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0" windowWidth="19185" windowHeight="6300" tabRatio="9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<sst xmlns="http://schemas.openxmlformats.org/spreadsheetml/2006/main" count="1049" uniqueCount="868">
  <si>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</si>
  <si>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</si>
  <si>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</si>
  <si>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</si>
  <si>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</si>
  <si>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</si>
  <si>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</si>
  <si>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</si>
  <si>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</si>
  <si>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</si>
  <si>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</si>
  <si>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</si>
  <si>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</si>
  <si>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</si>
  <si>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</si>
  <si>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</si>
  <si>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</si>
  <si>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</si>
  <si>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</si>
  <si>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</si>
  <si>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</si>
  <si>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</si>
  <si>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</si>
  <si>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</si>
  <si>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</si>
  <si>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</si>
  <si>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</si>
  <si>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</si>
  <si>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</si>
  <si>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</si>
  <si>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</si>
  <si>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</si>
  <si>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</si>
  <si>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</si>
  <si>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</si>
  <si>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</si>
  <si>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</si>
  <si>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</si>
  <si>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</si>
  <si>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</si>
  <si>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</si>
  <si>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</si>
  <si>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</si>
  <si>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</si>
  <si>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</si>
  <si>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</si>
  <si>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</si>
  <si>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</si>
  <si>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</si>
  <si>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</si>
  <si>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</si>
  <si>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</si>
  <si>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</si>
  <si>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</si>
  <si>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</si>
  <si>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</si>
  <si>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</si>
  <si>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</si>
  <si>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</si>
  <si>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</si>
  <si>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</si>
  <si>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</si>
  <si>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</si>
  <si>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</si>
  <si>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</si>
  <si>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</si>
  <si>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</si>
  <si>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</si>
  <si>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</si>
  <si>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</si>
  <si>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</si>
  <si>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</si>
  <si>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</si>
  <si>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</si>
  <si>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</si>
  <si>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</si>
  <si>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</si>
  <si>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</si>
  <si>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</si>
  <si>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</si>
  <si>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</si>
  <si>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</si>
  <si>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</si>
  <si>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</si>
  <si>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</si>
  <si>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</si>
  <si>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</si>
  <si>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</si>
  <si>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</si>
  <si>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</si>
  <si>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</si>
  <si>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</si>
  <si>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</si>
  <si>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</si>
  <si>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</si>
  <si>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</si>
  <si>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</si>
  <si>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</si>
  <si>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</si>
  <si>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</si>
  <si>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</si>
  <si>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</si>
  <si>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</si>
  <si>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</si>
  <si>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</si>
  <si>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</si>
  <si>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</si>
  <si>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</si>
  <si>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</si>
  <si>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</si>
  <si>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</si>
  <si>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</si>
  <si>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</si>
  <si>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</si>
  <si>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</si>
  <si>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</si>
  <si>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</si>
  <si>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</si>
  <si>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</si>
  <si>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</si>
  <si>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</si>
  <si>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</si>
  <si>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</si>
  <si>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</si>
  <si>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</si>
  <si>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</si>
  <si>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</si>
  <si>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</si>
  <si>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</si>
  <si>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</si>
  <si>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</si>
  <si>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</si>
  <si>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</si>
  <si>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</si>
  <si>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</si>
  <si>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</si>
  <si>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</si>
  <si>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</si>
  <si>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</si>
  <si>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</si>
  <si>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</si>
  <si>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</si>
  <si>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</si>
  <si>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</si>
  <si>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</si>
  <si>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</si>
  <si>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</si>
  <si>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</si>
  <si>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</si>
  <si>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</si>
  <si>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</si>
  <si>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</si>
  <si>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</si>
  <si>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</si>
  <si>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</si>
  <si>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</si>
  <si>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</si>
  <si>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</si>
  <si>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</si>
  <si>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</si>
  <si>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</si>
  <si>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</si>
  <si>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</si>
  <si>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</si>
  <si>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</si>
  <si>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</si>
  <si>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</si>
  <si>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</si>
  <si>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</si>
  <si>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</si>
  <si>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</si>
  <si>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</si>
  <si>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</si>
  <si>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</si>
  <si>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</si>
  <si>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</si>
  <si>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</si>
  <si>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</si>
  <si>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</si>
  <si>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</si>
  <si>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</si>
  <si>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</si>
  <si>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</si>
  <si>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</si>
  <si>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</si>
  <si>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</si>
  <si>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</si>
  <si>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</si>
  <si>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</si>
  <si>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</si>
  <si>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</si>
  <si>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</si>
  <si>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</si>
  <si>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</si>
  <si>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</si>
  <si>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</si>
  <si>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</si>
  <si>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</si>
  <si>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</si>
  <si>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</si>
  <si>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</si>
  <si>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</si>
  <si>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</si>
  <si>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</si>
  <si>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</si>
  <si>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</si>
  <si>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</si>
  <si>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</si>
  <si>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</si>
  <si>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</si>
  <si>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</si>
  <si>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</si>
  <si>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</si>
  <si>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</si>
  <si>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</si>
  <si>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</si>
  <si>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</si>
  <si>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</si>
  <si>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</si>
  <si>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</si>
  <si>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</si>
  <si>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</si>
  <si>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</si>
  <si>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</si>
  <si>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</si>
  <si>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</si>
  <si>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</si>
  <si>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</si>
  <si>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</si>
  <si>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</si>
  <si>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</si>
  <si>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</si>
  <si>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</si>
  <si>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</si>
  <si>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</si>
  <si>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</si>
  <si>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</si>
  <si>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</si>
  <si>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</si>
  <si>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</si>
  <si>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</si>
  <si>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</si>
  <si>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</si>
  <si>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</si>
  <si>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</si>
  <si>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</si>
  <si>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</si>
  <si>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</si>
  <si>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</si>
  <si>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</si>
  <si>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</si>
  <si>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</si>
  <si>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</si>
  <si>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</si>
  <si>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</si>
  <si>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</si>
  <si>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</si>
  <si>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</si>
  <si>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</si>
  <si>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</si>
  <si>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</si>
  <si>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</si>
  <si>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</si>
  <si>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</si>
  <si>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</si>
  <si>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</si>
  <si>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</si>
  <si>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</si>
  <si>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</si>
  <si>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</si>
  <si>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</si>
  <si>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</si>
  <si>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</si>
  <si>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</si>
  <si>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</si>
  <si>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</si>
  <si>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</si>
  <si>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</si>
  <si>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</si>
  <si>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</si>
  <si>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</si>
  <si>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</si>
  <si>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</si>
  <si>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</si>
  <si>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</si>
  <si>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</si>
  <si>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</si>
  <si>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</si>
  <si>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</si>
  <si>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</si>
  <si>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</si>
  <si>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</si>
  <si>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</si>
  <si>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</si>
  <si>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</si>
  <si>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</si>
  <si>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</si>
  <si>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</si>
  <si>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</si>
  <si>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</si>
  <si>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</si>
  <si>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</si>
  <si>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</si>
  <si>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</si>
  <si>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</si>
  <si>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</si>
  <si>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</si>
  <si>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</si>
  <si>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</si>
  <si>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</si>
  <si>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</si>
  <si>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</si>
  <si>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</si>
  <si>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</si>
  <si>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</si>
  <si>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</si>
  <si>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</si>
  <si>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</si>
  <si>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</si>
  <si>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</si>
  <si>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</si>
  <si>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</si>
  <si>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</si>
  <si>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</si>
  <si>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</si>
  <si>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</si>
  <si>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</si>
  <si>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</si>
  <si>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</si>
  <si>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</si>
  <si>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</si>
  <si>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</si>
  <si>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</si>
  <si>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</si>
  <si>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</si>
  <si>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</si>
  <si>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</si>
  <si>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</si>
  <si>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</si>
  <si>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</si>
  <si>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</si>
  <si>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</si>
  <si>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</si>
  <si>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</si>
  <si>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</si>
  <si>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</si>
  <si>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</si>
  <si>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</si>
  <si>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</si>
  <si>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</si>
  <si>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</si>
  <si>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</si>
  <si>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</si>
  <si>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</si>
  <si>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</si>
  <si>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</si>
  <si>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</si>
  <si>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</si>
  <si>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</si>
  <si>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</si>
  <si>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</si>
  <si>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</si>
  <si>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</si>
  <si>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</si>
  <si>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</si>
  <si>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</si>
  <si>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</si>
  <si>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</si>
  <si>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</si>
  <si>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</si>
  <si>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</si>
  <si>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</si>
  <si>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</si>
  <si>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</si>
  <si>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</si>
  <si>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</si>
  <si>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</si>
  <si>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</si>
  <si>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</si>
  <si>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</si>
  <si>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</si>
  <si>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</si>
  <si>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</si>
  <si>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</si>
  <si>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</si>
  <si>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</si>
  <si>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</si>
  <si>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</si>
  <si>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</si>
  <si>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</si>
  <si>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</si>
  <si>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</si>
  <si>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</si>
  <si>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</si>
  <si>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</si>
  <si>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</si>
  <si>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</si>
  <si>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</si>
  <si>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</si>
  <si>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</si>
  <si>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</si>
  <si>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</si>
  <si>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</si>
  <si>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</si>
  <si>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</si>
  <si>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</si>
  <si>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</si>
  <si>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</si>
  <si>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</si>
  <si>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</si>
  <si>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</si>
  <si>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</si>
  <si>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</si>
  <si>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</si>
  <si>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</si>
  <si>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</si>
  <si>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</si>
  <si>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</si>
  <si>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</si>
  <si>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</si>
  <si>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</si>
  <si>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</si>
  <si>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</si>
  <si>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</si>
  <si>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</si>
  <si>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</si>
  <si>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</si>
  <si>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</si>
  <si>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</si>
  <si>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</si>
  <si>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</si>
  <si>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</si>
  <si>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</si>
  <si>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</si>
  <si>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</si>
  <si>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</si>
  <si>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</si>
  <si>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</si>
  <si>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</si>
  <si>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</si>
  <si>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</si>
  <si>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</si>
  <si>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</si>
  <si>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</si>
  <si>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</si>
  <si>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</si>
  <si>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</si>
  <si>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</si>
  <si>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</si>
  <si>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</si>
  <si>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</si>
  <si>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</si>
  <si>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</si>
  <si>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</si>
  <si>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</si>
  <si>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</si>
  <si>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</si>
  <si>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</si>
  <si>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</si>
  <si>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</si>
  <si>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</si>
  <si>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</si>
  <si>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</si>
  <si>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</si>
  <si>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</si>
  <si>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</si>
  <si>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</si>
  <si>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</si>
  <si>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</si>
  <si>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</si>
  <si>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</si>
  <si>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</si>
  <si>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</si>
  <si>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</si>
  <si>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</si>
  <si>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</si>
  <si>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</si>
  <si>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</si>
  <si>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</si>
  <si>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</si>
  <si>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</si>
  <si>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</si>
  <si>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</si>
  <si>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</si>
  <si>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</si>
  <si>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</si>
  <si>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</si>
  <si>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</si>
  <si>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</si>
  <si>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</si>
  <si>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</si>
  <si>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</si>
  <si>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</si>
  <si>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</si>
  <si>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</si>
  <si>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</si>
  <si>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</si>
  <si>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</si>
  <si>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</si>
  <si>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</si>
  <si>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</si>
  <si>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</si>
  <si>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</si>
  <si>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</si>
  <si>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</si>
  <si>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</si>
  <si>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</si>
  <si>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</si>
  <si>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</si>
  <si>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</si>
  <si>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</si>
  <si>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</si>
  <si>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</si>
  <si>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</si>
  <si>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</si>
  <si>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</si>
  <si>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</si>
  <si>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</si>
  <si>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</si>
  <si>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</si>
  <si>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</si>
  <si>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</si>
  <si>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</si>
  <si>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</si>
  <si>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</si>
  <si>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</si>
  <si>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</si>
  <si>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</si>
  <si>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</si>
  <si>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</si>
  <si>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</si>
  <si>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</si>
  <si>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</si>
  <si>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</si>
  <si>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</si>
  <si>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</si>
  <si>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</si>
  <si>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</si>
  <si>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</si>
  <si>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</si>
  <si>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</si>
  <si>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</si>
  <si>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</si>
  <si>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</si>
  <si>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</si>
  <si>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</si>
  <si>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</si>
  <si>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</si>
  <si>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</si>
  <si>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</si>
  <si>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</si>
  <si>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</si>
  <si>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</si>
  <si>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</si>
  <si>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</si>
  <si>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</si>
  <si>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</si>
  <si>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</si>
  <si>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</si>
  <si>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</si>
  <si>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</si>
  <si>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</si>
  <si>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</si>
  <si>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</si>
  <si>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</si>
  <si>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</si>
  <si>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</si>
  <si>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</si>
  <si>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</si>
  <si>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</si>
  <si>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</si>
  <si>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</si>
  <si>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</si>
  <si>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</si>
  <si>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</si>
  <si>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</si>
  <si>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</si>
  <si>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</si>
  <si>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</si>
  <si>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</si>
  <si>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</si>
  <si>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</si>
  <si>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</si>
  <si>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</si>
  <si>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</si>
  <si>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</si>
  <si>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</si>
  <si>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</si>
  <si>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</si>
  <si>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</si>
  <si>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</si>
  <si>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</si>
  <si>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</si>
  <si>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</si>
  <si>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</si>
  <si>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</si>
  <si>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</si>
  <si>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</si>
  <si>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</si>
  <si>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</si>
  <si>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</si>
  <si>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</si>
  <si>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</si>
  <si>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</si>
  <si>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</si>
  <si>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</si>
  <si>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</si>
  <si>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</si>
  <si>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</si>
  <si>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</si>
  <si>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</si>
  <si>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</si>
  <si>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</si>
  <si>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</si>
  <si>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</si>
  <si>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</si>
  <si>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</si>
  <si>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</si>
  <si>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</si>
  <si>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</si>
  <si>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</si>
  <si>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</si>
  <si>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</si>
  <si>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</si>
  <si>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</si>
  <si>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</si>
  <si>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</si>
  <si>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</si>
  <si>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</si>
  <si>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</si>
  <si>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</si>
  <si>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</si>
  <si>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</si>
  <si>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</si>
  <si>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</si>
  <si>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</si>
  <si>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</si>
  <si>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</si>
  <si>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</si>
  <si>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</si>
  <si>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</si>
  <si>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</si>
  <si>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</si>
  <si>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</si>
  <si>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</si>
  <si>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</si>
  <si>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</si>
  <si>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</si>
  <si>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</si>
  <si>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</si>
  <si>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</si>
  <si>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</si>
  <si>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</si>
  <si>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</si>
  <si>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</si>
  <si>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</si>
  <si>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</si>
  <si>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</si>
  <si>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</si>
  <si>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</si>
  <si>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</si>
  <si>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</si>
  <si>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</si>
  <si>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</si>
  <si>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</si>
  <si>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</si>
  <si>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</si>
  <si>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</si>
  <si>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</si>
  <si>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</si>
  <si>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</si>
  <si>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</si>
  <si>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</si>
  <si>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</si>
  <si>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</si>
  <si>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</si>
  <si>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</si>
  <si>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</si>
  <si>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</si>
  <si>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</si>
  <si>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</si>
  <si>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</si>
  <si>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</si>
  <si>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</si>
  <si>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</si>
  <si>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</si>
  <si>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</si>
  <si>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</si>
  <si>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</si>
  <si>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</si>
  <si>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</si>
  <si>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</si>
  <si>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</si>
  <si>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</si>
  <si>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</si>
  <si>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</si>
  <si>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</si>
  <si>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</si>
  <si>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</si>
  <si>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</si>
  <si>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</si>
  <si>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</si>
  <si>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</si>
  <si>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</si>
  <si>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</si>
  <si>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</si>
  <si>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</si>
  <si>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</si>
  <si>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</si>
  <si>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</si>
  <si>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</si>
  <si>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</si>
  <si>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</si>
  <si>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</si>
  <si>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</si>
  <si>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</si>
  <si>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</si>
  <si>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</si>
  <si>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</si>
  <si>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</si>
  <si>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</si>
  <si>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</si>
  <si>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</si>
  <si>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</si>
  <si>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</si>
  <si>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</si>
  <si>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</si>
  <si>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</si>
  <si>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</si>
  <si>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</si>
  <si>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</si>
  <si>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</si>
  <si>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</si>
  <si>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</si>
  <si>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</si>
  <si>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</si>
  <si>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</si>
  <si>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</si>
  <si>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</si>
  <si>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</si>
  <si>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</si>
  <si>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</si>
  <si>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</si>
  <si>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</si>
  <si>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</si>
  <si>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</si>
  <si>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</si>
  <si>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</si>
  <si>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</si>
  <si>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</si>
  <si>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</si>
  <si>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</si>
  <si>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</si>
  <si>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</si>
  <si>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</si>
  <si>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</si>
  <si>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</si>
  <si>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</si>
  <si>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</si>
  <si>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</si>
  <si>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</si>
  <si>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</si>
  <si>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</si>
  <si>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</si>
  <si>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</si>
  <si>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</si>
  <si>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</si>
  <si>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</si>
  <si>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</si>
  <si>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</si>
  <si>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</si>
  <si>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</si>
  <si>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</si>
  <si>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</si>
  <si>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</si>
  <si>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</si>
  <si>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</si>
  <si>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</si>
  <si>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</si>
  <si>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</si>
  <si>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</si>
  <si>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</si>
  <si>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</si>
  <si>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</si>
  <si>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</si>
  <si>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</si>
  <si>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</si>
  <si>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</si>
  <si>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</si>
  <si>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</si>
  <si>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</si>
  <si>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</si>
  <si>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</si>
  <si>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</si>
  <si>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</si>
  <si>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</si>
  <si>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</si>
  <si>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</si>
  <si>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</si>
  <si>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</si>
  <si>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</si>
  <si>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</si>
  <si>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</si>
  <si>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</si>
  <si>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</si>
  <si>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</si>
  <si>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</si>
  <si>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</si>
  <si>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</si>
  <si>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</si>
  <si>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</si>
  <si>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</si>
  <si>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</si>
  <si>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</si>
  <si>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</si>
  <si>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</si>
  <si>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</si>
  <si>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</si>
  <si>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</si>
  <si>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</si>
  <si>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</si>
  <si>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</si>
  <si>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</si>
  <si>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</si>
  <si>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</si>
  <si>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</si>
  <si>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</si>
  <si>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</si>
  <si>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</si>
  <si>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</si>
  <si>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</si>
  <si>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</si>
  <si>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</si>
  <si>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</si>
  <si>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</si>
  <si>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</si>
  <si>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</si>
  <si>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</si>
  <si>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</si>
  <si>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</si>
  <si>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</si>
  <si>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</si>
  <si>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</si>
  <si>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</si>
  <si>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</si>
  <si>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</si>
  <si>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</si>
  <si>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</si>
  <si>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</si>
  <si>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</si>
  <si>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</si>
  <si>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</si>
  <si>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</si>
  <si>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</si>
  <si>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</si>
  <si>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</si>
  <si>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</si>
  <si>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</si>
  <si>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</si>
  <si>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</si>
  <si>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</si>
  <si>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"ТРАНССТРОЙ АМ" АД</t>
  </si>
  <si>
    <t>неконсолидиран</t>
  </si>
  <si>
    <t>Себестойностен метод</t>
  </si>
  <si>
    <t xml:space="preserve">Вид на отчета: неконсолидиран </t>
  </si>
  <si>
    <t xml:space="preserve">Съставител:                                                Ръководител:                        </t>
  </si>
  <si>
    <t>Дата на съставяне: 15.10.2014</t>
  </si>
  <si>
    <t>01.01.2014 г. - 30.09.2014 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</si>
</sst>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170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zoomScale="90" zoomScaleNormal="90" workbookViewId="0" topLeftCell="A58">
      <selection activeCell="G70" sqref="G70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861</v>
      </c>
      <c r="F3" s="273" t="s">
        <v>2</v>
      </c>
      <c r="G3" s="226"/>
      <c r="H3" s="595">
        <v>831553170</v>
      </c>
    </row>
    <row r="4" spans="1:8" ht="28.5">
      <c r="A4" s="204" t="s">
        <v>3</v>
      </c>
      <c r="B4" s="583"/>
      <c r="C4" s="583"/>
      <c r="D4" s="584"/>
      <c r="E4" s="576" t="s">
        <v>862</v>
      </c>
      <c r="F4" s="224" t="s">
        <v>4</v>
      </c>
      <c r="G4" s="225"/>
      <c r="H4" s="595">
        <v>334</v>
      </c>
    </row>
    <row r="5" spans="1:8" ht="15">
      <c r="A5" s="204" t="s">
        <v>5</v>
      </c>
      <c r="B5" s="268"/>
      <c r="C5" s="268"/>
      <c r="D5" s="268"/>
      <c r="E5" s="596" t="s">
        <v>867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979</v>
      </c>
      <c r="D11" s="205">
        <v>979</v>
      </c>
      <c r="E11" s="293" t="s">
        <v>22</v>
      </c>
      <c r="F11" s="298" t="s">
        <v>23</v>
      </c>
      <c r="G11" s="206">
        <v>55</v>
      </c>
      <c r="H11" s="206">
        <v>55</v>
      </c>
    </row>
    <row r="12" spans="1:8" ht="15">
      <c r="A12" s="291" t="s">
        <v>24</v>
      </c>
      <c r="B12" s="297" t="s">
        <v>25</v>
      </c>
      <c r="C12" s="205">
        <v>1054</v>
      </c>
      <c r="D12" s="205">
        <v>1091</v>
      </c>
      <c r="E12" s="293" t="s">
        <v>26</v>
      </c>
      <c r="F12" s="298" t="s">
        <v>27</v>
      </c>
      <c r="G12" s="207">
        <v>55</v>
      </c>
      <c r="H12" s="207">
        <v>55</v>
      </c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53</v>
      </c>
      <c r="D14" s="205">
        <v>58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7</v>
      </c>
      <c r="D16" s="205">
        <v>9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1</v>
      </c>
      <c r="D17" s="205">
        <v>0</v>
      </c>
      <c r="E17" s="299" t="s">
        <v>46</v>
      </c>
      <c r="F17" s="301" t="s">
        <v>47</v>
      </c>
      <c r="G17" s="208">
        <f>G11+G14+G15+G16</f>
        <v>55</v>
      </c>
      <c r="H17" s="208">
        <f>H11+H14+H15+H16</f>
        <v>55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2094</v>
      </c>
      <c r="D19" s="209">
        <f>SUM(D11:D18)</f>
        <v>2137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2262</v>
      </c>
      <c r="H20" s="212">
        <v>2262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8</v>
      </c>
      <c r="H21" s="210">
        <f>SUM(H22:H24)</f>
        <v>8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8</v>
      </c>
      <c r="H22" s="206">
        <v>8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2270</v>
      </c>
      <c r="H25" s="208">
        <f>H19+H20+H21</f>
        <v>2270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-776</v>
      </c>
      <c r="H27" s="208">
        <f>SUM(H28:H30)</f>
        <v>-561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-776</v>
      </c>
      <c r="H29" s="391">
        <v>-561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-225</v>
      </c>
      <c r="H32" s="391">
        <v>-215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-1001</v>
      </c>
      <c r="H33" s="208">
        <f>H27+H31+H32</f>
        <v>-776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850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1324</v>
      </c>
      <c r="H36" s="208">
        <f>H25+H17+H33</f>
        <v>1549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43</v>
      </c>
      <c r="H48" s="206">
        <v>43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43</v>
      </c>
      <c r="H49" s="208">
        <f>SUM(H43:H48)</f>
        <v>43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2094</v>
      </c>
      <c r="D55" s="209">
        <f>D19+D20+D21+D27+D32+D45+D51+D53+D54</f>
        <v>2137</v>
      </c>
      <c r="E55" s="293" t="s">
        <v>172</v>
      </c>
      <c r="F55" s="317" t="s">
        <v>173</v>
      </c>
      <c r="G55" s="208">
        <f>G49+G51+G52+G53+G54</f>
        <v>43</v>
      </c>
      <c r="H55" s="208">
        <f>H49+H51+H52+H53+H54</f>
        <v>43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3</v>
      </c>
      <c r="D58" s="205">
        <v>2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679</v>
      </c>
      <c r="H61" s="208">
        <f>SUM(H62:H68)</f>
        <v>464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3</v>
      </c>
      <c r="D64" s="209">
        <f>SUM(D58:D63)</f>
        <v>2</v>
      </c>
      <c r="E64" s="293" t="s">
        <v>200</v>
      </c>
      <c r="F64" s="298" t="s">
        <v>201</v>
      </c>
      <c r="G64" s="206">
        <v>526</v>
      </c>
      <c r="H64" s="206">
        <v>328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48</v>
      </c>
      <c r="H66" s="206">
        <v>45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>
        <v>3</v>
      </c>
      <c r="H67" s="206">
        <v>3</v>
      </c>
    </row>
    <row r="68" spans="1:8" ht="15">
      <c r="A68" s="291" t="s">
        <v>211</v>
      </c>
      <c r="B68" s="297" t="s">
        <v>212</v>
      </c>
      <c r="C68" s="205">
        <v>21</v>
      </c>
      <c r="D68" s="205">
        <v>22</v>
      </c>
      <c r="E68" s="293" t="s">
        <v>213</v>
      </c>
      <c r="F68" s="298" t="s">
        <v>214</v>
      </c>
      <c r="G68" s="206">
        <v>102</v>
      </c>
      <c r="H68" s="206">
        <v>88</v>
      </c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94</v>
      </c>
      <c r="H69" s="206">
        <v>123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773</v>
      </c>
      <c r="H71" s="215">
        <f>H59+H60+H61+H69+H70</f>
        <v>587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9</v>
      </c>
      <c r="D74" s="205">
        <v>6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30</v>
      </c>
      <c r="D75" s="209">
        <f>SUM(D67:D74)</f>
        <v>28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773</v>
      </c>
      <c r="H79" s="216">
        <f>H71+H74+H75+H76</f>
        <v>587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1</v>
      </c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12</v>
      </c>
      <c r="D88" s="205">
        <v>12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13</v>
      </c>
      <c r="D91" s="209">
        <f>SUM(D87:D90)</f>
        <v>12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46</v>
      </c>
      <c r="D93" s="209">
        <f>D64+D75+D84+D91+D92</f>
        <v>42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2140</v>
      </c>
      <c r="D94" s="218">
        <f>D93+D55</f>
        <v>2179</v>
      </c>
      <c r="E94" s="558" t="s">
        <v>270</v>
      </c>
      <c r="F94" s="345" t="s">
        <v>271</v>
      </c>
      <c r="G94" s="219">
        <f>G36+G39+G55+G79</f>
        <v>2140</v>
      </c>
      <c r="H94" s="219">
        <f>H36+H39+H55+H79</f>
        <v>2179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851</v>
      </c>
      <c r="B96" s="539"/>
      <c r="C96" s="204"/>
      <c r="D96" s="204"/>
      <c r="E96" s="540" t="s">
        <v>863</v>
      </c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866</v>
      </c>
      <c r="B98" s="539"/>
      <c r="C98" s="601" t="s">
        <v>865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/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87:D90 C58:D63 C79:D83 C67:D74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03937007874015748" top="0.3937007874015748" bottom="0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zoomScale="90" zoomScaleNormal="90" workbookViewId="0" topLeftCell="A1">
      <selection activeCell="C25" sqref="C25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"ТРАНССТРОЙ АМ" АД</v>
      </c>
      <c r="F2" s="598" t="s">
        <v>2</v>
      </c>
      <c r="G2" s="598"/>
      <c r="H2" s="353">
        <f>'справка №1-БАЛАНС'!H3</f>
        <v>831553170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334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01.01.2014 г. - 30.09.2014 г.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10</v>
      </c>
      <c r="D9" s="79">
        <v>11</v>
      </c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233</v>
      </c>
      <c r="D10" s="79">
        <v>182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>
        <v>44</v>
      </c>
      <c r="D11" s="79">
        <v>72</v>
      </c>
      <c r="E11" s="366" t="s">
        <v>291</v>
      </c>
      <c r="F11" s="365" t="s">
        <v>292</v>
      </c>
      <c r="G11" s="87"/>
      <c r="H11" s="87"/>
    </row>
    <row r="12" spans="1:8" ht="12">
      <c r="A12" s="363" t="s">
        <v>293</v>
      </c>
      <c r="B12" s="364" t="s">
        <v>294</v>
      </c>
      <c r="C12" s="79">
        <v>145</v>
      </c>
      <c r="D12" s="79">
        <v>129</v>
      </c>
      <c r="E12" s="366" t="s">
        <v>78</v>
      </c>
      <c r="F12" s="365" t="s">
        <v>295</v>
      </c>
      <c r="G12" s="87">
        <v>231</v>
      </c>
      <c r="H12" s="87">
        <v>215</v>
      </c>
    </row>
    <row r="13" spans="1:18" ht="12">
      <c r="A13" s="363" t="s">
        <v>296</v>
      </c>
      <c r="B13" s="364" t="s">
        <v>297</v>
      </c>
      <c r="C13" s="79">
        <v>16</v>
      </c>
      <c r="D13" s="79">
        <v>18</v>
      </c>
      <c r="E13" s="367" t="s">
        <v>51</v>
      </c>
      <c r="F13" s="368" t="s">
        <v>298</v>
      </c>
      <c r="G13" s="88">
        <f>SUM(G9:G12)</f>
        <v>231</v>
      </c>
      <c r="H13" s="88">
        <f>SUM(H9:H12)</f>
        <v>215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/>
      <c r="D14" s="79"/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7</v>
      </c>
      <c r="D16" s="80">
        <v>1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455</v>
      </c>
      <c r="D19" s="82">
        <f>SUM(D9:D15)+D16</f>
        <v>413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/>
      <c r="D22" s="79"/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1</v>
      </c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1</v>
      </c>
      <c r="D26" s="82">
        <f>SUM(D22:D25)</f>
        <v>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456</v>
      </c>
      <c r="D28" s="83">
        <f>D26+D19</f>
        <v>413</v>
      </c>
      <c r="E28" s="174" t="s">
        <v>337</v>
      </c>
      <c r="F28" s="370" t="s">
        <v>338</v>
      </c>
      <c r="G28" s="88">
        <f>G13+G15+G24</f>
        <v>231</v>
      </c>
      <c r="H28" s="88">
        <f>H13+H15+H24</f>
        <v>215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225</v>
      </c>
      <c r="H30" s="90">
        <f>IF((D28-H28)&gt;0,D28-H28,0)</f>
        <v>198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852</v>
      </c>
      <c r="B31" s="376" t="s">
        <v>343</v>
      </c>
      <c r="C31" s="79"/>
      <c r="D31" s="79"/>
      <c r="E31" s="361" t="s">
        <v>855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C28+C31+C32</f>
        <v>456</v>
      </c>
      <c r="D33" s="82">
        <f>D28+D31+D32</f>
        <v>413</v>
      </c>
      <c r="E33" s="174" t="s">
        <v>351</v>
      </c>
      <c r="F33" s="370" t="s">
        <v>352</v>
      </c>
      <c r="G33" s="90">
        <f>G32+G31+G28</f>
        <v>231</v>
      </c>
      <c r="H33" s="90">
        <f>H32+H31+H28</f>
        <v>215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225</v>
      </c>
      <c r="H34" s="88">
        <f>IF((D33-H33)&gt;0,D33-H33,0)</f>
        <v>198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225</v>
      </c>
      <c r="H39" s="91">
        <f>IF(H34&gt;0,IF(D35+H34&lt;0,0,D35+H34),IF(D34-D35&lt;0,D35-D34,0))</f>
        <v>198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225</v>
      </c>
      <c r="H41" s="85">
        <f>IF(D39=0,IF(H39-H40&gt;0,H39-H40+D40,0),IF(D39-D40&lt;0,D40-D39+H40,0))</f>
        <v>198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456</v>
      </c>
      <c r="D42" s="86">
        <f>D33+D35+D39</f>
        <v>413</v>
      </c>
      <c r="E42" s="177" t="s">
        <v>378</v>
      </c>
      <c r="F42" s="178" t="s">
        <v>379</v>
      </c>
      <c r="G42" s="90">
        <f>G39+G33</f>
        <v>456</v>
      </c>
      <c r="H42" s="90">
        <f>H39+H33</f>
        <v>413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381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781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7874015748031497" bottom="0.5905511811023623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6">
      <selection activeCell="D46" sqref="D46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24">
      <c r="A4" s="533" t="s">
        <v>383</v>
      </c>
      <c r="B4" s="533" t="str">
        <f>'справка №1-БАЛАНС'!E3</f>
        <v>"ТРАНССТРОЙ АМ" АД</v>
      </c>
      <c r="C4" s="397" t="s">
        <v>2</v>
      </c>
      <c r="D4" s="353">
        <f>'справка №1-БАЛАНС'!H3</f>
        <v>831553170</v>
      </c>
      <c r="E4" s="401"/>
      <c r="F4" s="401"/>
      <c r="G4" s="182"/>
      <c r="H4" s="182"/>
      <c r="I4" s="182"/>
      <c r="J4" s="182"/>
    </row>
    <row r="5" spans="1:10" ht="15">
      <c r="A5" s="533" t="s">
        <v>864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334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01.01.2014 г. - 30.09.2014 г.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266</v>
      </c>
      <c r="D10" s="92">
        <v>266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-70</v>
      </c>
      <c r="D11" s="92">
        <v>-72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-163</v>
      </c>
      <c r="D13" s="92">
        <v>-153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/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-32</v>
      </c>
      <c r="D19" s="92">
        <v>-26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1</v>
      </c>
      <c r="D20" s="93">
        <f>SUM(D10:D19)</f>
        <v>15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/>
      <c r="D36" s="92"/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1</v>
      </c>
      <c r="D43" s="93">
        <f>D42+D32+D20</f>
        <v>15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16</v>
      </c>
      <c r="D44" s="184">
        <v>1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17</v>
      </c>
      <c r="D45" s="93">
        <f>D44+D43</f>
        <v>16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1</v>
      </c>
      <c r="D46" s="94"/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>
        <v>12</v>
      </c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tr">
        <f>'справка №1-БАЛАНС'!A98</f>
        <v>Дата на съставяне: 15.10.2014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781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35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showZeros="0" workbookViewId="0" topLeftCell="A1">
      <selection activeCell="E27" sqref="E27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"ТРАНССТРОЙ АМ"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831553170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334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01.01.2014 г. - 30.09.2014 г.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55</v>
      </c>
      <c r="D11" s="96">
        <f>'справка №1-БАЛАНС'!H19</f>
        <v>0</v>
      </c>
      <c r="E11" s="96">
        <f>'справка №1-БАЛАНС'!H20</f>
        <v>2262</v>
      </c>
      <c r="F11" s="96">
        <f>'справка №1-БАЛАНС'!H22</f>
        <v>8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-776</v>
      </c>
      <c r="K11" s="98"/>
      <c r="L11" s="424">
        <f>SUM(C11:K11)</f>
        <v>1549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55</v>
      </c>
      <c r="D15" s="99">
        <f aca="true" t="shared" si="2" ref="D15:M15">D11+D12</f>
        <v>0</v>
      </c>
      <c r="E15" s="99">
        <f t="shared" si="2"/>
        <v>2262</v>
      </c>
      <c r="F15" s="99">
        <f t="shared" si="2"/>
        <v>8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-776</v>
      </c>
      <c r="K15" s="99">
        <f t="shared" si="2"/>
        <v>0</v>
      </c>
      <c r="L15" s="424">
        <f t="shared" si="1"/>
        <v>1549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-225</v>
      </c>
      <c r="K16" s="98"/>
      <c r="L16" s="424">
        <f t="shared" si="1"/>
        <v>-225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55</v>
      </c>
      <c r="D29" s="97">
        <f aca="true" t="shared" si="6" ref="D29:M29">D17+D20+D21+D24+D28+D27+D15+D16</f>
        <v>0</v>
      </c>
      <c r="E29" s="97">
        <f t="shared" si="6"/>
        <v>2262</v>
      </c>
      <c r="F29" s="97">
        <f t="shared" si="6"/>
        <v>8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-1001</v>
      </c>
      <c r="K29" s="97">
        <f t="shared" si="6"/>
        <v>0</v>
      </c>
      <c r="L29" s="424">
        <f t="shared" si="1"/>
        <v>1324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55</v>
      </c>
      <c r="D32" s="97">
        <f t="shared" si="7"/>
        <v>0</v>
      </c>
      <c r="E32" s="97">
        <f t="shared" si="7"/>
        <v>2262</v>
      </c>
      <c r="F32" s="97">
        <f t="shared" si="7"/>
        <v>8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-1001</v>
      </c>
      <c r="K32" s="97">
        <f t="shared" si="7"/>
        <v>0</v>
      </c>
      <c r="L32" s="424">
        <f t="shared" si="1"/>
        <v>1324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/>
      <c r="B35" s="37"/>
      <c r="C35" s="24"/>
      <c r="D35" s="605" t="s">
        <v>521</v>
      </c>
      <c r="E35" s="605"/>
      <c r="F35" s="605"/>
      <c r="G35" s="605"/>
      <c r="H35" s="605"/>
      <c r="I35" s="605"/>
      <c r="J35" s="24" t="s">
        <v>857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7874015748031497" right="0.2362204724409449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showZeros="0" workbookViewId="0" topLeftCell="D1">
      <selection activeCell="L14" sqref="L14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9" t="s">
        <v>383</v>
      </c>
      <c r="B2" s="610"/>
      <c r="C2" s="585"/>
      <c r="D2" s="585"/>
      <c r="E2" s="606" t="str">
        <f>'справка №1-БАЛАНС'!E3</f>
        <v>"ТРАНССТРОЙ АМ" АД</v>
      </c>
      <c r="F2" s="611"/>
      <c r="G2" s="611"/>
      <c r="H2" s="585"/>
      <c r="I2" s="441"/>
      <c r="J2" s="441"/>
      <c r="K2" s="441"/>
      <c r="L2" s="441"/>
      <c r="M2" s="613" t="s">
        <v>2</v>
      </c>
      <c r="N2" s="614"/>
      <c r="O2" s="614"/>
      <c r="P2" s="615">
        <f>'справка №1-БАЛАНС'!H3</f>
        <v>831553170</v>
      </c>
      <c r="Q2" s="615"/>
      <c r="R2" s="353"/>
    </row>
    <row r="3" spans="1:18" ht="15">
      <c r="A3" s="609" t="s">
        <v>5</v>
      </c>
      <c r="B3" s="610"/>
      <c r="C3" s="586"/>
      <c r="D3" s="586"/>
      <c r="E3" s="606" t="str">
        <f>'справка №1-БАЛАНС'!E5</f>
        <v>01.01.2014 г. - 30.09.2014 г.</v>
      </c>
      <c r="F3" s="612"/>
      <c r="G3" s="612"/>
      <c r="H3" s="443"/>
      <c r="I3" s="443"/>
      <c r="J3" s="443"/>
      <c r="K3" s="443"/>
      <c r="L3" s="443"/>
      <c r="M3" s="616" t="s">
        <v>4</v>
      </c>
      <c r="N3" s="616"/>
      <c r="O3" s="577"/>
      <c r="P3" s="617">
        <f>'справка №1-БАЛАНС'!H4</f>
        <v>334</v>
      </c>
      <c r="Q3" s="617"/>
      <c r="R3" s="354"/>
    </row>
    <row r="4" spans="1:18" ht="12.75">
      <c r="A4" s="436" t="s">
        <v>523</v>
      </c>
      <c r="B4" s="442"/>
      <c r="C4" s="442"/>
      <c r="D4" s="443"/>
      <c r="E4" s="620"/>
      <c r="F4" s="621"/>
      <c r="G4" s="621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524</v>
      </c>
    </row>
    <row r="5" spans="1:18" s="44" customFormat="1" ht="30.75" customHeight="1">
      <c r="A5" s="622" t="s">
        <v>463</v>
      </c>
      <c r="B5" s="623"/>
      <c r="C5" s="626" t="s">
        <v>8</v>
      </c>
      <c r="D5" s="449" t="s">
        <v>525</v>
      </c>
      <c r="E5" s="449"/>
      <c r="F5" s="449"/>
      <c r="G5" s="449"/>
      <c r="H5" s="449" t="s">
        <v>526</v>
      </c>
      <c r="I5" s="449"/>
      <c r="J5" s="618" t="s">
        <v>527</v>
      </c>
      <c r="K5" s="449" t="s">
        <v>528</v>
      </c>
      <c r="L5" s="449"/>
      <c r="M5" s="449"/>
      <c r="N5" s="449"/>
      <c r="O5" s="449" t="s">
        <v>526</v>
      </c>
      <c r="P5" s="449"/>
      <c r="Q5" s="618" t="s">
        <v>529</v>
      </c>
      <c r="R5" s="618" t="s">
        <v>530</v>
      </c>
    </row>
    <row r="6" spans="1:18" s="44" customFormat="1" ht="48">
      <c r="A6" s="624"/>
      <c r="B6" s="625"/>
      <c r="C6" s="627"/>
      <c r="D6" s="450" t="s">
        <v>531</v>
      </c>
      <c r="E6" s="450" t="s">
        <v>532</v>
      </c>
      <c r="F6" s="450" t="s">
        <v>533</v>
      </c>
      <c r="G6" s="450" t="s">
        <v>534</v>
      </c>
      <c r="H6" s="450" t="s">
        <v>535</v>
      </c>
      <c r="I6" s="450" t="s">
        <v>536</v>
      </c>
      <c r="J6" s="619"/>
      <c r="K6" s="450" t="s">
        <v>531</v>
      </c>
      <c r="L6" s="450" t="s">
        <v>537</v>
      </c>
      <c r="M6" s="450" t="s">
        <v>538</v>
      </c>
      <c r="N6" s="450" t="s">
        <v>539</v>
      </c>
      <c r="O6" s="450" t="s">
        <v>535</v>
      </c>
      <c r="P6" s="450" t="s">
        <v>536</v>
      </c>
      <c r="Q6" s="619"/>
      <c r="R6" s="619"/>
    </row>
    <row r="7" spans="1:18" s="44" customFormat="1" ht="12">
      <c r="A7" s="452" t="s">
        <v>540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541</v>
      </c>
      <c r="B8" s="455" t="s">
        <v>542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543</v>
      </c>
      <c r="B9" s="458" t="s">
        <v>544</v>
      </c>
      <c r="C9" s="459" t="s">
        <v>545</v>
      </c>
      <c r="D9" s="243">
        <v>979</v>
      </c>
      <c r="E9" s="243"/>
      <c r="F9" s="243"/>
      <c r="G9" s="113">
        <f>D9+E9-F9</f>
        <v>979</v>
      </c>
      <c r="H9" s="103"/>
      <c r="I9" s="103"/>
      <c r="J9" s="113">
        <f>G9+H9-I9</f>
        <v>979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979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546</v>
      </c>
      <c r="B10" s="458" t="s">
        <v>547</v>
      </c>
      <c r="C10" s="459" t="s">
        <v>548</v>
      </c>
      <c r="D10" s="243">
        <v>1241</v>
      </c>
      <c r="E10" s="243"/>
      <c r="F10" s="243"/>
      <c r="G10" s="113">
        <f aca="true" t="shared" si="2" ref="G10:G39">D10+E10-F10</f>
        <v>1241</v>
      </c>
      <c r="H10" s="103"/>
      <c r="I10" s="103"/>
      <c r="J10" s="113">
        <f aca="true" t="shared" si="3" ref="J10:J39">G10+H10-I10</f>
        <v>1241</v>
      </c>
      <c r="K10" s="103">
        <v>150</v>
      </c>
      <c r="L10" s="103">
        <v>37</v>
      </c>
      <c r="M10" s="103"/>
      <c r="N10" s="113">
        <f aca="true" t="shared" si="4" ref="N10:N39">K10+L10-M10</f>
        <v>187</v>
      </c>
      <c r="O10" s="103"/>
      <c r="P10" s="103"/>
      <c r="Q10" s="113">
        <f t="shared" si="0"/>
        <v>187</v>
      </c>
      <c r="R10" s="113">
        <f t="shared" si="1"/>
        <v>1054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549</v>
      </c>
      <c r="B11" s="458" t="s">
        <v>550</v>
      </c>
      <c r="C11" s="459" t="s">
        <v>551</v>
      </c>
      <c r="D11" s="243">
        <v>17</v>
      </c>
      <c r="E11" s="243"/>
      <c r="F11" s="243">
        <v>1</v>
      </c>
      <c r="G11" s="113">
        <f t="shared" si="2"/>
        <v>16</v>
      </c>
      <c r="H11" s="103"/>
      <c r="I11" s="103"/>
      <c r="J11" s="113">
        <f t="shared" si="3"/>
        <v>16</v>
      </c>
      <c r="K11" s="103">
        <v>17</v>
      </c>
      <c r="L11" s="103"/>
      <c r="M11" s="103">
        <v>1</v>
      </c>
      <c r="N11" s="113">
        <f t="shared" si="4"/>
        <v>16</v>
      </c>
      <c r="O11" s="103"/>
      <c r="P11" s="103"/>
      <c r="Q11" s="113">
        <f t="shared" si="0"/>
        <v>16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552</v>
      </c>
      <c r="B12" s="458" t="s">
        <v>553</v>
      </c>
      <c r="C12" s="459" t="s">
        <v>554</v>
      </c>
      <c r="D12" s="243">
        <v>176</v>
      </c>
      <c r="E12" s="243"/>
      <c r="F12" s="243"/>
      <c r="G12" s="113">
        <f t="shared" si="2"/>
        <v>176</v>
      </c>
      <c r="H12" s="103"/>
      <c r="I12" s="103"/>
      <c r="J12" s="113">
        <f t="shared" si="3"/>
        <v>176</v>
      </c>
      <c r="K12" s="103">
        <v>118</v>
      </c>
      <c r="L12" s="103">
        <v>5</v>
      </c>
      <c r="M12" s="103"/>
      <c r="N12" s="113">
        <f t="shared" si="4"/>
        <v>123</v>
      </c>
      <c r="O12" s="103"/>
      <c r="P12" s="103"/>
      <c r="Q12" s="113">
        <f t="shared" si="0"/>
        <v>123</v>
      </c>
      <c r="R12" s="113">
        <f t="shared" si="1"/>
        <v>53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555</v>
      </c>
      <c r="B13" s="458" t="s">
        <v>556</v>
      </c>
      <c r="C13" s="459" t="s">
        <v>557</v>
      </c>
      <c r="D13" s="243">
        <v>74</v>
      </c>
      <c r="E13" s="243"/>
      <c r="F13" s="243">
        <v>6</v>
      </c>
      <c r="G13" s="113">
        <f t="shared" si="2"/>
        <v>68</v>
      </c>
      <c r="H13" s="103"/>
      <c r="I13" s="103"/>
      <c r="J13" s="113">
        <f t="shared" si="3"/>
        <v>68</v>
      </c>
      <c r="K13" s="103">
        <v>74</v>
      </c>
      <c r="L13" s="103"/>
      <c r="M13" s="103">
        <v>6</v>
      </c>
      <c r="N13" s="113">
        <f t="shared" si="4"/>
        <v>68</v>
      </c>
      <c r="O13" s="103"/>
      <c r="P13" s="103"/>
      <c r="Q13" s="113">
        <f t="shared" si="0"/>
        <v>68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558</v>
      </c>
      <c r="B14" s="458" t="s">
        <v>559</v>
      </c>
      <c r="C14" s="459" t="s">
        <v>560</v>
      </c>
      <c r="D14" s="243">
        <v>38</v>
      </c>
      <c r="E14" s="243"/>
      <c r="F14" s="243"/>
      <c r="G14" s="113">
        <f t="shared" si="2"/>
        <v>38</v>
      </c>
      <c r="H14" s="103"/>
      <c r="I14" s="103"/>
      <c r="J14" s="113">
        <f t="shared" si="3"/>
        <v>38</v>
      </c>
      <c r="K14" s="103">
        <v>29</v>
      </c>
      <c r="L14" s="103">
        <v>2</v>
      </c>
      <c r="M14" s="103"/>
      <c r="N14" s="113">
        <f t="shared" si="4"/>
        <v>31</v>
      </c>
      <c r="O14" s="103"/>
      <c r="P14" s="103"/>
      <c r="Q14" s="113">
        <f t="shared" si="0"/>
        <v>31</v>
      </c>
      <c r="R14" s="113">
        <f t="shared" si="1"/>
        <v>7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858</v>
      </c>
      <c r="B15" s="466" t="s">
        <v>859</v>
      </c>
      <c r="C15" s="564" t="s">
        <v>860</v>
      </c>
      <c r="D15" s="565"/>
      <c r="E15" s="565">
        <v>1</v>
      </c>
      <c r="F15" s="565"/>
      <c r="G15" s="113">
        <f t="shared" si="2"/>
        <v>1</v>
      </c>
      <c r="H15" s="566"/>
      <c r="I15" s="566"/>
      <c r="J15" s="113">
        <f t="shared" si="3"/>
        <v>1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1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561</v>
      </c>
      <c r="B16" s="247" t="s">
        <v>562</v>
      </c>
      <c r="C16" s="459" t="s">
        <v>563</v>
      </c>
      <c r="D16" s="243">
        <v>26</v>
      </c>
      <c r="E16" s="243"/>
      <c r="F16" s="243"/>
      <c r="G16" s="113">
        <f t="shared" si="2"/>
        <v>26</v>
      </c>
      <c r="H16" s="103"/>
      <c r="I16" s="103"/>
      <c r="J16" s="113">
        <f t="shared" si="3"/>
        <v>26</v>
      </c>
      <c r="K16" s="103">
        <v>26</v>
      </c>
      <c r="L16" s="103"/>
      <c r="M16" s="103"/>
      <c r="N16" s="113">
        <f t="shared" si="4"/>
        <v>26</v>
      </c>
      <c r="O16" s="103"/>
      <c r="P16" s="103"/>
      <c r="Q16" s="113">
        <f aca="true" t="shared" si="5" ref="Q16:Q25">N16+O16-P16</f>
        <v>26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564</v>
      </c>
      <c r="C17" s="461" t="s">
        <v>565</v>
      </c>
      <c r="D17" s="248">
        <f>SUM(D9:D16)</f>
        <v>2551</v>
      </c>
      <c r="E17" s="248">
        <f>SUM(E9:E16)</f>
        <v>1</v>
      </c>
      <c r="F17" s="248">
        <f>SUM(F9:F16)</f>
        <v>7</v>
      </c>
      <c r="G17" s="113">
        <f t="shared" si="2"/>
        <v>2545</v>
      </c>
      <c r="H17" s="114">
        <f>SUM(H9:H16)</f>
        <v>0</v>
      </c>
      <c r="I17" s="114">
        <f>SUM(I9:I16)</f>
        <v>0</v>
      </c>
      <c r="J17" s="113">
        <f t="shared" si="3"/>
        <v>2545</v>
      </c>
      <c r="K17" s="114">
        <f>SUM(K9:K16)</f>
        <v>414</v>
      </c>
      <c r="L17" s="114">
        <f>SUM(L9:L16)</f>
        <v>44</v>
      </c>
      <c r="M17" s="114">
        <f>SUM(M9:M16)</f>
        <v>7</v>
      </c>
      <c r="N17" s="113">
        <f t="shared" si="4"/>
        <v>451</v>
      </c>
      <c r="O17" s="114">
        <f>SUM(O9:O16)</f>
        <v>0</v>
      </c>
      <c r="P17" s="114">
        <f>SUM(P9:P16)</f>
        <v>0</v>
      </c>
      <c r="Q17" s="113">
        <f t="shared" si="5"/>
        <v>451</v>
      </c>
      <c r="R17" s="113">
        <f t="shared" si="6"/>
        <v>2094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566</v>
      </c>
      <c r="B18" s="463" t="s">
        <v>567</v>
      </c>
      <c r="C18" s="461" t="s">
        <v>568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569</v>
      </c>
      <c r="B19" s="463" t="s">
        <v>570</v>
      </c>
      <c r="C19" s="461" t="s">
        <v>571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572</v>
      </c>
      <c r="B20" s="455" t="s">
        <v>573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543</v>
      </c>
      <c r="B21" s="458" t="s">
        <v>574</v>
      </c>
      <c r="C21" s="459" t="s">
        <v>575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546</v>
      </c>
      <c r="B22" s="458" t="s">
        <v>576</v>
      </c>
      <c r="C22" s="459" t="s">
        <v>577</v>
      </c>
      <c r="D22" s="243">
        <v>1</v>
      </c>
      <c r="E22" s="243"/>
      <c r="F22" s="243"/>
      <c r="G22" s="113">
        <f t="shared" si="2"/>
        <v>1</v>
      </c>
      <c r="H22" s="103"/>
      <c r="I22" s="103"/>
      <c r="J22" s="113">
        <f t="shared" si="3"/>
        <v>1</v>
      </c>
      <c r="K22" s="103">
        <v>1</v>
      </c>
      <c r="L22" s="103"/>
      <c r="M22" s="103"/>
      <c r="N22" s="113">
        <f t="shared" si="4"/>
        <v>1</v>
      </c>
      <c r="O22" s="103"/>
      <c r="P22" s="103"/>
      <c r="Q22" s="113">
        <f t="shared" si="5"/>
        <v>1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549</v>
      </c>
      <c r="B23" s="466" t="s">
        <v>578</v>
      </c>
      <c r="C23" s="459" t="s">
        <v>579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552</v>
      </c>
      <c r="B24" s="467" t="s">
        <v>562</v>
      </c>
      <c r="C24" s="459" t="s">
        <v>580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838</v>
      </c>
      <c r="C25" s="468" t="s">
        <v>582</v>
      </c>
      <c r="D25" s="244">
        <f>SUM(D21:D24)</f>
        <v>1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1</v>
      </c>
      <c r="H25" s="104">
        <f t="shared" si="7"/>
        <v>0</v>
      </c>
      <c r="I25" s="104">
        <f t="shared" si="7"/>
        <v>0</v>
      </c>
      <c r="J25" s="105">
        <f t="shared" si="3"/>
        <v>1</v>
      </c>
      <c r="K25" s="104">
        <f t="shared" si="7"/>
        <v>1</v>
      </c>
      <c r="L25" s="104">
        <f t="shared" si="7"/>
        <v>0</v>
      </c>
      <c r="M25" s="104">
        <f t="shared" si="7"/>
        <v>0</v>
      </c>
      <c r="N25" s="105">
        <f t="shared" si="4"/>
        <v>1</v>
      </c>
      <c r="O25" s="104">
        <f t="shared" si="7"/>
        <v>0</v>
      </c>
      <c r="P25" s="104">
        <f t="shared" si="7"/>
        <v>0</v>
      </c>
      <c r="Q25" s="105">
        <f t="shared" si="5"/>
        <v>1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583</v>
      </c>
      <c r="B26" s="469" t="s">
        <v>584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543</v>
      </c>
      <c r="B27" s="471" t="s">
        <v>853</v>
      </c>
      <c r="C27" s="472" t="s">
        <v>585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586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587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588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589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546</v>
      </c>
      <c r="B32" s="471" t="s">
        <v>590</v>
      </c>
      <c r="C32" s="459" t="s">
        <v>591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592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593</v>
      </c>
      <c r="C34" s="459" t="s">
        <v>594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595</v>
      </c>
      <c r="C35" s="459" t="s">
        <v>596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597</v>
      </c>
      <c r="C36" s="459" t="s">
        <v>598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549</v>
      </c>
      <c r="B37" s="473" t="s">
        <v>562</v>
      </c>
      <c r="C37" s="459" t="s">
        <v>599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854</v>
      </c>
      <c r="C38" s="461" t="s">
        <v>601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602</v>
      </c>
      <c r="B39" s="462" t="s">
        <v>603</v>
      </c>
      <c r="C39" s="461" t="s">
        <v>604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605</v>
      </c>
      <c r="C40" s="451" t="s">
        <v>606</v>
      </c>
      <c r="D40" s="547">
        <f>D17+D18+D19+D25+D38+D39</f>
        <v>2552</v>
      </c>
      <c r="E40" s="547">
        <f>E17+E18+E19+E25+E38+E39</f>
        <v>1</v>
      </c>
      <c r="F40" s="547">
        <f aca="true" t="shared" si="13" ref="F40:R40">F17+F18+F19+F25+F38+F39</f>
        <v>7</v>
      </c>
      <c r="G40" s="547">
        <f t="shared" si="13"/>
        <v>2546</v>
      </c>
      <c r="H40" s="547">
        <f t="shared" si="13"/>
        <v>0</v>
      </c>
      <c r="I40" s="547">
        <f t="shared" si="13"/>
        <v>0</v>
      </c>
      <c r="J40" s="547">
        <f t="shared" si="13"/>
        <v>2546</v>
      </c>
      <c r="K40" s="547">
        <f t="shared" si="13"/>
        <v>415</v>
      </c>
      <c r="L40" s="547">
        <f t="shared" si="13"/>
        <v>44</v>
      </c>
      <c r="M40" s="547">
        <f t="shared" si="13"/>
        <v>7</v>
      </c>
      <c r="N40" s="547">
        <f t="shared" si="13"/>
        <v>452</v>
      </c>
      <c r="O40" s="547">
        <f t="shared" si="13"/>
        <v>0</v>
      </c>
      <c r="P40" s="547">
        <f t="shared" si="13"/>
        <v>0</v>
      </c>
      <c r="Q40" s="547">
        <f t="shared" si="13"/>
        <v>452</v>
      </c>
      <c r="R40" s="547">
        <f t="shared" si="13"/>
        <v>2094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607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tr">
        <f>'справка №1-БАЛАНС'!A98</f>
        <v>Дата на съставяне: 15.10.2014</v>
      </c>
      <c r="C44" s="445"/>
      <c r="D44" s="446"/>
      <c r="E44" s="446"/>
      <c r="F44" s="446"/>
      <c r="G44" s="436"/>
      <c r="H44" s="447" t="s">
        <v>608</v>
      </c>
      <c r="I44" s="447"/>
      <c r="J44" s="447"/>
      <c r="K44" s="628"/>
      <c r="L44" s="628"/>
      <c r="M44" s="628"/>
      <c r="N44" s="628"/>
      <c r="O44" s="614" t="s">
        <v>781</v>
      </c>
      <c r="P44" s="610"/>
      <c r="Q44" s="610"/>
      <c r="R44" s="610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5511811023622047" bottom="0.5118110236220472" header="0.15748031496062992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showZeros="0" workbookViewId="0" topLeftCell="A70">
      <selection activeCell="D96" sqref="D96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609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"ТРАНССТРОЙ АМ" АД</v>
      </c>
      <c r="B3" s="633"/>
      <c r="C3" s="353" t="s">
        <v>2</v>
      </c>
      <c r="E3" s="353">
        <f>'справка №1-БАЛАНС'!H3</f>
        <v>831553170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01.01.2014 г. - 30.09.2014 г.</v>
      </c>
      <c r="B4" s="634"/>
      <c r="C4" s="354" t="s">
        <v>4</v>
      </c>
      <c r="D4" s="354"/>
      <c r="E4" s="353">
        <f>'справка №1-БАЛАНС'!H4</f>
        <v>334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610</v>
      </c>
      <c r="B5" s="512"/>
      <c r="C5" s="513"/>
      <c r="D5" s="513"/>
      <c r="E5" s="514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612</v>
      </c>
      <c r="D6" s="192" t="s">
        <v>613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616</v>
      </c>
      <c r="B9" s="486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618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619</v>
      </c>
      <c r="B11" s="489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621</v>
      </c>
      <c r="B12" s="489" t="s">
        <v>622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623</v>
      </c>
      <c r="B13" s="489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625</v>
      </c>
      <c r="B14" s="489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627</v>
      </c>
      <c r="B15" s="489" t="s">
        <v>628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629</v>
      </c>
      <c r="B16" s="489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631</v>
      </c>
      <c r="B17" s="489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625</v>
      </c>
      <c r="B18" s="489" t="s">
        <v>633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634</v>
      </c>
      <c r="B19" s="486" t="s">
        <v>635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636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637</v>
      </c>
      <c r="B21" s="486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639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640</v>
      </c>
      <c r="B24" s="489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642</v>
      </c>
      <c r="B25" s="489" t="s">
        <v>643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644</v>
      </c>
      <c r="B26" s="489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646</v>
      </c>
      <c r="B27" s="489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648</v>
      </c>
      <c r="B28" s="489" t="s">
        <v>649</v>
      </c>
      <c r="C28" s="153">
        <v>21</v>
      </c>
      <c r="D28" s="153">
        <v>21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650</v>
      </c>
      <c r="B29" s="489" t="s">
        <v>651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652</v>
      </c>
      <c r="B30" s="489" t="s">
        <v>653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654</v>
      </c>
      <c r="B31" s="489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656</v>
      </c>
      <c r="B32" s="489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658</v>
      </c>
      <c r="B33" s="489" t="s">
        <v>659</v>
      </c>
      <c r="C33" s="150">
        <f>SUM(C34:C37)</f>
        <v>9</v>
      </c>
      <c r="D33" s="150">
        <f>SUM(D34:D37)</f>
        <v>9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660</v>
      </c>
      <c r="B34" s="489" t="s">
        <v>661</v>
      </c>
      <c r="C34" s="153">
        <v>5</v>
      </c>
      <c r="D34" s="153">
        <v>5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662</v>
      </c>
      <c r="B35" s="489" t="s">
        <v>663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664</v>
      </c>
      <c r="B36" s="489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666</v>
      </c>
      <c r="B37" s="489" t="s">
        <v>667</v>
      </c>
      <c r="C37" s="153">
        <v>4</v>
      </c>
      <c r="D37" s="153">
        <v>4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668</v>
      </c>
      <c r="B38" s="489" t="s">
        <v>669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670</v>
      </c>
      <c r="B39" s="489" t="s">
        <v>671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672</v>
      </c>
      <c r="B40" s="489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674</v>
      </c>
      <c r="B41" s="489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676</v>
      </c>
      <c r="B42" s="489" t="s">
        <v>677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678</v>
      </c>
      <c r="B43" s="486" t="s">
        <v>679</v>
      </c>
      <c r="C43" s="149">
        <f>C24+C28+C29+C31+C30+C32+C33+C38</f>
        <v>30</v>
      </c>
      <c r="D43" s="149">
        <f>D24+D28+D29+D31+D30+D32+D33+D38</f>
        <v>30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680</v>
      </c>
      <c r="B44" s="487" t="s">
        <v>681</v>
      </c>
      <c r="C44" s="148">
        <f>C43+C21+C19+C9</f>
        <v>30</v>
      </c>
      <c r="D44" s="148">
        <f>D43+D21+D19+D9</f>
        <v>30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682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683</v>
      </c>
      <c r="D48" s="192" t="s">
        <v>684</v>
      </c>
      <c r="E48" s="192"/>
      <c r="F48" s="192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614</v>
      </c>
      <c r="E49" s="485" t="s">
        <v>615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686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687</v>
      </c>
      <c r="B52" s="489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689</v>
      </c>
      <c r="B53" s="489" t="s">
        <v>690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691</v>
      </c>
      <c r="B54" s="489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676</v>
      </c>
      <c r="B55" s="489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694</v>
      </c>
      <c r="B56" s="489" t="s">
        <v>695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696</v>
      </c>
      <c r="B57" s="489" t="s">
        <v>697</v>
      </c>
      <c r="C57" s="153">
        <v>0</v>
      </c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698</v>
      </c>
      <c r="B58" s="489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700</v>
      </c>
      <c r="B59" s="489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698</v>
      </c>
      <c r="B60" s="489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704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705</v>
      </c>
      <c r="B63" s="489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707</v>
      </c>
      <c r="B64" s="489" t="s">
        <v>708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709</v>
      </c>
      <c r="B65" s="489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711</v>
      </c>
      <c r="B66" s="486" t="s">
        <v>712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713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714</v>
      </c>
      <c r="B68" s="499" t="s">
        <v>715</v>
      </c>
      <c r="C68" s="153">
        <v>43</v>
      </c>
      <c r="D68" s="153"/>
      <c r="E68" s="165">
        <f t="shared" si="1"/>
        <v>43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716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687</v>
      </c>
      <c r="B71" s="489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718</v>
      </c>
      <c r="B72" s="489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720</v>
      </c>
      <c r="B73" s="489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722</v>
      </c>
      <c r="B74" s="489" t="s">
        <v>723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694</v>
      </c>
      <c r="B75" s="489" t="s">
        <v>724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725</v>
      </c>
      <c r="B76" s="489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727</v>
      </c>
      <c r="B77" s="489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729</v>
      </c>
      <c r="B78" s="489" t="s">
        <v>730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698</v>
      </c>
      <c r="B79" s="489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732</v>
      </c>
      <c r="B80" s="489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734</v>
      </c>
      <c r="B81" s="489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736</v>
      </c>
      <c r="B82" s="489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738</v>
      </c>
      <c r="B83" s="489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740</v>
      </c>
      <c r="B84" s="489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742</v>
      </c>
      <c r="B85" s="489" t="s">
        <v>743</v>
      </c>
      <c r="C85" s="149">
        <f>SUM(C86:C90)+C94</f>
        <v>679</v>
      </c>
      <c r="D85" s="149">
        <f>SUM(D86:D90)+D94</f>
        <v>679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744</v>
      </c>
      <c r="B86" s="489" t="s">
        <v>745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746</v>
      </c>
      <c r="B87" s="489" t="s">
        <v>747</v>
      </c>
      <c r="C87" s="153">
        <v>526</v>
      </c>
      <c r="D87" s="153">
        <v>526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748</v>
      </c>
      <c r="B88" s="489" t="s">
        <v>749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750</v>
      </c>
      <c r="B89" s="489" t="s">
        <v>751</v>
      </c>
      <c r="C89" s="153">
        <v>48</v>
      </c>
      <c r="D89" s="153">
        <v>48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752</v>
      </c>
      <c r="B90" s="489" t="s">
        <v>753</v>
      </c>
      <c r="C90" s="148">
        <f>SUM(C91:C93)</f>
        <v>102</v>
      </c>
      <c r="D90" s="148">
        <f>SUM(D91:D93)</f>
        <v>102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754</v>
      </c>
      <c r="B91" s="489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662</v>
      </c>
      <c r="B92" s="489" t="s">
        <v>756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666</v>
      </c>
      <c r="B93" s="489" t="s">
        <v>757</v>
      </c>
      <c r="C93" s="153">
        <v>102</v>
      </c>
      <c r="D93" s="153">
        <v>102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758</v>
      </c>
      <c r="B94" s="489" t="s">
        <v>759</v>
      </c>
      <c r="C94" s="153">
        <v>3</v>
      </c>
      <c r="D94" s="153">
        <v>3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760</v>
      </c>
      <c r="B95" s="489" t="s">
        <v>761</v>
      </c>
      <c r="C95" s="153">
        <v>94</v>
      </c>
      <c r="D95" s="153">
        <v>94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762</v>
      </c>
      <c r="B96" s="499" t="s">
        <v>763</v>
      </c>
      <c r="C96" s="149">
        <f>C85+C80+C75+C71+C95</f>
        <v>773</v>
      </c>
      <c r="D96" s="149">
        <f>D85+D80+D75+D71+D95</f>
        <v>773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764</v>
      </c>
      <c r="B97" s="487" t="s">
        <v>765</v>
      </c>
      <c r="C97" s="149">
        <f>C96+C68+C66</f>
        <v>816</v>
      </c>
      <c r="D97" s="149">
        <f>D96+D68+D66</f>
        <v>773</v>
      </c>
      <c r="E97" s="149">
        <f>E96+E68+E66</f>
        <v>43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766</v>
      </c>
      <c r="B99" s="502"/>
      <c r="C99" s="158"/>
      <c r="D99" s="158"/>
      <c r="E99" s="158"/>
      <c r="F99" s="503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771</v>
      </c>
      <c r="B102" s="489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773</v>
      </c>
      <c r="B103" s="489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775</v>
      </c>
      <c r="B104" s="489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777</v>
      </c>
      <c r="B105" s="487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779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tr">
        <f>'справка №1-БАЛАНС'!A98</f>
        <v>Дата на съставяне: 15.10.2014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781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03937007874015748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showZeros="0"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782</v>
      </c>
      <c r="F2" s="517"/>
      <c r="G2" s="517"/>
      <c r="H2" s="515"/>
      <c r="I2" s="515"/>
    </row>
    <row r="3" spans="1:9" ht="12">
      <c r="A3" s="515"/>
      <c r="B3" s="516"/>
      <c r="C3" s="518" t="s">
        <v>783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"ТРАНССТРОЙ АМ" АД</v>
      </c>
      <c r="D4" s="612"/>
      <c r="E4" s="612"/>
      <c r="F4" s="578"/>
      <c r="G4" s="580" t="s">
        <v>2</v>
      </c>
      <c r="H4" s="580"/>
      <c r="I4" s="589">
        <f>'справка №1-БАЛАНС'!H3</f>
        <v>831553170</v>
      </c>
    </row>
    <row r="5" spans="1:9" ht="15">
      <c r="A5" s="522" t="s">
        <v>5</v>
      </c>
      <c r="B5" s="579"/>
      <c r="C5" s="606" t="str">
        <f>'справка №1-БАЛАНС'!E5</f>
        <v>01.01.2014 г. - 30.09.2014 г.</v>
      </c>
      <c r="D5" s="637"/>
      <c r="E5" s="637"/>
      <c r="F5" s="579"/>
      <c r="G5" s="354" t="s">
        <v>4</v>
      </c>
      <c r="H5" s="581"/>
      <c r="I5" s="588">
        <f>'справка №1-БАЛАНС'!H4</f>
        <v>334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784</v>
      </c>
    </row>
    <row r="7" spans="1:9" s="122" customFormat="1" ht="12">
      <c r="A7" s="194" t="s">
        <v>463</v>
      </c>
      <c r="B7" s="120"/>
      <c r="C7" s="194" t="s">
        <v>785</v>
      </c>
      <c r="D7" s="195"/>
      <c r="E7" s="196"/>
      <c r="F7" s="197" t="s">
        <v>786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787</v>
      </c>
      <c r="D8" s="124" t="s">
        <v>788</v>
      </c>
      <c r="E8" s="124" t="s">
        <v>789</v>
      </c>
      <c r="F8" s="196" t="s">
        <v>790</v>
      </c>
      <c r="G8" s="198" t="s">
        <v>791</v>
      </c>
      <c r="H8" s="198"/>
      <c r="I8" s="198" t="s">
        <v>792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535</v>
      </c>
      <c r="H9" s="121" t="s">
        <v>536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803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818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tr">
        <f>'справка №1-БАЛАНС'!A98</f>
        <v>Дата на съставяне: 15.10.2014</v>
      </c>
      <c r="B30" s="636"/>
      <c r="C30" s="636"/>
      <c r="D30" s="568" t="s">
        <v>819</v>
      </c>
      <c r="E30" s="635"/>
      <c r="F30" s="635"/>
      <c r="G30" s="635"/>
      <c r="H30" s="519" t="s">
        <v>781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2" sqref="A152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820</v>
      </c>
      <c r="B2" s="199"/>
      <c r="C2" s="199"/>
      <c r="D2" s="199"/>
      <c r="E2" s="199"/>
      <c r="F2" s="199"/>
    </row>
    <row r="3" spans="1:6" ht="12.75" customHeight="1">
      <c r="A3" s="199" t="s">
        <v>821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"ТРАНССТРОЙ АМ" АД</v>
      </c>
      <c r="C5" s="611"/>
      <c r="D5" s="587"/>
      <c r="E5" s="353" t="s">
        <v>2</v>
      </c>
      <c r="F5" s="590">
        <f>'справка №1-БАЛАНС'!H3</f>
        <v>831553170</v>
      </c>
    </row>
    <row r="6" spans="1:13" ht="15" customHeight="1">
      <c r="A6" s="54" t="s">
        <v>822</v>
      </c>
      <c r="B6" s="606" t="str">
        <f>'справка №1-БАЛАНС'!E5</f>
        <v>01.01.2014 г. - 30.09.2014 г.</v>
      </c>
      <c r="C6" s="637"/>
      <c r="D6" s="55"/>
      <c r="E6" s="354" t="s">
        <v>4</v>
      </c>
      <c r="F6" s="591">
        <f>'справка №1-БАЛАНС'!H4</f>
        <v>334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0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6"/>
      <c r="D10" s="536"/>
      <c r="E10" s="536"/>
      <c r="F10" s="536"/>
    </row>
    <row r="11" spans="1:6" ht="18" customHeight="1">
      <c r="A11" s="66" t="s">
        <v>829</v>
      </c>
      <c r="B11" s="67"/>
      <c r="C11" s="536"/>
      <c r="D11" s="536"/>
      <c r="E11" s="536"/>
      <c r="F11" s="536"/>
    </row>
    <row r="12" spans="1:6" ht="14.25" customHeight="1">
      <c r="A12" s="66" t="s">
        <v>830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831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549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552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564</v>
      </c>
      <c r="B27" s="69" t="s">
        <v>832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833</v>
      </c>
      <c r="B28" s="70"/>
      <c r="C28" s="536"/>
      <c r="D28" s="536"/>
      <c r="E28" s="536"/>
      <c r="F28" s="551"/>
    </row>
    <row r="29" spans="1:6" ht="12.75">
      <c r="A29" s="66" t="s">
        <v>543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546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549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552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581</v>
      </c>
      <c r="B44" s="69" t="s">
        <v>834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835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546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549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552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600</v>
      </c>
      <c r="B61" s="69" t="s">
        <v>836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837</v>
      </c>
      <c r="B62" s="70"/>
      <c r="C62" s="536"/>
      <c r="D62" s="536"/>
      <c r="E62" s="536"/>
      <c r="F62" s="551"/>
    </row>
    <row r="63" spans="1:6" ht="12.75">
      <c r="A63" s="66" t="s">
        <v>543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546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549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552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838</v>
      </c>
      <c r="B78" s="69" t="s">
        <v>839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840</v>
      </c>
      <c r="B79" s="69" t="s">
        <v>841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842</v>
      </c>
      <c r="B80" s="69"/>
      <c r="C80" s="536"/>
      <c r="D80" s="536"/>
      <c r="E80" s="536"/>
      <c r="F80" s="551"/>
    </row>
    <row r="81" spans="1:6" ht="14.25" customHeight="1">
      <c r="A81" s="66" t="s">
        <v>829</v>
      </c>
      <c r="B81" s="70"/>
      <c r="C81" s="536"/>
      <c r="D81" s="536"/>
      <c r="E81" s="536"/>
      <c r="F81" s="551"/>
    </row>
    <row r="82" spans="1:6" ht="12.75">
      <c r="A82" s="66" t="s">
        <v>830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831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549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552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564</v>
      </c>
      <c r="B97" s="69" t="s">
        <v>843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833</v>
      </c>
      <c r="B98" s="70"/>
      <c r="C98" s="536"/>
      <c r="D98" s="536"/>
      <c r="E98" s="536"/>
      <c r="F98" s="551"/>
    </row>
    <row r="99" spans="1:6" ht="12.75">
      <c r="A99" s="66" t="s">
        <v>543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546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549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552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581</v>
      </c>
      <c r="B114" s="69" t="s">
        <v>844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835</v>
      </c>
      <c r="B115" s="70"/>
      <c r="C115" s="536"/>
      <c r="D115" s="536"/>
      <c r="E115" s="536"/>
      <c r="F115" s="551"/>
    </row>
    <row r="116" spans="1:6" ht="12.75">
      <c r="A116" s="66" t="s">
        <v>543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546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549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552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600</v>
      </c>
      <c r="B131" s="69" t="s">
        <v>845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837</v>
      </c>
      <c r="B132" s="70"/>
      <c r="C132" s="536"/>
      <c r="D132" s="536"/>
      <c r="E132" s="536"/>
      <c r="F132" s="551"/>
    </row>
    <row r="133" spans="1:6" ht="12.75">
      <c r="A133" s="66" t="s">
        <v>543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546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549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552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838</v>
      </c>
      <c r="B148" s="69" t="s">
        <v>846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847</v>
      </c>
      <c r="B149" s="69" t="s">
        <v>848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tr">
        <f>'справка №1-БАЛАНС'!A98</f>
        <v>Дата на съставяне: 15.10.2014</v>
      </c>
      <c r="B151" s="561"/>
      <c r="C151" s="638" t="s">
        <v>849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856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Zornitsa Pavlova</cp:lastModifiedBy>
  <cp:lastPrinted>2010-01-27T14:22:27Z</cp:lastPrinted>
  <dcterms:created xsi:type="dcterms:W3CDTF">2000-06-29T12:02:40Z</dcterms:created>
  <dcterms:modified xsi:type="dcterms:W3CDTF">2014-10-15T17:29:03Z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