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420" windowWidth="14940" windowHeight="775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<sst xmlns="http://schemas.openxmlformats.org/spreadsheetml/2006/main" count="1056" uniqueCount="883">
  <si>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</si>
  <si>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</si>
  <si>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</si>
  <si>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</si>
  <si>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</si>
  <si>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</si>
  <si>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</si>
  <si>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</si>
  <si>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</si>
  <si>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</si>
  <si>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</si>
  <si>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</si>
  <si>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</si>
  <si>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</si>
  <si>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</si>
  <si>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</si>
  <si>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</si>
  <si>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</si>
  <si>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</si>
  <si>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</si>
  <si>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</si>
  <si>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</si>
  <si>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</si>
  <si>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</si>
  <si>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</si>
  <si>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</si>
  <si>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</si>
  <si>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</si>
  <si>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</si>
  <si>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</si>
  <si>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</si>
  <si>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</si>
  <si>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</si>
  <si>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</si>
  <si>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</si>
  <si>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</si>
  <si>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</si>
  <si>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</si>
  <si>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</si>
  <si>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</si>
  <si>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</si>
  <si>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</si>
  <si>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</si>
  <si>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</si>
  <si>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</si>
  <si>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</si>
  <si>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</si>
  <si>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</si>
  <si>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</si>
  <si>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</si>
  <si>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</si>
  <si>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</si>
  <si>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</si>
  <si>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</si>
  <si>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</si>
  <si>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</si>
  <si>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</si>
  <si>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</si>
  <si>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</si>
  <si>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</si>
  <si>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</si>
  <si>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</si>
  <si>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</si>
  <si>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</si>
  <si>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</si>
  <si>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</si>
  <si>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</si>
  <si>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</si>
  <si>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</si>
  <si>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</si>
  <si>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</si>
  <si>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</si>
  <si>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</si>
  <si>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</si>
  <si>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</si>
  <si>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</si>
  <si>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</si>
  <si>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</si>
  <si>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</si>
  <si>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</si>
  <si>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</si>
  <si>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</si>
  <si>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</si>
  <si>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</si>
  <si>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</si>
  <si>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</si>
  <si>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</si>
  <si>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</si>
  <si>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</si>
  <si>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</si>
  <si>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</si>
  <si>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</si>
  <si>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</si>
  <si>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</si>
  <si>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</si>
  <si>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</si>
  <si>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</si>
  <si>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</si>
  <si>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</si>
  <si>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</si>
  <si>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</si>
  <si>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</si>
  <si>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</si>
  <si>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</si>
  <si>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</si>
  <si>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</si>
  <si>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</si>
  <si>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</si>
  <si>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</si>
  <si>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</si>
  <si>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</si>
  <si>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</si>
  <si>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</si>
  <si>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</si>
  <si>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</si>
  <si>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</si>
  <si>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</si>
  <si>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</si>
  <si>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</si>
  <si>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</si>
  <si>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</si>
  <si>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</si>
  <si>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</si>
  <si>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</si>
  <si>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</si>
  <si>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</si>
  <si>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</si>
  <si>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</si>
  <si>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</si>
  <si>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</si>
  <si>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</si>
  <si>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</si>
  <si>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</si>
  <si>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</si>
  <si>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</si>
  <si>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</si>
  <si>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</si>
  <si>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</si>
  <si>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</si>
  <si>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</si>
  <si>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</si>
  <si>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</si>
  <si>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</si>
  <si>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</si>
  <si>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</si>
  <si>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</si>
  <si>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</si>
  <si>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</si>
  <si>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</si>
  <si>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</si>
  <si>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</si>
  <si>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</si>
  <si>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</si>
  <si>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</si>
  <si>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</si>
  <si>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</si>
  <si>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</si>
  <si>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</si>
  <si>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</si>
  <si>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</si>
  <si>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</si>
  <si>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</si>
  <si>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</si>
  <si>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</si>
  <si>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</si>
  <si>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</si>
  <si>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</si>
  <si>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</si>
  <si>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</si>
  <si>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</si>
  <si>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</si>
  <si>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</si>
  <si>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</si>
  <si>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</si>
  <si>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</si>
  <si>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</si>
  <si>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</si>
  <si>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</si>
  <si>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</si>
  <si>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</si>
  <si>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</si>
  <si>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</si>
  <si>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</si>
  <si>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</si>
  <si>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</si>
  <si>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</si>
  <si>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</si>
  <si>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</si>
  <si>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</si>
  <si>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</si>
  <si>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</si>
  <si>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</si>
  <si>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</si>
  <si>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</si>
  <si>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</si>
  <si>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</si>
  <si>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</si>
  <si>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</si>
  <si>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</si>
  <si>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</si>
  <si>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</si>
  <si>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</si>
  <si>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</si>
  <si>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</si>
  <si>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</si>
  <si>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</si>
  <si>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</si>
  <si>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</si>
  <si>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</si>
  <si>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</si>
  <si>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</si>
  <si>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</si>
  <si>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</si>
  <si>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</si>
  <si>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</si>
  <si>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</si>
  <si>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</si>
  <si>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</si>
  <si>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</si>
  <si>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</si>
  <si>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</si>
  <si>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</si>
  <si>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</si>
  <si>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</si>
  <si>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</si>
  <si>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</si>
  <si>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</si>
  <si>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</si>
  <si>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</si>
  <si>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</si>
  <si>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</si>
  <si>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</si>
  <si>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</si>
  <si>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</si>
  <si>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</si>
  <si>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</si>
  <si>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</si>
  <si>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</si>
  <si>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</si>
  <si>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</si>
  <si>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</si>
  <si>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</si>
  <si>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</si>
  <si>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</si>
  <si>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</si>
  <si>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</si>
  <si>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</si>
  <si>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</si>
  <si>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</si>
  <si>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</si>
  <si>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</si>
  <si>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</si>
  <si>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</si>
  <si>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</si>
  <si>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</si>
  <si>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</si>
  <si>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</si>
  <si>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</si>
  <si>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</si>
  <si>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</si>
  <si>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</si>
  <si>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</si>
  <si>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</si>
  <si>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</si>
  <si>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</si>
  <si>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</si>
  <si>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</si>
  <si>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</si>
  <si>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</si>
  <si>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</si>
  <si>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</si>
  <si>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</si>
  <si>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</si>
  <si>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</si>
  <si>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</si>
  <si>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</si>
  <si>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</si>
  <si>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</si>
  <si>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</si>
  <si>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</si>
  <si>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</si>
  <si>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</si>
  <si>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</si>
  <si>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</si>
  <si>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</si>
  <si>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</si>
  <si>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</si>
  <si>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</si>
  <si>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</si>
  <si>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</si>
  <si>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</si>
  <si>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</si>
  <si>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</si>
  <si>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</si>
  <si>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</si>
  <si>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</si>
  <si>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</si>
  <si>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</si>
  <si>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</si>
  <si>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</si>
  <si>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</si>
  <si>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</si>
  <si>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</si>
  <si>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</si>
  <si>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</si>
  <si>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</si>
  <si>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</si>
  <si>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</si>
  <si>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</si>
  <si>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</si>
  <si>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</si>
  <si>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</si>
  <si>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</si>
  <si>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</si>
  <si>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</si>
  <si>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</si>
  <si>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</si>
  <si>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</si>
  <si>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</si>
  <si>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</si>
  <si>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</si>
  <si>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</si>
  <si>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</si>
  <si>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</si>
  <si>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</si>
  <si>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</si>
  <si>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</si>
  <si>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</si>
  <si>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</si>
  <si>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</si>
  <si>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</si>
  <si>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</si>
  <si>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</si>
  <si>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</si>
  <si>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</si>
  <si>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</si>
  <si>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</si>
  <si>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</si>
  <si>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</si>
  <si>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</si>
  <si>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</si>
  <si>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</si>
  <si>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</si>
  <si>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</si>
  <si>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</si>
  <si>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</si>
  <si>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</si>
  <si>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</si>
  <si>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</si>
  <si>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</si>
  <si>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</si>
  <si>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</si>
  <si>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</si>
  <si>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</si>
  <si>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</si>
  <si>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</si>
  <si>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</si>
  <si>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</si>
  <si>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</si>
  <si>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</si>
  <si>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</si>
  <si>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</si>
  <si>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</si>
  <si>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</si>
  <si>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</si>
  <si>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</si>
  <si>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</si>
  <si>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</si>
  <si>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</si>
  <si>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</si>
  <si>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</si>
  <si>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</si>
  <si>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</si>
  <si>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</si>
  <si>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</si>
  <si>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</si>
  <si>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</si>
  <si>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</si>
  <si>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</si>
  <si>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</si>
  <si>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</si>
  <si>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</si>
  <si>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</si>
  <si>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</si>
  <si>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</si>
  <si>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</si>
  <si>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</si>
  <si>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</si>
  <si>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</si>
  <si>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</si>
  <si>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</si>
  <si>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</si>
  <si>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</si>
  <si>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</si>
  <si>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</si>
  <si>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</si>
  <si>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</si>
  <si>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</si>
  <si>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</si>
  <si>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</si>
  <si>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</si>
  <si>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</si>
  <si>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</si>
  <si>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</si>
  <si>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</si>
  <si>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</si>
  <si>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</si>
  <si>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</si>
  <si>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</si>
  <si>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</si>
  <si>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</si>
  <si>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</si>
  <si>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</si>
  <si>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</si>
  <si>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</si>
  <si>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</si>
  <si>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</si>
  <si>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</si>
  <si>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</si>
  <si>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</si>
  <si>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</si>
  <si>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</si>
  <si>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</si>
  <si>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</si>
  <si>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</si>
  <si>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</si>
  <si>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</si>
  <si>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</si>
  <si>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</si>
  <si>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</si>
  <si>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</si>
  <si>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</si>
  <si>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</si>
  <si>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</si>
  <si>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</si>
  <si>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</si>
  <si>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</si>
  <si>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</si>
  <si>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</si>
  <si>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</si>
  <si>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</si>
  <si>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</si>
  <si>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</si>
  <si>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</si>
  <si>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</si>
  <si>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</si>
  <si>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</si>
  <si>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</si>
  <si>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</si>
  <si>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</si>
  <si>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</si>
  <si>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</si>
  <si>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</si>
  <si>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</si>
  <si>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</si>
  <si>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</si>
  <si>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</si>
  <si>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</si>
  <si>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</si>
  <si>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</si>
  <si>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</si>
  <si>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</si>
  <si>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</si>
  <si>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</si>
  <si>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</si>
  <si>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</si>
  <si>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</si>
  <si>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</si>
  <si>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</si>
  <si>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</si>
  <si>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</si>
  <si>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</si>
  <si>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</si>
  <si>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</si>
  <si>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</si>
  <si>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</si>
  <si>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</si>
  <si>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</si>
  <si>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</si>
  <si>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</si>
  <si>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</si>
  <si>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</si>
  <si>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</si>
  <si>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</si>
  <si>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</si>
  <si>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</si>
  <si>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</si>
  <si>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</si>
  <si>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</si>
  <si>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</si>
  <si>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</si>
  <si>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</si>
  <si>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</si>
  <si>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</si>
  <si>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</si>
  <si>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</si>
  <si>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</si>
  <si>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</si>
  <si>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</si>
  <si>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</si>
  <si>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</si>
  <si>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</si>
  <si>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</si>
  <si>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</si>
  <si>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</si>
  <si>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</si>
  <si>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</si>
  <si>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</si>
  <si>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</si>
  <si>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</si>
  <si>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</si>
  <si>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</si>
  <si>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</si>
  <si>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</si>
  <si>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</si>
  <si>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</si>
  <si>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</si>
  <si>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</si>
  <si>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</si>
  <si>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</si>
  <si>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</si>
  <si>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</si>
  <si>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</si>
  <si>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</si>
  <si>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</si>
  <si>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</si>
  <si>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</si>
  <si>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</si>
  <si>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</si>
  <si>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</si>
  <si>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</si>
  <si>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</si>
  <si>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</si>
  <si>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</si>
  <si>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</si>
  <si>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</si>
  <si>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</si>
  <si>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</si>
  <si>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</si>
  <si>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</si>
  <si>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</si>
  <si>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</si>
  <si>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</si>
  <si>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</si>
  <si>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</si>
  <si>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</si>
  <si>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</si>
  <si>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</si>
  <si>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</si>
  <si>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</si>
  <si>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</si>
  <si>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</si>
  <si>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</si>
  <si>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</si>
  <si>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</si>
  <si>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</si>
  <si>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</si>
  <si>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</si>
  <si>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</si>
  <si>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</si>
  <si>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</si>
  <si>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</si>
  <si>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</si>
  <si>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</si>
  <si>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</si>
  <si>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</si>
  <si>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</si>
  <si>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</si>
  <si>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</si>
  <si>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</si>
  <si>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</si>
  <si>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</si>
  <si>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</si>
  <si>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</si>
  <si>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</si>
  <si>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</si>
  <si>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</si>
  <si>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</si>
  <si>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</si>
  <si>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</si>
  <si>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</si>
  <si>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</si>
  <si>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</si>
  <si>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</si>
  <si>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</si>
  <si>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</si>
  <si>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</si>
  <si>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</si>
  <si>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</si>
  <si>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</si>
  <si>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</si>
  <si>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</si>
  <si>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</si>
  <si>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</si>
  <si>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</si>
  <si>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</si>
  <si>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</si>
  <si>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</si>
  <si>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</si>
  <si>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</si>
  <si>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</si>
  <si>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</si>
  <si>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</si>
  <si>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</si>
  <si>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</si>
  <si>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</si>
  <si>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</si>
  <si>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</si>
  <si>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</si>
  <si>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</si>
  <si>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</si>
  <si>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</si>
  <si>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</si>
  <si>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</si>
  <si>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</si>
  <si>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</si>
  <si>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</si>
  <si>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</si>
  <si>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</si>
  <si>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</si>
  <si>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</si>
  <si>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</si>
  <si>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</si>
  <si>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</si>
  <si>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</si>
  <si>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</si>
  <si>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</si>
  <si>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</si>
  <si>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</si>
  <si>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</si>
  <si>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</si>
  <si>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</si>
  <si>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</si>
  <si>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</si>
  <si>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</si>
  <si>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</si>
  <si>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</si>
  <si>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</si>
  <si>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</si>
  <si>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</si>
  <si>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</si>
  <si>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</si>
  <si>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</si>
  <si>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</si>
  <si>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</si>
  <si>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</si>
  <si>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</si>
  <si>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</si>
  <si>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</si>
  <si>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</si>
  <si>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</si>
  <si>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</si>
  <si>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</si>
  <si>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</si>
  <si>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</si>
  <si>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</si>
  <si>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</si>
  <si>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</si>
  <si>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</si>
  <si>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</si>
  <si>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</si>
  <si>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</si>
  <si>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</si>
  <si>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</si>
  <si>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</si>
  <si>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</si>
  <si>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</si>
  <si>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</si>
  <si>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</si>
  <si>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</si>
  <si>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</si>
  <si>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</si>
  <si>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</si>
  <si>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</si>
  <si>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</si>
  <si>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</si>
  <si>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</si>
  <si>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</si>
  <si>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</si>
  <si>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</si>
  <si>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</si>
  <si>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</si>
  <si>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</si>
  <si>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</si>
  <si>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</si>
  <si>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</si>
  <si>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</si>
  <si>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</si>
  <si>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</si>
  <si>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</si>
  <si>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</si>
  <si>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</si>
  <si>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</si>
  <si>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</si>
  <si>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</si>
  <si>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</si>
  <si>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</si>
  <si>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</si>
  <si>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</si>
  <si>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</si>
  <si>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</si>
  <si>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</si>
  <si>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</si>
  <si>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</si>
  <si>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</si>
  <si>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</si>
  <si>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</si>
  <si>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</si>
  <si>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</si>
  <si>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</si>
  <si>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</si>
  <si>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</si>
  <si>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</si>
  <si>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</si>
  <si>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</si>
  <si>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</si>
  <si>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</si>
  <si>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</si>
  <si>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</si>
  <si>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</si>
  <si>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</si>
  <si>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</si>
  <si>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</si>
  <si>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</si>
  <si>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</si>
  <si>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</si>
  <si>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</si>
  <si>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</si>
  <si>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</si>
  <si>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</si>
  <si>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</si>
  <si>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</si>
  <si>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</si>
  <si>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</si>
  <si>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</si>
  <si>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</si>
  <si>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</si>
  <si>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</si>
  <si>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</si>
  <si>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</si>
  <si>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</si>
  <si>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</si>
  <si>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</si>
  <si>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</si>
  <si>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</si>
  <si>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</si>
  <si>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</si>
  <si>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</si>
  <si>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</si>
  <si>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</si>
  <si>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</si>
  <si>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</si>
  <si>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</si>
  <si>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</si>
  <si>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</si>
  <si>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</si>
  <si>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</si>
  <si>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</si>
  <si>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</si>
  <si>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</si>
  <si>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</si>
  <si>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</si>
  <si>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</si>
  <si>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</si>
  <si>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</si>
  <si>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</si>
  <si>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</si>
  <si>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</si>
  <si>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</si>
  <si>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</si>
  <si>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</si>
  <si>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</si>
  <si>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</si>
  <si>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</si>
  <si>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</si>
  <si>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</si>
  <si>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</si>
  <si>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</si>
  <si>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</si>
  <si>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</si>
  <si>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</si>
  <si>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</si>
  <si>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</si>
  <si>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</si>
  <si>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</si>
  <si>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</si>
  <si>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</si>
  <si>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</si>
  <si>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</si>
  <si>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</si>
  <si>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</si>
  <si>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</si>
  <si>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</si>
  <si>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</si>
  <si>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</si>
  <si>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</si>
  <si>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</si>
  <si>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</si>
  <si>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</si>
  <si>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</si>
  <si>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</si>
  <si>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</si>
  <si>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</si>
  <si>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</si>
  <si>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</si>
  <si>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</si>
  <si>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</si>
  <si>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</si>
  <si>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</si>
  <si>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</si>
  <si>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</si>
  <si>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</si>
  <si>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</si>
  <si>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</si>
  <si>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</si>
  <si>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</si>
  <si>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</si>
  <si>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</si>
  <si>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</si>
  <si>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</si>
  <si>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</si>
  <si>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</si>
  <si>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</si>
  <si>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</si>
  <si>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</si>
  <si>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</si>
  <si>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</si>
  <si>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</si>
  <si>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</si>
  <si>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</si>
  <si>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</si>
  <si>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</si>
  <si>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</si>
  <si>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</si>
  <si>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</si>
  <si>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</si>
  <si>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</si>
  <si>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</si>
  <si>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</si>
  <si>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</si>
  <si>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</si>
  <si>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</si>
  <si>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</si>
  <si>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</si>
  <si>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</si>
  <si>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</si>
  <si>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</si>
  <si>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</si>
  <si>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</si>
  <si>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</si>
  <si>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</si>
  <si>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</si>
  <si>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</si>
  <si>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</si>
  <si>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</si>
  <si>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</si>
  <si>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</si>
  <si>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</si>
  <si>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</si>
  <si>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</si>
  <si>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</si>
  <si>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</si>
  <si>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</si>
  <si>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</si>
  <si>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</si>
  <si>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</si>
  <si>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</si>
  <si>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</si>
  <si>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</si>
  <si>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</si>
  <si>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</si>
  <si>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</si>
  <si>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</si>
  <si>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</si>
  <si>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</si>
  <si>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</si>
  <si>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</si>
  <si>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2.Боряна АД                                        гр. Червен бряг, ул.Струга 1</t>
  </si>
  <si>
    <t>Отчетен период: към 30.06.2013 г.</t>
  </si>
  <si>
    <t>Отчетен период:към  30.06.2013 г.</t>
  </si>
  <si>
    <t>Отчетен период:към 30.06.2013 г.</t>
  </si>
  <si>
    <r>
      <t xml:space="preserve">Отчетен период:   към 30.06.2013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</si>
  <si>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26.07.2013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</si>
</sst>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4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18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16" borderId="10" xfId="62" applyNumberFormat="1" applyFont="1" applyFill="1" applyBorder="1" applyAlignment="1" applyProtection="1">
      <alignment horizontal="right" vertical="top" wrapText="1"/>
      <protection/>
    </xf>
    <xf numFmtId="3" fontId="0" fillId="16" borderId="10" xfId="0" applyNumberFormat="1" applyFont="1" applyFill="1" applyBorder="1" applyAlignment="1" applyProtection="1">
      <alignment vertical="top" wrapText="1"/>
      <protection/>
    </xf>
    <xf numFmtId="0" fontId="14" fillId="18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18" borderId="10" xfId="62" applyFont="1" applyFill="1" applyBorder="1" applyAlignment="1" applyProtection="1">
      <alignment horizontal="left" wrapText="1"/>
      <protection/>
    </xf>
    <xf numFmtId="0" fontId="0" fillId="16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16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18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18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16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16" borderId="10" xfId="0" applyNumberFormat="1" applyFont="1" applyFill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18" borderId="10" xfId="62" applyNumberFormat="1" applyFont="1" applyFill="1" applyBorder="1" applyAlignment="1" applyProtection="1">
      <alignment horizontal="left" wrapText="1"/>
      <protection/>
    </xf>
    <xf numFmtId="3" fontId="0" fillId="16" borderId="10" xfId="62" applyNumberFormat="1" applyFont="1" applyFill="1" applyBorder="1" applyAlignment="1" applyProtection="1">
      <alignment wrapText="1"/>
      <protection/>
    </xf>
    <xf numFmtId="1" fontId="14" fillId="18" borderId="10" xfId="62" applyNumberFormat="1" applyFont="1" applyFill="1" applyBorder="1" applyAlignment="1" applyProtection="1">
      <alignment horizontal="left"/>
      <protection/>
    </xf>
    <xf numFmtId="1" fontId="13" fillId="18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18" borderId="10" xfId="62" applyFont="1" applyFill="1" applyBorder="1" applyAlignment="1" applyProtection="1">
      <alignment horizontal="left" wrapText="1"/>
      <protection/>
    </xf>
    <xf numFmtId="0" fontId="14" fillId="18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18" borderId="10" xfId="62" applyNumberFormat="1" applyFont="1" applyFill="1" applyBorder="1" applyAlignment="1" applyProtection="1">
      <alignment horizontal="left" wrapText="1"/>
      <protection/>
    </xf>
    <xf numFmtId="3" fontId="16" fillId="16" borderId="10" xfId="62" applyNumberFormat="1" applyFont="1" applyFill="1" applyBorder="1" applyAlignment="1" applyProtection="1">
      <alignment wrapText="1"/>
      <protection locked="0"/>
    </xf>
    <xf numFmtId="49" fontId="14" fillId="18" borderId="10" xfId="62" applyNumberFormat="1" applyFont="1" applyFill="1" applyBorder="1" applyAlignment="1" applyProtection="1">
      <alignment horizontal="left" wrapText="1"/>
      <protection/>
    </xf>
    <xf numFmtId="0" fontId="13" fillId="18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18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16" borderId="10" xfId="62" applyNumberFormat="1" applyFont="1" applyFill="1" applyBorder="1" applyAlignment="1" applyProtection="1">
      <alignment horizontal="right" wrapText="1"/>
      <protection/>
    </xf>
    <xf numFmtId="1" fontId="0" fillId="16" borderId="10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18" borderId="10" xfId="62" applyNumberFormat="1" applyFont="1" applyFill="1" applyBorder="1" applyAlignment="1" applyProtection="1">
      <alignment horizontal="left" wrapText="1"/>
      <protection/>
    </xf>
    <xf numFmtId="0" fontId="14" fillId="18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18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16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16" borderId="10" xfId="63" applyNumberFormat="1" applyFont="1" applyFill="1" applyBorder="1" applyAlignment="1" applyProtection="1">
      <alignment wrapText="1"/>
      <protection/>
    </xf>
    <xf numFmtId="1" fontId="7" fillId="16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16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16" borderId="10" xfId="65" applyFont="1" applyFill="1" applyBorder="1" applyAlignment="1">
      <alignment vertical="center" wrapText="1"/>
      <protection/>
    </xf>
    <xf numFmtId="3" fontId="11" fillId="16" borderId="10" xfId="65" applyNumberFormat="1" applyFont="1" applyFill="1" applyBorder="1" applyAlignment="1" applyProtection="1">
      <alignment vertical="center"/>
      <protection/>
    </xf>
    <xf numFmtId="3" fontId="11" fillId="16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16" borderId="10" xfId="65" applyFont="1" applyFill="1" applyBorder="1" applyAlignment="1">
      <alignment vertical="center" wrapText="1"/>
      <protection/>
    </xf>
    <xf numFmtId="3" fontId="6" fillId="16" borderId="10" xfId="65" applyNumberFormat="1" applyFont="1" applyFill="1" applyBorder="1" applyAlignment="1" applyProtection="1">
      <alignment vertical="center"/>
      <protection locked="0"/>
    </xf>
    <xf numFmtId="3" fontId="6" fillId="16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16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16" borderId="11" xfId="65" applyNumberFormat="1" applyFont="1" applyFill="1" applyBorder="1" applyAlignment="1" applyProtection="1">
      <alignment vertical="center"/>
      <protection/>
    </xf>
    <xf numFmtId="3" fontId="6" fillId="16" borderId="13" xfId="65" applyNumberFormat="1" applyFont="1" applyFill="1" applyBorder="1" applyAlignment="1" applyProtection="1">
      <alignment vertical="center"/>
      <protection/>
    </xf>
    <xf numFmtId="0" fontId="6" fillId="16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16" borderId="10" xfId="60" applyNumberFormat="1" applyFont="1" applyFill="1" applyBorder="1" applyAlignment="1" applyProtection="1">
      <alignment vertical="justify" wrapText="1"/>
      <protection/>
    </xf>
    <xf numFmtId="0" fontId="0" fillId="16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16" borderId="10" xfId="60" applyNumberFormat="1" applyFont="1" applyFill="1" applyBorder="1" applyAlignment="1" applyProtection="1">
      <alignment vertical="center" wrapText="1"/>
      <protection locked="0"/>
    </xf>
    <xf numFmtId="3" fontId="0" fillId="16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16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16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16" borderId="0" xfId="57" applyFont="1" applyFill="1" applyBorder="1" applyProtection="1">
      <alignment/>
      <protection/>
    </xf>
    <xf numFmtId="0" fontId="11" fillId="16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16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16" borderId="0" xfId="57" applyFont="1" applyFill="1" applyBorder="1" applyAlignment="1" applyProtection="1">
      <alignment horizontal="left" vertical="center" wrapText="1"/>
      <protection/>
    </xf>
    <xf numFmtId="0" fontId="11" fillId="16" borderId="0" xfId="57" applyFont="1" applyFill="1" applyBorder="1" applyAlignment="1" applyProtection="1">
      <alignment horizontal="right"/>
      <protection/>
    </xf>
    <xf numFmtId="0" fontId="11" fillId="16" borderId="10" xfId="57" applyFont="1" applyFill="1" applyBorder="1" applyAlignment="1" applyProtection="1">
      <alignment horizontal="centerContinuous" vertical="center" wrapText="1"/>
      <protection/>
    </xf>
    <xf numFmtId="0" fontId="11" fillId="16" borderId="10" xfId="57" applyFont="1" applyFill="1" applyBorder="1" applyAlignment="1" applyProtection="1">
      <alignment horizontal="center" vertical="center" wrapText="1"/>
      <protection/>
    </xf>
    <xf numFmtId="0" fontId="11" fillId="16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16" borderId="10" xfId="57" applyNumberFormat="1" applyFont="1" applyFill="1" applyBorder="1" applyAlignment="1" applyProtection="1">
      <alignment vertical="center" wrapText="1"/>
      <protection locked="0"/>
    </xf>
    <xf numFmtId="1" fontId="0" fillId="16" borderId="10" xfId="57" applyNumberFormat="1" applyFont="1" applyFill="1" applyBorder="1" applyAlignment="1" applyProtection="1">
      <alignment vertical="center" wrapText="1"/>
      <protection/>
    </xf>
    <xf numFmtId="0" fontId="0" fillId="16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 wrapText="1"/>
      <protection/>
    </xf>
    <xf numFmtId="0" fontId="16" fillId="16" borderId="10" xfId="57" applyFont="1" applyFill="1" applyBorder="1" applyAlignment="1" applyProtection="1">
      <alignment vertical="center" wrapText="1"/>
      <protection/>
    </xf>
    <xf numFmtId="1" fontId="16" fillId="16" borderId="10" xfId="57" applyNumberFormat="1" applyFont="1" applyFill="1" applyBorder="1" applyAlignment="1" applyProtection="1">
      <alignment vertical="center" wrapText="1"/>
      <protection/>
    </xf>
    <xf numFmtId="0" fontId="16" fillId="16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16" borderId="10" xfId="57" applyFont="1" applyFill="1" applyBorder="1" applyAlignment="1" applyProtection="1">
      <alignment vertical="center"/>
      <protection/>
    </xf>
    <xf numFmtId="1" fontId="0" fillId="16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Alignment="1" applyProtection="1">
      <alignment horizontal="left" vertical="center" wrapText="1"/>
      <protection/>
    </xf>
    <xf numFmtId="1" fontId="0" fillId="16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16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16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16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16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16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16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16" borderId="10" xfId="58" applyNumberFormat="1" applyFont="1" applyFill="1" applyBorder="1" applyAlignment="1">
      <alignment horizontal="right" vertical="center" wrapText="1"/>
      <protection/>
    </xf>
    <xf numFmtId="3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16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16" borderId="10" xfId="58" applyNumberFormat="1" applyFont="1" applyFill="1" applyBorder="1" applyAlignment="1" applyProtection="1">
      <alignment horizontal="right" vertical="center" wrapText="1"/>
      <protection/>
    </xf>
    <xf numFmtId="1" fontId="7" fillId="16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16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16" borderId="10" xfId="59" applyNumberFormat="1" applyFont="1" applyFill="1" applyBorder="1" applyAlignment="1" applyProtection="1">
      <alignment horizontal="right" wrapText="1"/>
      <protection locked="0"/>
    </xf>
    <xf numFmtId="2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16" borderId="10" xfId="59" applyNumberFormat="1" applyFont="1" applyFill="1" applyBorder="1" applyAlignment="1">
      <alignment horizontal="right" wrapText="1"/>
      <protection/>
    </xf>
    <xf numFmtId="4" fontId="9" fillId="16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16" borderId="10" xfId="59" applyNumberFormat="1" applyFont="1" applyFill="1" applyBorder="1" applyAlignment="1">
      <alignment horizontal="right" wrapText="1"/>
      <protection/>
    </xf>
    <xf numFmtId="4" fontId="0" fillId="16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>
      <alignment horizontal="right" wrapText="1"/>
      <protection/>
    </xf>
    <xf numFmtId="4" fontId="7" fillId="16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16" borderId="10" xfId="59" applyNumberFormat="1" applyFont="1" applyFill="1" applyBorder="1" applyAlignment="1" applyProtection="1">
      <alignment horizontal="right" wrapText="1"/>
      <protection locked="0"/>
    </xf>
    <xf numFmtId="4" fontId="7" fillId="16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16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horizontal="right"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16" borderId="10" xfId="64" applyFont="1" applyFill="1" applyBorder="1" applyAlignment="1" applyProtection="1">
      <alignment vertical="center" wrapText="1"/>
      <protection/>
    </xf>
    <xf numFmtId="3" fontId="5" fillId="16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16" borderId="10" xfId="64" applyFont="1" applyFill="1" applyBorder="1" applyAlignment="1" applyProtection="1">
      <alignment wrapText="1"/>
      <protection/>
    </xf>
    <xf numFmtId="0" fontId="7" fillId="16" borderId="10" xfId="64" applyFont="1" applyFill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16" borderId="10" xfId="64" applyFont="1" applyFill="1" applyBorder="1" applyAlignment="1" applyProtection="1">
      <alignment horizontal="left" vertical="center" wrapText="1"/>
      <protection/>
    </xf>
    <xf numFmtId="0" fontId="23" fillId="16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16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16" borderId="15" xfId="64" applyNumberFormat="1" applyFont="1" applyFill="1" applyBorder="1" applyAlignment="1" applyProtection="1">
      <alignment vertical="center" wrapText="1"/>
      <protection/>
    </xf>
    <xf numFmtId="0" fontId="24" fillId="16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16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16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16" borderId="13" xfId="65" applyNumberFormat="1" applyFont="1" applyFill="1" applyBorder="1" applyAlignment="1" applyProtection="1">
      <alignment vertical="center"/>
      <protection/>
    </xf>
    <xf numFmtId="177" fontId="6" fillId="16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16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16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16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1" fontId="0" fillId="16" borderId="11" xfId="57" applyNumberFormat="1" applyFont="1" applyFill="1" applyBorder="1" applyAlignment="1" applyProtection="1">
      <alignment vertical="center" wrapText="1"/>
      <protection/>
    </xf>
    <xf numFmtId="1" fontId="0" fillId="16" borderId="15" xfId="57" applyNumberFormat="1" applyFont="1" applyFill="1" applyBorder="1" applyAlignment="1" applyProtection="1">
      <alignment vertical="center" wrapText="1"/>
      <protection/>
    </xf>
    <xf numFmtId="1" fontId="16" fillId="16" borderId="11" xfId="57" applyNumberFormat="1" applyFont="1" applyFill="1" applyBorder="1" applyAlignment="1" applyProtection="1">
      <alignment vertical="center" wrapText="1"/>
      <protection/>
    </xf>
    <xf numFmtId="0" fontId="16" fillId="16" borderId="15" xfId="57" applyFont="1" applyFill="1" applyBorder="1" applyAlignment="1" applyProtection="1">
      <alignment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11" fillId="0" borderId="17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6" fillId="0" borderId="0" xfId="62" applyFont="1" applyBorder="1" applyAlignment="1" applyProtection="1">
      <alignment horizontal="left" vertical="top"/>
      <protection locked="0"/>
    </xf>
    <xf numFmtId="0" fontId="11" fillId="16" borderId="12" xfId="65" applyFont="1" applyFill="1" applyBorder="1" applyAlignment="1">
      <alignment horizontal="center" vertical="center" wrapText="1"/>
      <protection/>
    </xf>
    <xf numFmtId="0" fontId="11" fillId="16" borderId="17" xfId="65" applyFont="1" applyFill="1" applyBorder="1" applyAlignment="1">
      <alignment horizontal="center" vertical="center" wrapText="1"/>
      <protection/>
    </xf>
    <xf numFmtId="0" fontId="11" fillId="16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0" fillId="16" borderId="11" xfId="57" applyNumberFormat="1" applyFont="1" applyFill="1" applyBorder="1" applyAlignment="1" applyProtection="1">
      <alignment vertical="center" wrapText="1"/>
      <protection locked="0"/>
    </xf>
    <xf numFmtId="1" fontId="0" fillId="16" borderId="15" xfId="57" applyNumberFormat="1" applyFont="1" applyFill="1" applyBorder="1" applyAlignment="1" applyProtection="1">
      <alignment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16" borderId="18" xfId="57" applyFont="1" applyFill="1" applyBorder="1" applyAlignment="1" applyProtection="1">
      <alignment horizontal="center" vertical="center" wrapText="1"/>
      <protection/>
    </xf>
    <xf numFmtId="0" fontId="11" fillId="16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16" borderId="11" xfId="57" applyFont="1" applyFill="1" applyBorder="1" applyAlignment="1" applyProtection="1">
      <alignment vertical="center" wrapText="1"/>
      <protection/>
    </xf>
    <xf numFmtId="0" fontId="0" fillId="16" borderId="15" xfId="57" applyFont="1" applyFill="1" applyBorder="1" applyAlignment="1" applyProtection="1">
      <alignment vertical="center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5" t="s">
        <v>853</v>
      </c>
      <c r="B3" s="546"/>
      <c r="C3" s="546"/>
      <c r="D3" s="546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878</v>
      </c>
      <c r="B5" s="15"/>
      <c r="C5" s="16"/>
      <c r="D5" s="18"/>
      <c r="E5" s="19"/>
      <c r="F5" s="20"/>
      <c r="G5" s="6"/>
      <c r="H5" s="30" t="s">
        <v>124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9159</v>
      </c>
      <c r="H21" s="56">
        <v>7287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9159</v>
      </c>
      <c r="H22" s="56">
        <v>7287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9159</v>
      </c>
      <c r="H25" s="49">
        <v>7287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650</v>
      </c>
      <c r="H31" s="43">
        <v>2192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650</v>
      </c>
      <c r="H33" s="49">
        <f>H27+H31+H32</f>
        <v>2192</v>
      </c>
    </row>
    <row r="34" spans="1:8" ht="12.75">
      <c r="A34" s="38" t="s">
        <v>869</v>
      </c>
      <c r="B34" s="46" t="s">
        <v>214</v>
      </c>
      <c r="C34" s="56">
        <f>SUM(C35:C38)</f>
        <v>24949</v>
      </c>
      <c r="D34" s="56">
        <f>SUM(D35:D38)</f>
        <v>24949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16908</v>
      </c>
      <c r="D35" s="43">
        <v>16908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30588</v>
      </c>
      <c r="H36" s="49">
        <f>SUM(H17+H25+H33)</f>
        <v>30258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24949</v>
      </c>
      <c r="D45" s="49">
        <f>SUM(D34+D39+D44)</f>
        <v>24949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24978</v>
      </c>
      <c r="D55" s="49">
        <f>SUM(D19+D20+D21+D27+D32+D45+D51+D53+D54)</f>
        <v>24978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701</v>
      </c>
      <c r="H61" s="56">
        <f>SUM(H62:H68)</f>
        <v>375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693</v>
      </c>
      <c r="H62" s="43">
        <v>374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3344</v>
      </c>
      <c r="D67" s="43">
        <v>2128</v>
      </c>
      <c r="E67" s="40" t="s">
        <v>318</v>
      </c>
      <c r="F67" s="44" t="s">
        <v>319</v>
      </c>
      <c r="G67" s="43">
        <v>3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4</v>
      </c>
      <c r="H68" s="43">
        <v>0</v>
      </c>
    </row>
    <row r="69" spans="1:8" ht="12.75">
      <c r="A69" s="38" t="s">
        <v>324</v>
      </c>
      <c r="B69" s="42" t="s">
        <v>325</v>
      </c>
      <c r="C69" s="43">
        <v>1</v>
      </c>
      <c r="D69" s="43">
        <v>1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701</v>
      </c>
      <c r="H71" s="49">
        <f>H59+H60+H61+H69+H70</f>
        <v>375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189</v>
      </c>
      <c r="D74" s="43">
        <v>172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5009</v>
      </c>
      <c r="D75" s="49">
        <f>SUM(D67:D74)</f>
        <v>3776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0</v>
      </c>
      <c r="D78" s="43">
        <v>453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701</v>
      </c>
      <c r="H79" s="49">
        <f>H71+H74+H75+H76</f>
        <v>375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0</v>
      </c>
      <c r="D81" s="43">
        <v>453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0</v>
      </c>
      <c r="D84" s="49">
        <f>D83+D82+D78</f>
        <v>453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4</v>
      </c>
      <c r="D87" s="43">
        <v>6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1286</v>
      </c>
      <c r="D88" s="43">
        <v>1407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1298</v>
      </c>
      <c r="D91" s="49">
        <f>SUM(D87:D90)</f>
        <v>1421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4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6311</v>
      </c>
      <c r="D93" s="49">
        <f>SUM(D64+D75+D84+D91+D92)</f>
        <v>5655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31289</v>
      </c>
      <c r="D94" s="49">
        <f>D93+D55</f>
        <v>30633</v>
      </c>
      <c r="E94" s="78" t="s">
        <v>849</v>
      </c>
      <c r="F94" s="59" t="s">
        <v>379</v>
      </c>
      <c r="G94" s="49">
        <f>G36+G39+G55+G79</f>
        <v>31289</v>
      </c>
      <c r="H94" s="49">
        <f>H36+H39+H55+H79</f>
        <v>30633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882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47" t="s">
        <v>850</v>
      </c>
      <c r="D98" s="547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53:D54 C67:D74 C23:D26 C11:D18 C78:D83 C92:D92 G59:H60 C87:D90 C20:D21 C40:D44 C30:D30 G62:H70 G74:H76 G11:H13 G43:H48 G19:H20 G28:H28 G31:H31 G39:H39 G51:H54 C47:D50 G23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G21" sqref="G21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5" t="s">
        <v>854</v>
      </c>
      <c r="B2" s="545"/>
      <c r="C2" s="545"/>
      <c r="D2" s="545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9"/>
      <c r="G3" s="549"/>
    </row>
    <row r="4" spans="1:8" ht="17.25" customHeight="1">
      <c r="A4" s="29" t="s">
        <v>878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5</v>
      </c>
      <c r="D9" s="432">
        <v>4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41</v>
      </c>
      <c r="D10" s="432">
        <v>35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0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199</v>
      </c>
      <c r="D12" s="432">
        <v>196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9</v>
      </c>
      <c r="D13" s="432">
        <v>10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17</v>
      </c>
      <c r="D16" s="432">
        <v>11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271</v>
      </c>
      <c r="D19" s="446">
        <v>256</v>
      </c>
      <c r="E19" s="453" t="s">
        <v>51</v>
      </c>
      <c r="F19" s="448" t="s">
        <v>52</v>
      </c>
      <c r="G19" s="432">
        <v>147</v>
      </c>
      <c r="H19" s="432">
        <v>123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766</v>
      </c>
      <c r="H20" s="432">
        <v>2478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8</v>
      </c>
      <c r="H21" s="432">
        <v>5</v>
      </c>
    </row>
    <row r="22" spans="1:8" ht="28.5">
      <c r="A22" s="439" t="s">
        <v>58</v>
      </c>
      <c r="B22" s="435" t="s">
        <v>59</v>
      </c>
      <c r="C22" s="432">
        <v>0</v>
      </c>
      <c r="D22" s="432">
        <v>25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921</v>
      </c>
      <c r="H24" s="446">
        <v>2606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0</v>
      </c>
      <c r="D26" s="446">
        <v>25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271</v>
      </c>
      <c r="D28" s="446">
        <v>281</v>
      </c>
      <c r="E28" s="455" t="s">
        <v>75</v>
      </c>
      <c r="F28" s="448" t="s">
        <v>76</v>
      </c>
      <c r="G28" s="446">
        <f>SUM(G13+G15+G24)</f>
        <v>921</v>
      </c>
      <c r="H28" s="446">
        <v>2606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271</v>
      </c>
      <c r="D33" s="446">
        <v>281</v>
      </c>
      <c r="E33" s="455" t="s">
        <v>91</v>
      </c>
      <c r="F33" s="448" t="s">
        <v>92</v>
      </c>
      <c r="G33" s="446">
        <f>SUM(G28+G31+G32)</f>
        <v>921</v>
      </c>
      <c r="H33" s="446">
        <v>2606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650</v>
      </c>
      <c r="D34" s="446">
        <v>2325</v>
      </c>
      <c r="E34" s="459" t="s">
        <v>95</v>
      </c>
      <c r="F34" s="448" t="s">
        <v>96</v>
      </c>
      <c r="G34" s="446">
        <v>0</v>
      </c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650</v>
      </c>
      <c r="D39" s="467">
        <v>2325</v>
      </c>
      <c r="E39" s="468" t="s">
        <v>107</v>
      </c>
      <c r="F39" s="469" t="s">
        <v>108</v>
      </c>
      <c r="G39" s="446"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650</v>
      </c>
      <c r="D41" s="446">
        <v>2325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921</v>
      </c>
      <c r="D42" s="446">
        <v>2606</v>
      </c>
      <c r="E42" s="459" t="s">
        <v>118</v>
      </c>
      <c r="F42" s="466" t="s">
        <v>119</v>
      </c>
      <c r="G42" s="446">
        <f>SUM(G33+G39)</f>
        <v>921</v>
      </c>
      <c r="H42" s="446">
        <v>2606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8" t="s">
        <v>850</v>
      </c>
      <c r="D46" s="548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17:D18 C9:D14 C31:D32 G31:H32 G9:H12 C40:D40 C22:D25 G19:H23 C38:D3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C41" sqref="C41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-44</v>
      </c>
      <c r="D11" s="485">
        <v>-31</v>
      </c>
    </row>
    <row r="12" spans="1:4" ht="28.5">
      <c r="A12" s="132" t="s">
        <v>388</v>
      </c>
      <c r="B12" s="486" t="s">
        <v>389</v>
      </c>
      <c r="C12" s="485">
        <v>461</v>
      </c>
      <c r="D12" s="485">
        <v>267</v>
      </c>
    </row>
    <row r="13" spans="1:4" ht="15.75" customHeight="1">
      <c r="A13" s="129" t="s">
        <v>390</v>
      </c>
      <c r="B13" s="484" t="s">
        <v>391</v>
      </c>
      <c r="C13" s="485">
        <v>-218</v>
      </c>
      <c r="D13" s="485">
        <v>-222</v>
      </c>
    </row>
    <row r="14" spans="1:4" ht="15.75" customHeight="1">
      <c r="A14" s="129" t="s">
        <v>392</v>
      </c>
      <c r="B14" s="484" t="s">
        <v>393</v>
      </c>
      <c r="C14" s="485"/>
      <c r="D14" s="485">
        <v>-1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32</v>
      </c>
      <c r="D16" s="131">
        <v>8</v>
      </c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/>
      <c r="D19" s="485">
        <v>150</v>
      </c>
    </row>
    <row r="20" spans="1:4" ht="18" customHeight="1">
      <c r="A20" s="135" t="s">
        <v>404</v>
      </c>
      <c r="B20" s="488" t="s">
        <v>405</v>
      </c>
      <c r="C20" s="491">
        <f>SUM(C10:C19)</f>
        <v>231</v>
      </c>
      <c r="D20" s="491">
        <v>171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-1000</v>
      </c>
      <c r="D24" s="485">
        <v>-760</v>
      </c>
    </row>
    <row r="25" spans="1:4" ht="15.75" customHeight="1">
      <c r="A25" s="129" t="s">
        <v>413</v>
      </c>
      <c r="B25" s="484" t="s">
        <v>414</v>
      </c>
      <c r="C25" s="131">
        <v>565</v>
      </c>
      <c r="D25" s="131"/>
    </row>
    <row r="26" spans="1:4" ht="15.75" customHeight="1">
      <c r="A26" s="129" t="s">
        <v>415</v>
      </c>
      <c r="B26" s="484" t="s">
        <v>416</v>
      </c>
      <c r="C26" s="485">
        <v>83</v>
      </c>
      <c r="D26" s="485">
        <v>101</v>
      </c>
    </row>
    <row r="27" spans="1:4" ht="15.75" customHeight="1">
      <c r="A27" s="129" t="s">
        <v>417</v>
      </c>
      <c r="B27" s="484" t="s">
        <v>418</v>
      </c>
      <c r="C27" s="485"/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/>
      <c r="D29" s="131">
        <v>456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-352</v>
      </c>
      <c r="D32" s="491">
        <v>-203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</v>
      </c>
      <c r="D40" s="485">
        <v>-9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</v>
      </c>
      <c r="D42" s="491">
        <v>-9</v>
      </c>
    </row>
    <row r="43" spans="1:4" ht="15.75" customHeight="1">
      <c r="A43" s="139" t="s">
        <v>447</v>
      </c>
      <c r="B43" s="488" t="s">
        <v>448</v>
      </c>
      <c r="C43" s="491">
        <f>C42+C32+C20</f>
        <v>-123</v>
      </c>
      <c r="D43" s="491">
        <v>-41</v>
      </c>
    </row>
    <row r="44" spans="1:4" ht="15.75" customHeight="1">
      <c r="A44" s="126" t="s">
        <v>449</v>
      </c>
      <c r="B44" s="489" t="s">
        <v>450</v>
      </c>
      <c r="C44" s="136">
        <v>1421</v>
      </c>
      <c r="D44" s="136">
        <v>906</v>
      </c>
    </row>
    <row r="45" spans="1:4" ht="15.75" customHeight="1">
      <c r="A45" s="126" t="s">
        <v>451</v>
      </c>
      <c r="B45" s="489" t="s">
        <v>452</v>
      </c>
      <c r="C45" s="136">
        <f>C44+C43</f>
        <v>1298</v>
      </c>
      <c r="D45" s="136">
        <v>865</v>
      </c>
    </row>
    <row r="46" spans="1:4" ht="15.75" customHeight="1">
      <c r="A46" s="132" t="s">
        <v>453</v>
      </c>
      <c r="B46" s="489" t="s">
        <v>454</v>
      </c>
      <c r="C46" s="131">
        <f>C45-C47</f>
        <v>1290</v>
      </c>
      <c r="D46" s="131">
        <v>857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50"/>
      <c r="C49" s="550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51" t="s">
        <v>121</v>
      </c>
      <c r="D51" s="551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I17" sqref="I17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55" t="s">
        <v>862</v>
      </c>
      <c r="B1" s="555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60" t="s">
        <v>854</v>
      </c>
      <c r="B3" s="560"/>
      <c r="C3" s="560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53" t="s">
        <v>460</v>
      </c>
      <c r="B6" s="557" t="s">
        <v>461</v>
      </c>
      <c r="C6" s="553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53" t="s">
        <v>468</v>
      </c>
      <c r="L6" s="553" t="s">
        <v>469</v>
      </c>
      <c r="M6" s="561" t="s">
        <v>470</v>
      </c>
    </row>
    <row r="7" spans="1:13" s="154" customFormat="1" ht="12">
      <c r="A7" s="556"/>
      <c r="B7" s="558"/>
      <c r="C7" s="556"/>
      <c r="D7" s="553" t="s">
        <v>463</v>
      </c>
      <c r="E7" s="553" t="s">
        <v>464</v>
      </c>
      <c r="F7" s="493" t="s">
        <v>465</v>
      </c>
      <c r="G7" s="493"/>
      <c r="H7" s="493"/>
      <c r="I7" s="553" t="s">
        <v>466</v>
      </c>
      <c r="J7" s="553" t="s">
        <v>467</v>
      </c>
      <c r="K7" s="556"/>
      <c r="L7" s="556"/>
      <c r="M7" s="562"/>
    </row>
    <row r="8" spans="1:13" s="154" customFormat="1" ht="54" customHeight="1">
      <c r="A8" s="554"/>
      <c r="B8" s="559"/>
      <c r="C8" s="554"/>
      <c r="D8" s="554"/>
      <c r="E8" s="554"/>
      <c r="F8" s="155" t="s">
        <v>471</v>
      </c>
      <c r="G8" s="155" t="s">
        <v>472</v>
      </c>
      <c r="H8" s="155" t="s">
        <v>473</v>
      </c>
      <c r="I8" s="554"/>
      <c r="J8" s="554"/>
      <c r="K8" s="554"/>
      <c r="L8" s="554"/>
      <c r="M8" s="563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7287</v>
      </c>
      <c r="G11" s="162">
        <v>0</v>
      </c>
      <c r="H11" s="163">
        <v>0</v>
      </c>
      <c r="I11" s="162">
        <v>2192</v>
      </c>
      <c r="J11" s="162">
        <v>0</v>
      </c>
      <c r="K11" s="163">
        <v>0</v>
      </c>
      <c r="L11" s="162">
        <f>SUM(C11:K11)</f>
        <v>30258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7287</v>
      </c>
      <c r="G15" s="170">
        <f t="shared" si="1"/>
        <v>0</v>
      </c>
      <c r="H15" s="170">
        <f t="shared" si="1"/>
        <v>0</v>
      </c>
      <c r="I15" s="170">
        <f t="shared" si="1"/>
        <v>2192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30258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650</v>
      </c>
      <c r="J16" s="172">
        <v>0</v>
      </c>
      <c r="K16" s="163">
        <v>0</v>
      </c>
      <c r="L16" s="162">
        <f t="shared" si="2"/>
        <v>650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-2192</v>
      </c>
      <c r="J17" s="173">
        <v>0</v>
      </c>
      <c r="K17" s="173">
        <v>0</v>
      </c>
      <c r="L17" s="496">
        <f>SUM(L18:L19)</f>
        <v>-320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-320</v>
      </c>
      <c r="J18" s="167">
        <v>0</v>
      </c>
      <c r="K18" s="167">
        <v>0</v>
      </c>
      <c r="L18" s="496">
        <f t="shared" si="2"/>
        <v>-320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1872</v>
      </c>
      <c r="G19" s="167">
        <v>0</v>
      </c>
      <c r="H19" s="167">
        <v>0</v>
      </c>
      <c r="I19" s="496">
        <v>-1872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/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9159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650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30588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9159</v>
      </c>
      <c r="G32" s="162">
        <f t="shared" si="3"/>
        <v>0</v>
      </c>
      <c r="H32" s="162">
        <f t="shared" si="3"/>
        <v>0</v>
      </c>
      <c r="I32" s="162">
        <f t="shared" si="3"/>
        <v>650</v>
      </c>
      <c r="J32" s="162">
        <f t="shared" si="3"/>
        <v>0</v>
      </c>
      <c r="K32" s="162">
        <f t="shared" si="3"/>
        <v>0</v>
      </c>
      <c r="L32" s="162">
        <f>SUM(C32:K32)</f>
        <v>30588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2" t="s">
        <v>121</v>
      </c>
      <c r="J36" s="552"/>
      <c r="K36" s="552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D17" sqref="D17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44" t="s">
        <v>855</v>
      </c>
      <c r="B1" s="544"/>
      <c r="C1" s="544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6" t="s">
        <v>854</v>
      </c>
      <c r="B2" s="566"/>
      <c r="C2" s="566"/>
      <c r="D2" s="566"/>
      <c r="E2" s="566"/>
      <c r="F2" s="566"/>
      <c r="G2" s="566"/>
      <c r="H2" s="566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7" t="s">
        <v>880</v>
      </c>
      <c r="B3" s="567"/>
      <c r="C3" s="567"/>
      <c r="D3" s="567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38"/>
      <c r="R3" s="538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68"/>
      <c r="B5" s="568" t="s">
        <v>460</v>
      </c>
      <c r="C5" s="536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68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68" t="s">
        <v>524</v>
      </c>
      <c r="R5" s="568" t="s">
        <v>525</v>
      </c>
    </row>
    <row r="6" spans="1:18" ht="60">
      <c r="A6" s="569"/>
      <c r="B6" s="569"/>
      <c r="C6" s="537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9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9"/>
      <c r="R6" s="569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5</v>
      </c>
      <c r="L14" s="213">
        <v>0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9</v>
      </c>
      <c r="L17" s="214">
        <f t="shared" si="4"/>
        <v>0</v>
      </c>
      <c r="M17" s="214">
        <f t="shared" si="4"/>
        <v>0</v>
      </c>
      <c r="N17" s="214">
        <f t="shared" si="1"/>
        <v>9</v>
      </c>
      <c r="O17" s="214">
        <f t="shared" si="4"/>
        <v>0</v>
      </c>
      <c r="P17" s="214">
        <f t="shared" si="4"/>
        <v>0</v>
      </c>
      <c r="Q17" s="214">
        <f t="shared" si="4"/>
        <v>9</v>
      </c>
      <c r="R17" s="214">
        <f t="shared" si="4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24949</v>
      </c>
      <c r="E27" s="214">
        <f aca="true" t="shared" si="5" ref="E27:R27">SUM(E28:E31)</f>
        <v>0</v>
      </c>
      <c r="F27" s="214">
        <f t="shared" si="5"/>
        <v>0</v>
      </c>
      <c r="G27" s="214">
        <f t="shared" si="5"/>
        <v>24949</v>
      </c>
      <c r="H27" s="214">
        <f t="shared" si="5"/>
        <v>0</v>
      </c>
      <c r="I27" s="214">
        <f t="shared" si="5"/>
        <v>0</v>
      </c>
      <c r="J27" s="214">
        <f t="shared" si="5"/>
        <v>24949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24949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16908</v>
      </c>
      <c r="E28" s="213">
        <v>0</v>
      </c>
      <c r="F28" s="213">
        <v>0</v>
      </c>
      <c r="G28" s="214">
        <f>D28+E28-F28</f>
        <v>16908</v>
      </c>
      <c r="H28" s="213"/>
      <c r="I28" s="213"/>
      <c r="J28" s="214">
        <f>G28+H28-I28</f>
        <v>16908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16908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13</v>
      </c>
      <c r="E31" s="213">
        <v>0</v>
      </c>
      <c r="F31" s="213">
        <v>0</v>
      </c>
      <c r="G31" s="214">
        <f>D31+E31-F31</f>
        <v>13</v>
      </c>
      <c r="H31" s="213">
        <v>0</v>
      </c>
      <c r="I31" s="213">
        <v>0</v>
      </c>
      <c r="J31" s="214">
        <f>G31+H31-I31</f>
        <v>13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13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24949</v>
      </c>
      <c r="E38" s="214">
        <f aca="true" t="shared" si="7" ref="E38:R38">SUM(E27+E32+E37)</f>
        <v>0</v>
      </c>
      <c r="F38" s="214">
        <f t="shared" si="7"/>
        <v>0</v>
      </c>
      <c r="G38" s="214">
        <f t="shared" si="7"/>
        <v>24949</v>
      </c>
      <c r="H38" s="214">
        <f t="shared" si="7"/>
        <v>0</v>
      </c>
      <c r="I38" s="214">
        <f t="shared" si="7"/>
        <v>0</v>
      </c>
      <c r="J38" s="214">
        <f t="shared" si="7"/>
        <v>24949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24949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24963</v>
      </c>
      <c r="E40" s="214">
        <f>E17++E25+E38+E39</f>
        <v>0</v>
      </c>
      <c r="F40" s="214">
        <f>F17++F25+F38+F39</f>
        <v>0</v>
      </c>
      <c r="G40" s="214">
        <f>D40+E40-F40</f>
        <v>24963</v>
      </c>
      <c r="H40" s="214">
        <f>H17++H25+H38+H39</f>
        <v>0</v>
      </c>
      <c r="I40" s="214">
        <f>I17++I25+I38+I39</f>
        <v>0</v>
      </c>
      <c r="J40" s="214">
        <f>G40+H40-I40</f>
        <v>24963</v>
      </c>
      <c r="K40" s="214">
        <f>K17++K25+K38+K39</f>
        <v>9</v>
      </c>
      <c r="L40" s="214">
        <f>L17++L25+L38+L39</f>
        <v>0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24954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5" t="s">
        <v>850</v>
      </c>
      <c r="J44" s="565"/>
      <c r="K44" s="24"/>
      <c r="L44" s="233"/>
      <c r="M44" s="233"/>
      <c r="N44" s="233"/>
      <c r="O44" s="564" t="s">
        <v>781</v>
      </c>
      <c r="P44" s="564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Q5:Q6"/>
    <mergeCell ref="R5:R6"/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0">
      <selection activeCell="F13" sqref="F1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80" t="s">
        <v>608</v>
      </c>
      <c r="B1" s="580"/>
      <c r="C1" s="580"/>
      <c r="D1" s="580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1" t="s">
        <v>854</v>
      </c>
      <c r="B3" s="581"/>
      <c r="C3" s="581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878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8" t="s">
        <v>460</v>
      </c>
      <c r="B6" s="570" t="s">
        <v>5</v>
      </c>
      <c r="C6" s="582" t="s">
        <v>612</v>
      </c>
      <c r="D6" s="583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9"/>
      <c r="B7" s="571"/>
      <c r="C7" s="584"/>
      <c r="D7" s="585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6">
        <v>1</v>
      </c>
      <c r="D8" s="587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2">
        <v>0</v>
      </c>
      <c r="D9" s="573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4"/>
      <c r="D10" s="575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40">
        <v>24</v>
      </c>
      <c r="D11" s="541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40">
        <v>0</v>
      </c>
      <c r="D12" s="541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40">
        <v>0</v>
      </c>
      <c r="D13" s="541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40">
        <v>24</v>
      </c>
      <c r="D14" s="541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40">
        <v>0</v>
      </c>
      <c r="D15" s="541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40">
        <v>0</v>
      </c>
      <c r="D16" s="541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40">
        <v>0</v>
      </c>
      <c r="D17" s="541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40">
        <v>0</v>
      </c>
      <c r="D18" s="541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40">
        <f>SUM(C11:D18)-C14-C12</f>
        <v>24</v>
      </c>
      <c r="D19" s="541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4"/>
      <c r="D20" s="575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2">
        <v>0</v>
      </c>
      <c r="D21" s="573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4"/>
      <c r="D22" s="575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40">
        <f>SUM(C24:D26)</f>
        <v>3344</v>
      </c>
      <c r="D23" s="541"/>
      <c r="E23" s="275">
        <f>C23</f>
        <v>3344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2">
        <v>2360</v>
      </c>
      <c r="D24" s="573"/>
      <c r="E24" s="274">
        <f>C24</f>
        <v>2360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2">
        <v>0</v>
      </c>
      <c r="D25" s="573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2">
        <v>984</v>
      </c>
      <c r="D26" s="573"/>
      <c r="E26" s="274">
        <f aca="true" t="shared" si="1" ref="E26:E41">C26</f>
        <v>984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2">
        <v>0</v>
      </c>
      <c r="D27" s="573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2">
        <v>1</v>
      </c>
      <c r="D28" s="573"/>
      <c r="E28" s="274">
        <f t="shared" si="1"/>
        <v>1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2">
        <v>1475</v>
      </c>
      <c r="D29" s="573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2">
        <v>0</v>
      </c>
      <c r="D30" s="573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2">
        <v>0</v>
      </c>
      <c r="D31" s="573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90">
        <v>0</v>
      </c>
      <c r="D32" s="591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2">
        <v>0</v>
      </c>
      <c r="D33" s="573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2">
        <v>0</v>
      </c>
      <c r="D34" s="573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2">
        <v>0</v>
      </c>
      <c r="D35" s="573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2">
        <v>0</v>
      </c>
      <c r="D36" s="573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2">
        <f>SUM(C38:D41)</f>
        <v>189</v>
      </c>
      <c r="D37" s="573">
        <f>SUM(D38:D41)</f>
        <v>0</v>
      </c>
      <c r="E37" s="274">
        <f t="shared" si="1"/>
        <v>189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2">
        <v>0</v>
      </c>
      <c r="D38" s="573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2">
        <v>0</v>
      </c>
      <c r="D39" s="573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2">
        <v>0</v>
      </c>
      <c r="D40" s="573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2">
        <v>189</v>
      </c>
      <c r="D41" s="573">
        <v>0</v>
      </c>
      <c r="E41" s="274">
        <f t="shared" si="1"/>
        <v>189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40">
        <f>C23+C27+C28+C30+C29+C31+C32+C37</f>
        <v>5009</v>
      </c>
      <c r="D42" s="541"/>
      <c r="E42" s="275">
        <f>E23+E27+E28+E30+E29+E31+E32+E37</f>
        <v>5009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42">
        <f>C42+C21+C19+C9</f>
        <v>5033</v>
      </c>
      <c r="D43" s="543"/>
      <c r="E43" s="283">
        <f>E42+E21+E19+E9</f>
        <v>5009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6" t="s">
        <v>460</v>
      </c>
      <c r="B46" s="570" t="s">
        <v>5</v>
      </c>
      <c r="C46" s="578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7"/>
      <c r="B47" s="571"/>
      <c r="C47" s="579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693</v>
      </c>
      <c r="D69" s="282">
        <f>SUM(D70:D72)</f>
        <v>693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693</v>
      </c>
      <c r="D71" s="274">
        <f>C71</f>
        <v>693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</f>
        <v>8</v>
      </c>
      <c r="D83" s="275">
        <f>SUM(D84:D92)</f>
        <v>8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4</v>
      </c>
      <c r="D91" s="274">
        <f>C91</f>
        <v>4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3</v>
      </c>
      <c r="D92" s="274">
        <f>C92</f>
        <v>3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701</v>
      </c>
      <c r="D94" s="275">
        <f>D83+D78+D73+D69+D93</f>
        <v>701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701</v>
      </c>
      <c r="D95" s="284">
        <f>D94+D66+D64</f>
        <v>701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2" t="s">
        <v>780</v>
      </c>
      <c r="B105" s="592"/>
      <c r="C105" s="592"/>
      <c r="D105" s="592"/>
      <c r="E105" s="592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39" t="s">
        <v>120</v>
      </c>
      <c r="D107" s="539"/>
      <c r="E107" s="539" t="s">
        <v>860</v>
      </c>
      <c r="F107" s="539"/>
    </row>
    <row r="108" spans="1:7" s="210" customFormat="1" ht="12.75" customHeight="1">
      <c r="A108" s="314"/>
      <c r="B108" s="314"/>
      <c r="C108" s="565" t="s">
        <v>850</v>
      </c>
      <c r="D108" s="565"/>
      <c r="E108" s="552" t="s">
        <v>781</v>
      </c>
      <c r="F108" s="552"/>
      <c r="G108" s="552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5" sqref="A5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7"/>
    </row>
    <row r="3" spans="1:10" s="216" customFormat="1" ht="15">
      <c r="A3" s="600" t="s">
        <v>854</v>
      </c>
      <c r="B3" s="600"/>
      <c r="C3" s="600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878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5" t="s">
        <v>460</v>
      </c>
      <c r="B7" s="601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4"/>
      <c r="B8" s="602"/>
      <c r="C8" s="595" t="s">
        <v>786</v>
      </c>
      <c r="D8" s="595" t="s">
        <v>787</v>
      </c>
      <c r="E8" s="595" t="s">
        <v>788</v>
      </c>
      <c r="F8" s="595" t="s">
        <v>789</v>
      </c>
      <c r="G8" s="361" t="s">
        <v>790</v>
      </c>
      <c r="H8" s="361"/>
      <c r="I8" s="597" t="s">
        <v>791</v>
      </c>
    </row>
    <row r="9" spans="1:9" s="327" customFormat="1" ht="30.75" customHeight="1">
      <c r="A9" s="596"/>
      <c r="B9" s="603"/>
      <c r="C9" s="596"/>
      <c r="D9" s="596"/>
      <c r="E9" s="596"/>
      <c r="F9" s="596"/>
      <c r="G9" s="362" t="s">
        <v>530</v>
      </c>
      <c r="H9" s="362" t="s">
        <v>531</v>
      </c>
      <c r="I9" s="598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13956434</v>
      </c>
      <c r="D12" s="335">
        <v>0</v>
      </c>
      <c r="E12" s="335">
        <v>0</v>
      </c>
      <c r="F12" s="334">
        <v>24916</v>
      </c>
      <c r="G12" s="336">
        <v>0</v>
      </c>
      <c r="H12" s="336">
        <v>0</v>
      </c>
      <c r="I12" s="337">
        <f>F12+G12+H12</f>
        <v>24916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13956549</v>
      </c>
      <c r="D17" s="341">
        <f t="shared" si="0"/>
        <v>0</v>
      </c>
      <c r="E17" s="341">
        <f t="shared" si="0"/>
        <v>0</v>
      </c>
      <c r="F17" s="341">
        <f t="shared" si="0"/>
        <v>24949</v>
      </c>
      <c r="G17" s="341">
        <f t="shared" si="0"/>
        <v>0</v>
      </c>
      <c r="H17" s="341">
        <f t="shared" si="0"/>
        <v>0</v>
      </c>
      <c r="I17" s="337">
        <f t="shared" si="0"/>
        <v>24949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340609</v>
      </c>
      <c r="D25" s="346">
        <v>0</v>
      </c>
      <c r="E25" s="346">
        <v>0</v>
      </c>
      <c r="F25" s="346">
        <v>753</v>
      </c>
      <c r="G25" s="346">
        <v>5</v>
      </c>
      <c r="H25" s="346">
        <v>0</v>
      </c>
      <c r="I25" s="345">
        <f t="shared" si="1"/>
        <v>758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340609</v>
      </c>
      <c r="D26" s="345">
        <f t="shared" si="2"/>
        <v>0</v>
      </c>
      <c r="E26" s="345">
        <f t="shared" si="2"/>
        <v>0</v>
      </c>
      <c r="F26" s="345">
        <f t="shared" si="2"/>
        <v>753</v>
      </c>
      <c r="G26" s="345">
        <f t="shared" si="2"/>
        <v>5</v>
      </c>
      <c r="H26" s="345">
        <f t="shared" si="2"/>
        <v>0</v>
      </c>
      <c r="I26" s="345">
        <f t="shared" si="2"/>
        <v>758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4" t="s">
        <v>817</v>
      </c>
      <c r="B27" s="594"/>
      <c r="C27" s="594"/>
      <c r="D27" s="594"/>
      <c r="E27" s="594"/>
      <c r="F27" s="594"/>
      <c r="G27" s="594"/>
      <c r="H27" s="594"/>
      <c r="I27" s="594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65" t="s">
        <v>850</v>
      </c>
      <c r="F30" s="565"/>
      <c r="G30" s="425"/>
      <c r="H30" s="552" t="s">
        <v>781</v>
      </c>
      <c r="I30" s="552"/>
      <c r="J30" s="552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100" zoomScalePageLayoutView="0" workbookViewId="0" topLeftCell="A1">
      <selection activeCell="A5" sqref="A5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881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1591</v>
      </c>
      <c r="D12" s="384">
        <v>86.88</v>
      </c>
      <c r="E12" s="383">
        <f>C12</f>
        <v>1591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16908</v>
      </c>
      <c r="D16" s="389"/>
      <c r="E16" s="388">
        <f>SUM(E10:E15)</f>
        <v>12245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877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871</v>
      </c>
      <c r="B30" s="382"/>
      <c r="C30" s="388">
        <v>13</v>
      </c>
      <c r="D30" s="389">
        <v>5</v>
      </c>
      <c r="E30" s="388">
        <v>0</v>
      </c>
      <c r="F30" s="385">
        <v>13</v>
      </c>
    </row>
    <row r="31" spans="1:9" s="381" customFormat="1" ht="15">
      <c r="A31" s="386" t="s">
        <v>836</v>
      </c>
      <c r="B31" s="387" t="s">
        <v>837</v>
      </c>
      <c r="C31" s="388">
        <f>SUM(C30:C30)</f>
        <v>13</v>
      </c>
      <c r="D31" s="389"/>
      <c r="E31" s="388">
        <f>SUM(E30:E30)</f>
        <v>0</v>
      </c>
      <c r="F31" s="390">
        <f>SUM(F30:F30)</f>
        <v>13</v>
      </c>
      <c r="G31" s="324"/>
      <c r="H31" s="324"/>
      <c r="I31" s="324"/>
    </row>
    <row r="32" spans="1:9" ht="15">
      <c r="A32" s="395" t="s">
        <v>838</v>
      </c>
      <c r="B32" s="387" t="s">
        <v>839</v>
      </c>
      <c r="C32" s="388">
        <f>C31+C28+C21+C16</f>
        <v>24949</v>
      </c>
      <c r="D32" s="389"/>
      <c r="E32" s="388">
        <f>E31+E28+E21+E16</f>
        <v>19557</v>
      </c>
      <c r="F32" s="390">
        <f>F31+F28+F21+F16</f>
        <v>5392</v>
      </c>
      <c r="G32" s="216"/>
      <c r="H32" s="216"/>
      <c r="I32" s="216"/>
    </row>
    <row r="33" spans="1:6" ht="12.75">
      <c r="A33" s="376" t="s">
        <v>840</v>
      </c>
      <c r="B33" s="376"/>
      <c r="C33" s="396"/>
      <c r="D33" s="397"/>
      <c r="E33" s="396"/>
      <c r="F33" s="398"/>
    </row>
    <row r="34" spans="1:6" s="381" customFormat="1" ht="14.25">
      <c r="A34" s="379" t="s">
        <v>825</v>
      </c>
      <c r="B34" s="379"/>
      <c r="C34" s="399"/>
      <c r="D34" s="400"/>
      <c r="E34" s="399"/>
      <c r="F34" s="401"/>
    </row>
    <row r="35" spans="1:6" s="381" customFormat="1" ht="14.25">
      <c r="A35" s="379" t="s">
        <v>841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842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544</v>
      </c>
      <c r="B37" s="379"/>
      <c r="C37" s="402"/>
      <c r="D37" s="403"/>
      <c r="E37" s="402"/>
      <c r="F37" s="404">
        <f>C37-E37</f>
        <v>0</v>
      </c>
    </row>
    <row r="38" spans="1:9" ht="12.75">
      <c r="A38" s="394" t="s">
        <v>562</v>
      </c>
      <c r="B38" s="387" t="s">
        <v>843</v>
      </c>
      <c r="C38" s="396">
        <f>SUM(C35:C37)</f>
        <v>0</v>
      </c>
      <c r="D38" s="397"/>
      <c r="E38" s="396">
        <f>SUM(E35:E37)</f>
        <v>0</v>
      </c>
      <c r="F38" s="405">
        <f>SUM(F35:F37)</f>
        <v>0</v>
      </c>
      <c r="G38" s="216"/>
      <c r="H38" s="216"/>
      <c r="I38" s="216"/>
    </row>
    <row r="39" spans="1:6" s="381" customFormat="1" ht="14.25">
      <c r="A39" s="379" t="s">
        <v>830</v>
      </c>
      <c r="B39" s="379"/>
      <c r="C39" s="399"/>
      <c r="D39" s="400"/>
      <c r="E39" s="399"/>
      <c r="F39" s="401"/>
    </row>
    <row r="40" spans="1:6" s="381" customFormat="1" ht="14.25">
      <c r="A40" s="379" t="s">
        <v>538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541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544</v>
      </c>
      <c r="B42" s="379"/>
      <c r="C42" s="402"/>
      <c r="D42" s="403"/>
      <c r="E42" s="402"/>
      <c r="F42" s="404">
        <f>C42-E42</f>
        <v>0</v>
      </c>
    </row>
    <row r="43" spans="1:9" ht="12.75">
      <c r="A43" s="394" t="s">
        <v>579</v>
      </c>
      <c r="B43" s="387" t="s">
        <v>844</v>
      </c>
      <c r="C43" s="396">
        <f>SUM(C40:C42)</f>
        <v>0</v>
      </c>
      <c r="D43" s="397"/>
      <c r="E43" s="396">
        <f>SUM(E40:E42)</f>
        <v>0</v>
      </c>
      <c r="F43" s="405">
        <f>SUM(F40:F42)</f>
        <v>0</v>
      </c>
      <c r="G43" s="216"/>
      <c r="H43" s="216"/>
      <c r="I43" s="216"/>
    </row>
    <row r="44" spans="1:6" s="381" customFormat="1" ht="14.25">
      <c r="A44" s="379" t="s">
        <v>832</v>
      </c>
      <c r="B44" s="379"/>
      <c r="C44" s="399"/>
      <c r="D44" s="400"/>
      <c r="E44" s="399"/>
      <c r="F44" s="401"/>
    </row>
    <row r="45" spans="1:6" s="381" customFormat="1" ht="14.25">
      <c r="A45" s="379" t="s">
        <v>538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541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544</v>
      </c>
      <c r="B47" s="379"/>
      <c r="C47" s="402"/>
      <c r="D47" s="403"/>
      <c r="E47" s="402"/>
      <c r="F47" s="404">
        <f>C47-E47</f>
        <v>0</v>
      </c>
    </row>
    <row r="48" spans="1:9" ht="12.75">
      <c r="A48" s="394" t="s">
        <v>598</v>
      </c>
      <c r="B48" s="387" t="s">
        <v>845</v>
      </c>
      <c r="C48" s="396">
        <f>SUM(C45:C47)</f>
        <v>0</v>
      </c>
      <c r="D48" s="397"/>
      <c r="E48" s="396">
        <f>SUM(E45:E47)</f>
        <v>0</v>
      </c>
      <c r="F48" s="405">
        <f>SUM(F45:F47)</f>
        <v>0</v>
      </c>
      <c r="G48" s="216"/>
      <c r="H48" s="216"/>
      <c r="I48" s="216"/>
    </row>
    <row r="49" spans="1:6" s="381" customFormat="1" ht="14.25">
      <c r="A49" s="379" t="s">
        <v>835</v>
      </c>
      <c r="B49" s="379"/>
      <c r="C49" s="399"/>
      <c r="D49" s="400"/>
      <c r="E49" s="399"/>
      <c r="F49" s="401"/>
    </row>
    <row r="50" spans="1:6" s="381" customFormat="1" ht="14.25">
      <c r="A50" s="379" t="s">
        <v>538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541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544</v>
      </c>
      <c r="B52" s="379"/>
      <c r="C52" s="402"/>
      <c r="D52" s="403"/>
      <c r="E52" s="402"/>
      <c r="F52" s="404">
        <f>C52-E52</f>
        <v>0</v>
      </c>
    </row>
    <row r="53" spans="1:9" ht="12.75">
      <c r="A53" s="394" t="s">
        <v>836</v>
      </c>
      <c r="B53" s="387" t="s">
        <v>846</v>
      </c>
      <c r="C53" s="396">
        <f>SUM(C50:C52)</f>
        <v>0</v>
      </c>
      <c r="D53" s="397"/>
      <c r="E53" s="396">
        <f>SUM(E50:E52)</f>
        <v>0</v>
      </c>
      <c r="F53" s="405">
        <f>SUM(F50:F52)</f>
        <v>0</v>
      </c>
      <c r="G53" s="216"/>
      <c r="H53" s="216"/>
      <c r="I53" s="216"/>
    </row>
    <row r="54" spans="1:9" ht="12.75">
      <c r="A54" s="395" t="s">
        <v>847</v>
      </c>
      <c r="B54" s="387" t="s">
        <v>848</v>
      </c>
      <c r="C54" s="396">
        <f>C53+C48+C43+C38</f>
        <v>0</v>
      </c>
      <c r="D54" s="397"/>
      <c r="E54" s="396">
        <f>E53+E48+E43+E38</f>
        <v>0</v>
      </c>
      <c r="F54" s="405">
        <f>F53+F48+F43+F38</f>
        <v>0</v>
      </c>
      <c r="G54" s="216"/>
      <c r="H54" s="216"/>
      <c r="I54" s="216"/>
    </row>
    <row r="55" spans="1:6" ht="12.75">
      <c r="A55" s="406"/>
      <c r="B55" s="406"/>
      <c r="C55" s="407"/>
      <c r="D55" s="408"/>
      <c r="E55" s="407"/>
      <c r="F55" s="407"/>
    </row>
    <row r="56" spans="1:6" ht="16.5" customHeight="1">
      <c r="A56" s="499"/>
      <c r="B56" s="426"/>
      <c r="C56" s="427" t="s">
        <v>120</v>
      </c>
      <c r="D56" s="426"/>
      <c r="E56" s="427" t="s">
        <v>868</v>
      </c>
      <c r="F56" s="427"/>
    </row>
    <row r="57" spans="1:6" ht="12.75">
      <c r="A57" s="426"/>
      <c r="B57" s="426"/>
      <c r="C57" s="547" t="s">
        <v>850</v>
      </c>
      <c r="D57" s="547"/>
      <c r="E57" s="552" t="s">
        <v>781</v>
      </c>
      <c r="F57" s="552"/>
    </row>
    <row r="58" spans="1:6" s="381" customFormat="1" ht="14.25">
      <c r="A58" s="409"/>
      <c r="B58" s="409"/>
      <c r="C58" s="410"/>
      <c r="D58" s="409"/>
      <c r="E58" s="410"/>
      <c r="F58" s="410"/>
    </row>
    <row r="59" spans="3:6" s="381" customFormat="1" ht="14.25">
      <c r="C59" s="410"/>
      <c r="E59" s="410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D62" s="355"/>
      <c r="E62" s="393"/>
      <c r="F62" s="393"/>
    </row>
  </sheetData>
  <sheetProtection/>
  <mergeCells count="5">
    <mergeCell ref="A1:D1"/>
    <mergeCell ref="E57:F57"/>
    <mergeCell ref="C57:D57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F52 C35:F37 C40:F42 C45:F47 C30:F30 C10:F15 C23:F27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2013-07-16T09:24:29Z</cp:lastPrinted>
  <dcterms:created xsi:type="dcterms:W3CDTF">2005-10-24T12:01:43Z</dcterms:created>
  <dcterms:modified xsi:type="dcterms:W3CDTF">2013-07-26T06:44:17Z</dcterms:modified>
  <cp:category/>
  <cp:version/>
  <cp:contentType/>
  <cp:contentStatus/>
</cp:coreProperties>
</file>