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<sst xmlns="http://schemas.openxmlformats.org/spreadsheetml/2006/main" count="1006" uniqueCount="596">
  <si>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</si>
  <si>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</si>
  <si>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</si>
  <si>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</si>
  <si>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</si>
  <si>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</si>
  <si>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</si>
  <si>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</si>
  <si>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</si>
  <si>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</si>
  <si>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</si>
  <si>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</si>
  <si>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</si>
  <si>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</si>
  <si>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</si>
  <si>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</si>
  <si>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</si>
  <si>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</si>
  <si>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</si>
  <si>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</si>
  <si>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</si>
  <si>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</si>
  <si>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</si>
  <si>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</si>
  <si>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</si>
  <si>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</si>
  <si>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</si>
  <si>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</si>
  <si>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</si>
  <si>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</si>
  <si>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</si>
  <si>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</si>
  <si>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</si>
  <si>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</si>
  <si>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</si>
  <si>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</si>
  <si>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</si>
  <si>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</si>
  <si>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</si>
  <si>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</si>
  <si>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</si>
  <si>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</si>
  <si>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</si>
  <si>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</si>
  <si>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</si>
  <si>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</si>
  <si>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</si>
  <si>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</si>
  <si>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</si>
  <si>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</si>
  <si>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</si>
  <si>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</si>
  <si>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</si>
  <si>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</si>
  <si>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</si>
  <si>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</si>
  <si>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</si>
  <si>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</si>
  <si>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</si>
  <si>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</si>
  <si>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</si>
  <si>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</si>
  <si>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</si>
  <si>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</si>
  <si>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</si>
  <si>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</si>
  <si>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</si>
  <si>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</si>
  <si>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</si>
  <si>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</si>
  <si>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</si>
  <si>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</si>
  <si>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</si>
  <si>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</si>
  <si>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</si>
  <si>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</si>
  <si>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</si>
  <si>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</si>
  <si>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</si>
  <si>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</si>
  <si>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</si>
  <si>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</si>
  <si>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</si>
  <si>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</si>
  <si>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</si>
  <si>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</si>
  <si>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</si>
  <si>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</si>
  <si>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</si>
  <si>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</si>
  <si>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</si>
  <si>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</si>
  <si>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</si>
  <si>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</si>
  <si>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</si>
  <si>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</si>
  <si>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</si>
  <si>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</si>
  <si>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</si>
  <si>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</si>
  <si>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</si>
  <si>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</si>
  <si>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</si>
  <si>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</si>
  <si>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</si>
  <si>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</si>
  <si>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</si>
  <si>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</si>
  <si>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</si>
  <si>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</si>
  <si>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</si>
  <si>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</si>
  <si>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</si>
  <si>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</si>
  <si>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</si>
  <si>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</si>
  <si>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</si>
  <si>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</si>
  <si>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</si>
  <si>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</si>
  <si>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</si>
  <si>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</si>
  <si>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</si>
  <si>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</si>
  <si>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</si>
  <si>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</si>
  <si>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</si>
  <si>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</si>
  <si>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</si>
  <si>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</si>
  <si>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</si>
  <si>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</si>
  <si>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</si>
  <si>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</si>
  <si>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</si>
  <si>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</si>
  <si>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</si>
  <si>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</si>
  <si>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</si>
  <si>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</si>
  <si>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</si>
  <si>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</si>
  <si>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</si>
  <si>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</si>
  <si>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</si>
  <si>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</si>
  <si>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</si>
  <si>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</si>
  <si>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</si>
  <si>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</si>
  <si>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</si>
  <si>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</si>
  <si>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</si>
  <si>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</si>
  <si>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</si>
  <si>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</si>
  <si>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</si>
  <si>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</si>
  <si>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</si>
  <si>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</si>
  <si>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</si>
  <si>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</si>
  <si>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</si>
  <si>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</si>
  <si>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</si>
  <si>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</si>
  <si>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</si>
  <si>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</si>
  <si>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</si>
  <si>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</si>
  <si>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</si>
  <si>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</si>
  <si>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</si>
  <si>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</si>
  <si>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</si>
  <si>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</si>
  <si>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</si>
  <si>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</si>
  <si>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</si>
  <si>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</si>
  <si>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</si>
  <si>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</si>
  <si>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</si>
  <si>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</si>
  <si>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</si>
  <si>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</si>
  <si>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</si>
  <si>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</si>
  <si>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</si>
  <si>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</si>
  <si>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</si>
  <si>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</si>
  <si>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</si>
  <si>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</si>
  <si>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</si>
  <si>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</si>
  <si>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</si>
  <si>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</si>
  <si>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</si>
  <si>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</si>
  <si>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</si>
  <si>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</si>
  <si>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</si>
  <si>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</si>
  <si>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</si>
  <si>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</si>
  <si>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</si>
  <si>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</si>
  <si>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</si>
  <si>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</si>
  <si>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</si>
  <si>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</si>
  <si>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</si>
  <si>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</si>
  <si>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</si>
  <si>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</si>
  <si>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</si>
  <si>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</si>
  <si>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</si>
  <si>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</si>
  <si>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</si>
  <si>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</si>
  <si>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</si>
  <si>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</si>
  <si>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</si>
  <si>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</si>
  <si>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</si>
  <si>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</si>
  <si>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</si>
  <si>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</si>
  <si>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</si>
  <si>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</si>
  <si>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</si>
  <si>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</si>
  <si>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</si>
  <si>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</si>
  <si>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</si>
  <si>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</si>
  <si>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</si>
  <si>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</si>
  <si>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</si>
  <si>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</si>
  <si>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</si>
  <si>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</si>
  <si>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</si>
  <si>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</si>
  <si>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</si>
  <si>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</si>
  <si>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</si>
  <si>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</si>
  <si>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</si>
  <si>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</si>
  <si>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</si>
  <si>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</si>
  <si>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</si>
  <si>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</si>
  <si>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</si>
  <si>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</si>
  <si>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</si>
  <si>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</si>
  <si>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</si>
  <si>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</si>
  <si>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</si>
  <si>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</si>
  <si>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</si>
  <si>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</si>
  <si>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</si>
  <si>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</si>
  <si>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</si>
  <si>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</si>
  <si>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</si>
  <si>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</si>
  <si>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</si>
  <si>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</si>
  <si>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</si>
  <si>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</si>
  <si>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</si>
  <si>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</si>
  <si>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</si>
  <si>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</si>
  <si>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</si>
  <si>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</si>
  <si>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</si>
  <si>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</si>
  <si>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</si>
  <si>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</si>
  <si>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</si>
  <si>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</si>
  <si>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</si>
  <si>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</si>
  <si>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</si>
  <si>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</si>
  <si>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</si>
  <si>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</si>
  <si>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</si>
  <si>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</si>
  <si>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</si>
  <si>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</si>
  <si>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</si>
  <si>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</si>
  <si>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</si>
  <si>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</si>
  <si>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</si>
  <si>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</si>
  <si>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</si>
  <si>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</si>
  <si>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</si>
  <si>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</si>
  <si>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</si>
  <si>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</si>
  <si>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</si>
  <si>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</si>
  <si>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</si>
  <si>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</si>
  <si>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</si>
  <si>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</si>
  <si>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</si>
  <si>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</si>
  <si>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</si>
  <si>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</si>
  <si>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</si>
  <si>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</si>
  <si>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</si>
  <si>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</si>
  <si>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</si>
  <si>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</si>
  <si>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</si>
  <si>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</si>
  <si>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</si>
  <si>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</si>
  <si>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</si>
  <si>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</si>
  <si>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</si>
  <si>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</si>
  <si>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</si>
  <si>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</si>
  <si>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</si>
  <si>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</si>
  <si>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</si>
  <si>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</si>
  <si>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</si>
  <si>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</si>
  <si>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</si>
  <si>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</si>
  <si>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</si>
  <si>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</si>
  <si>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</si>
  <si>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</si>
  <si>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</si>
  <si>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</si>
  <si>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</si>
  <si>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</si>
  <si>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</si>
  <si>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</si>
  <si>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</si>
  <si>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</si>
  <si>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</si>
  <si>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</si>
  <si>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</si>
  <si>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</si>
  <si>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</si>
  <si>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</si>
  <si>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</si>
  <si>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</si>
  <si>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</si>
  <si>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</si>
  <si>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</si>
  <si>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</si>
  <si>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</si>
  <si>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</si>
  <si>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</si>
  <si>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</si>
  <si>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</si>
  <si>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</si>
  <si>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</si>
  <si>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</si>
  <si>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</si>
  <si>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</si>
  <si>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</si>
  <si>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</si>
  <si>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</si>
  <si>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</si>
  <si>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</si>
  <si>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</si>
  <si>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</si>
  <si>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</si>
  <si>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</si>
  <si>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</si>
  <si>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</si>
  <si>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</si>
  <si>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</si>
  <si>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</si>
  <si>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</si>
  <si>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</si>
  <si>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</si>
  <si>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</si>
  <si>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</si>
  <si>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</si>
  <si>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</si>
  <si>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</si>
  <si>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</si>
  <si>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</si>
  <si>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</si>
  <si>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</si>
  <si>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</si>
  <si>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</si>
  <si>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</si>
  <si>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</si>
  <si>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</si>
  <si>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</si>
  <si>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</si>
  <si>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</si>
  <si>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</si>
  <si>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</si>
  <si>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</si>
  <si>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</si>
  <si>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</si>
  <si>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</si>
  <si>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</si>
  <si>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</si>
  <si>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</si>
  <si>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</si>
  <si>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</si>
  <si>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</si>
  <si>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</si>
  <si>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</si>
  <si>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</si>
  <si>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</si>
  <si>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</si>
  <si>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</si>
  <si>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</si>
  <si>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</si>
  <si>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</si>
  <si>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</si>
  <si>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</si>
  <si>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</si>
  <si>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</si>
  <si>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</si>
  <si>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</si>
  <si>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</si>
  <si>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</si>
  <si>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</si>
  <si>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</si>
  <si>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</si>
  <si>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</si>
  <si>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</si>
  <si>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</si>
  <si>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</si>
  <si>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</si>
  <si>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</si>
  <si>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</si>
  <si>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</si>
  <si>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</si>
  <si>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</si>
  <si>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</si>
  <si>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</si>
  <si>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</si>
  <si>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</si>
  <si>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</si>
  <si>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</si>
  <si>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</si>
  <si>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</si>
  <si>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</si>
  <si>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</si>
  <si>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</si>
  <si>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</si>
  <si>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</si>
  <si>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</si>
  <si>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</si>
  <si>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</si>
  <si>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</si>
  <si>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</si>
  <si>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</si>
  <si>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</si>
  <si>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</si>
  <si>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</si>
  <si>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</si>
  <si>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</si>
  <si>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</si>
  <si>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</si>
  <si>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</si>
  <si>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</si>
  <si>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</si>
  <si>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</si>
  <si>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</si>
  <si>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</si>
  <si>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</si>
  <si>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</si>
  <si>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</si>
  <si>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</si>
  <si>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</si>
  <si>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</si>
  <si>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</si>
  <si>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</si>
  <si>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</si>
  <si>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</si>
  <si>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</si>
  <si>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</si>
  <si>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</si>
  <si>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</si>
  <si>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</si>
  <si>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</si>
  <si>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</si>
  <si>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</si>
  <si>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</si>
  <si>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</si>
  <si>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</si>
  <si>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</si>
  <si>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</si>
  <si>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</si>
  <si>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</si>
  <si>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</si>
  <si>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</si>
  <si>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</si>
  <si>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</si>
  <si>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</si>
  <si>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</si>
  <si>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</si>
  <si>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</si>
  <si>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</si>
  <si>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</si>
  <si>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</si>
  <si>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</si>
  <si>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</si>
  <si>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</si>
  <si>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</si>
  <si>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</si>
  <si>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</si>
  <si>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</si>
  <si>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</si>
  <si>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</si>
  <si>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</si>
  <si>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</si>
  <si>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</si>
  <si>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</si>
  <si>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</si>
  <si>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</si>
  <si>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</si>
  <si>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</si>
  <si>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</si>
  <si>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</si>
  <si>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</si>
  <si>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</si>
  <si>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</si>
  <si>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</si>
  <si>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</si>
  <si>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</si>
  <si>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</si>
  <si>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</si>
  <si>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</si>
  <si>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</si>
  <si>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</si>
  <si>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</si>
  <si>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</si>
  <si>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</si>
  <si>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</si>
  <si>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</si>
  <si>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ЕИК по БУЛСТАТ:822105378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</si>
  <si>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</si>
  <si>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</si>
  <si>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</si>
  <si>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                                   ОТЧЕТ ЗА СОБСТВЕНИЯ КАПИТАЛ</t>
  </si>
  <si>
    <t xml:space="preserve">                          Ръководител:…………...</t>
  </si>
  <si>
    <t xml:space="preserve">             Ръководител:…………...</t>
  </si>
  <si>
    <t>ЕИК по БУЛСТАТ: 822105378</t>
  </si>
  <si>
    <t xml:space="preserve">                                    ОТЧЕТ ЗА ПАРИЧНИЯ ПОТОК ПО ПРЕКИЯ МЕТОД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</si>
  <si>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</si>
  <si>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</si>
  <si>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</si>
  <si>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      /Христо Синджирлиев/</t>
  </si>
  <si>
    <t xml:space="preserve">                 СПРАВКА ЗА ВЗЕМАНИЯ ЗАДЪЛЖЕНИЯ ПРОВИЗИИ</t>
  </si>
  <si>
    <t xml:space="preserve">  СПРАВКА ЗА ПРИХОДИ И РАЗХОДИ ОТ ЛИХВИ</t>
  </si>
  <si>
    <t xml:space="preserve">                           СЧЕТОВОДЕН  БАЛАНС  КОНСОЛИДИРАН</t>
  </si>
  <si>
    <t xml:space="preserve">              /Христо Синджирлиев/</t>
  </si>
  <si>
    <t xml:space="preserve">                                                          Ръководител:………….............</t>
  </si>
  <si>
    <t xml:space="preserve">                             Съставил (Солекс Консулт ООД):……………….</t>
  </si>
  <si>
    <t xml:space="preserve">                                                          Съставил (Солекс Консулт ООД):……………….</t>
  </si>
  <si>
    <t xml:space="preserve">      Съставил (Солекс Консулт ООД):……………….</t>
  </si>
  <si>
    <t>Съставил (Солекс Консулт ООД):……………….</t>
  </si>
  <si>
    <t xml:space="preserve"> Съставил (Солекс Консулт ООД):……………….</t>
  </si>
  <si>
    <t xml:space="preserve">                                                                                                                           Съставил (Солекс Консулт ООД):……………….</t>
  </si>
  <si>
    <t xml:space="preserve">                                                                                на "КАУЧУК"АД  и  "К2 ИНДУСТРИАЛЕН ПАРК" АД  за периода 01.01.19г. -30.06.19г.</t>
  </si>
  <si>
    <t xml:space="preserve">                                                         Дата: 22.08.2019г.</t>
  </si>
  <si>
    <t xml:space="preserve"> Дата: 22.08.2019г.</t>
  </si>
  <si>
    <t xml:space="preserve">                                                                    на "КАУЧУК"АД  и  "К2 ИНДУСТРИАЛЕН ПАРК" ООД  за периода 01.01.19г. -30.06.19г..        </t>
  </si>
  <si>
    <t xml:space="preserve">              на "КАУЧУК"АД  и  "К2 ИНДУСТРИАЛЕН ПАРК" ООД  за периода 01.01.19г. - 30.06.19г.</t>
  </si>
  <si>
    <t xml:space="preserve">                   на "КАУЧУК"АД  и  "К2 ИНДУСТРИАЛЕН ПАРК" ООД  за периода 01.01.19г. -30.06.19г.</t>
  </si>
  <si>
    <t xml:space="preserve">                                                                                                                на "КАУЧУК"АД  и  "К2 ИНДУСТРИАЛЕН ПАРК" ООД  за периода 01.01.19г. - 30.06.19г.                                        </t>
  </si>
  <si>
    <t xml:space="preserve">       Дата: 22.08.2019г.</t>
  </si>
  <si>
    <t xml:space="preserve">         на "КАУЧУК"АД  и  "К2 ИНДУСТРИАЛЕН ПАРК" ООД  за периода 01.01.19г. - 30.06.19г.</t>
  </si>
  <si>
    <t xml:space="preserve">    на "КАУЧУК"АД  и  "К2 ИНДУСТРИАЛЕН ПАРК" ООД  за периода 01.01.19г. - 30.06.19г.</t>
  </si>
  <si>
    <t xml:space="preserve"> I. Неразпределена печалба към 01.01.2019г.</t>
  </si>
  <si>
    <t xml:space="preserve"> IV. Неразпределена печалба към 30.06.2019г.</t>
  </si>
  <si>
    <t xml:space="preserve"> I. Непокрита загуба към  01.01.2019г.</t>
  </si>
  <si>
    <t xml:space="preserve"> IV. Непокрита загуба към 30.06.2019г.</t>
  </si>
  <si>
    <t>на "КАУЧУК"АД  и  "К2 ИНДУСТРИАЛЕН ПАРК" ООД  за периода 01.01.19г. - 30.06.19г.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</si>
</sst>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4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Times New Roman"/>
      <family val="1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A2" sqref="A2:E2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1" ht="9.75" customHeight="1"/>
    <row r="2" spans="1:6" ht="15.75">
      <c r="A2" s="145" t="s">
        <v>572</v>
      </c>
      <c r="B2" s="145"/>
      <c r="C2" s="145"/>
      <c r="D2" s="145"/>
      <c r="E2" s="145"/>
      <c r="F2" s="2" t="s">
        <v>557</v>
      </c>
    </row>
    <row r="3" spans="1:8" ht="22.5" customHeight="1">
      <c r="A3" s="144" t="s">
        <v>581</v>
      </c>
      <c r="B3" s="144"/>
      <c r="C3" s="144"/>
      <c r="D3" s="144"/>
      <c r="E3" s="144"/>
      <c r="F3" s="144"/>
      <c r="G3" s="144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6" t="s">
        <v>1</v>
      </c>
      <c r="G4" s="147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1428</v>
      </c>
      <c r="C9" s="15">
        <v>1428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1893</v>
      </c>
      <c r="C10" s="15">
        <v>1210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247</v>
      </c>
      <c r="C11" s="15">
        <v>289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141</v>
      </c>
      <c r="C12" s="15">
        <v>163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191</v>
      </c>
      <c r="C13" s="15">
        <v>227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17</v>
      </c>
      <c r="C14" s="15">
        <v>27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10</v>
      </c>
      <c r="C15" s="15">
        <v>13</v>
      </c>
      <c r="D15" s="16"/>
      <c r="E15" s="20" t="s">
        <v>25</v>
      </c>
      <c r="F15" s="15"/>
      <c r="G15" s="15"/>
    </row>
    <row r="16" spans="1:7" ht="12.75">
      <c r="A16" s="18" t="s">
        <v>26</v>
      </c>
      <c r="D16" s="16"/>
      <c r="E16" s="20" t="s">
        <v>27</v>
      </c>
      <c r="F16" s="15"/>
      <c r="G16" s="15"/>
    </row>
    <row r="17" spans="1:7" ht="12.75">
      <c r="A17" s="18" t="s">
        <v>28</v>
      </c>
      <c r="B17" s="15">
        <v>183</v>
      </c>
      <c r="C17" s="15">
        <v>192</v>
      </c>
      <c r="D17" s="16"/>
      <c r="E17" s="20" t="s">
        <v>29</v>
      </c>
      <c r="F17" s="15">
        <v>3014</v>
      </c>
      <c r="G17" s="15">
        <v>3014</v>
      </c>
    </row>
    <row r="18" spans="1:7" ht="12.75">
      <c r="A18" s="21" t="s">
        <v>21</v>
      </c>
      <c r="B18" s="17">
        <f>SUM(B9:B17)</f>
        <v>4110</v>
      </c>
      <c r="C18" s="17">
        <f>SUM(C9:C17)</f>
        <v>3549</v>
      </c>
      <c r="D18" s="16"/>
      <c r="E18" s="20" t="s">
        <v>30</v>
      </c>
      <c r="F18" s="15">
        <f>+F19+F20+F21</f>
        <v>12434</v>
      </c>
      <c r="G18" s="15">
        <f>+G19+G20+G21</f>
        <v>15162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1869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10565</v>
      </c>
      <c r="G21" s="15">
        <v>12978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15448</v>
      </c>
      <c r="G22" s="17">
        <f>+G17+G18</f>
        <v>18176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f>+F25+F26</f>
        <v>929</v>
      </c>
      <c r="G24" s="17">
        <f>+G25+G26</f>
        <v>2204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929</v>
      </c>
      <c r="G25" s="17">
        <v>2204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f>+F28+F29</f>
        <v>665</v>
      </c>
      <c r="G27" s="15">
        <f>+G28+G29</f>
        <v>2348</v>
      </c>
    </row>
    <row r="28" spans="1:7" ht="12.75">
      <c r="A28" s="18"/>
      <c r="B28" s="15"/>
      <c r="C28" s="15"/>
      <c r="D28" s="16"/>
      <c r="E28" s="20" t="s">
        <v>48</v>
      </c>
      <c r="F28" s="15">
        <v>665</v>
      </c>
      <c r="G28" s="15">
        <v>2348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1594</v>
      </c>
      <c r="G30" s="17">
        <f>G24+G27</f>
        <v>4552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17984</v>
      </c>
      <c r="G32" s="17">
        <f>G13+G22+G30+G31</f>
        <v>23670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6" t="s">
        <v>1</v>
      </c>
      <c r="C36" s="147"/>
      <c r="D36" s="6"/>
      <c r="E36" s="7" t="s">
        <v>2</v>
      </c>
      <c r="F36" s="146" t="s">
        <v>1</v>
      </c>
      <c r="G36" s="148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/>
      <c r="C43" s="15"/>
      <c r="D43" s="16"/>
      <c r="E43" s="20" t="s">
        <v>70</v>
      </c>
      <c r="F43" s="15">
        <v>13</v>
      </c>
      <c r="G43" s="15">
        <v>13</v>
      </c>
    </row>
    <row r="44" spans="1:7" ht="12.75">
      <c r="A44" s="21" t="s">
        <v>51</v>
      </c>
      <c r="B44" s="17"/>
      <c r="C44" s="17"/>
      <c r="D44" s="16"/>
      <c r="E44" s="20" t="s">
        <v>71</v>
      </c>
      <c r="F44" s="15">
        <v>167</v>
      </c>
      <c r="G44" s="15">
        <v>167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180</v>
      </c>
      <c r="G45">
        <f>G35+G39+G41+G42+G43+G44</f>
        <v>180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180</v>
      </c>
      <c r="G48" s="17">
        <f>G45+G46</f>
        <v>180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4110</v>
      </c>
      <c r="C50" s="17">
        <f>C18+C24+C44+C48+C49</f>
        <v>3549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0</v>
      </c>
      <c r="G52" s="17"/>
    </row>
    <row r="53" spans="1:7" ht="12.75">
      <c r="A53" s="18" t="s">
        <v>84</v>
      </c>
      <c r="B53" s="15">
        <v>4670</v>
      </c>
      <c r="C53" s="15">
        <v>7240</v>
      </c>
      <c r="D53" s="16"/>
      <c r="E53" s="20" t="s">
        <v>64</v>
      </c>
      <c r="F53" s="15">
        <v>0</v>
      </c>
      <c r="G53" s="15"/>
    </row>
    <row r="54" spans="1:7" ht="12.75">
      <c r="A54" s="18" t="s">
        <v>85</v>
      </c>
      <c r="B54" s="15">
        <v>256</v>
      </c>
      <c r="C54" s="15">
        <v>276</v>
      </c>
      <c r="D54" s="16"/>
      <c r="E54" s="20" t="s">
        <v>86</v>
      </c>
      <c r="F54" s="15">
        <v>3564</v>
      </c>
      <c r="G54" s="23">
        <v>3971</v>
      </c>
    </row>
    <row r="55" spans="1:7" ht="12.75">
      <c r="A55" s="18" t="s">
        <v>87</v>
      </c>
      <c r="B55" s="15">
        <v>70</v>
      </c>
      <c r="C55" s="15">
        <v>70</v>
      </c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287</v>
      </c>
      <c r="G56" s="15">
        <v>283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93</v>
      </c>
      <c r="G57" s="15">
        <v>86</v>
      </c>
    </row>
    <row r="58" spans="1:7" ht="12.75">
      <c r="A58" s="18" t="s">
        <v>93</v>
      </c>
      <c r="B58" s="15">
        <v>1120</v>
      </c>
      <c r="C58" s="15">
        <v>1602</v>
      </c>
      <c r="D58" s="16"/>
      <c r="E58" s="20" t="s">
        <v>94</v>
      </c>
      <c r="F58" s="15">
        <v>360</v>
      </c>
      <c r="G58" s="15">
        <v>248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8169</v>
      </c>
      <c r="G59" s="15">
        <v>207</v>
      </c>
    </row>
    <row r="60" spans="1:7" ht="12.75">
      <c r="A60" s="21" t="s">
        <v>97</v>
      </c>
      <c r="B60" s="17">
        <f>SUM(B53:B59)</f>
        <v>6116</v>
      </c>
      <c r="C60" s="17">
        <f>SUM(C53:C58)</f>
        <v>9188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12473</v>
      </c>
      <c r="G61" s="17">
        <f>SUM(G53:G60)</f>
        <v>4795</v>
      </c>
    </row>
    <row r="62" spans="1:7" ht="12.75">
      <c r="A62" s="18" t="s">
        <v>100</v>
      </c>
      <c r="B62" s="15">
        <v>1200</v>
      </c>
      <c r="C62" s="15">
        <v>1200</v>
      </c>
      <c r="D62" s="16"/>
      <c r="E62" s="19" t="s">
        <v>74</v>
      </c>
      <c r="F62" s="17">
        <v>2</v>
      </c>
      <c r="G62" s="17">
        <v>57</v>
      </c>
    </row>
    <row r="63" spans="1:7" ht="12.75">
      <c r="A63" s="18" t="s">
        <v>101</v>
      </c>
      <c r="B63" s="24">
        <v>7057</v>
      </c>
      <c r="C63" s="24">
        <v>5348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221</v>
      </c>
      <c r="C64" s="15">
        <v>108</v>
      </c>
      <c r="D64" s="16"/>
      <c r="E64" s="19" t="s">
        <v>104</v>
      </c>
      <c r="F64" s="17">
        <f>F61+F62</f>
        <v>12475</v>
      </c>
      <c r="G64" s="17">
        <f>G61+G62</f>
        <v>4852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115</v>
      </c>
      <c r="C66" s="15">
        <v>65</v>
      </c>
      <c r="D66" s="16"/>
      <c r="E66" s="20"/>
      <c r="F66" s="15"/>
      <c r="G66" s="15"/>
    </row>
    <row r="67" spans="1:7" ht="12.75">
      <c r="A67" s="15" t="s">
        <v>107</v>
      </c>
      <c r="B67" s="25">
        <f>73+443</f>
        <v>516</v>
      </c>
      <c r="C67" s="25">
        <f>32+443</f>
        <v>475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9109</v>
      </c>
      <c r="C68" s="17">
        <f>SUM(C62:C67)</f>
        <v>7196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>
        <v>272</v>
      </c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6" t="s">
        <v>1</v>
      </c>
      <c r="G72" s="148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>
        <f>+C70</f>
        <v>272</v>
      </c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1067</v>
      </c>
      <c r="C81" s="15">
        <v>417</v>
      </c>
      <c r="D81" s="16"/>
      <c r="E81" s="20"/>
      <c r="F81" s="15"/>
      <c r="G81" s="15"/>
    </row>
    <row r="82" spans="1:7" ht="12.75">
      <c r="A82" s="15" t="s">
        <v>116</v>
      </c>
      <c r="B82" s="15">
        <v>10208</v>
      </c>
      <c r="C82" s="15">
        <v>8051</v>
      </c>
      <c r="D82" s="16"/>
      <c r="E82" s="20"/>
      <c r="F82" s="15"/>
      <c r="G82" s="15"/>
    </row>
    <row r="83" spans="1:7" ht="12.75">
      <c r="A83" s="15" t="s">
        <v>117</v>
      </c>
      <c r="B83" s="15">
        <v>16</v>
      </c>
      <c r="C83" s="15">
        <v>16</v>
      </c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11291</v>
      </c>
      <c r="C85" s="17">
        <f>SUM(C81:C84)</f>
        <v>8484</v>
      </c>
      <c r="D85" s="16"/>
      <c r="E85" s="20"/>
      <c r="F85" s="15"/>
      <c r="G85" s="15"/>
    </row>
    <row r="86" spans="1:7" ht="12.75">
      <c r="A86" s="17" t="s">
        <v>119</v>
      </c>
      <c r="B86" s="17">
        <v>13</v>
      </c>
      <c r="C86" s="17">
        <v>13</v>
      </c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26529</v>
      </c>
      <c r="C87" s="17">
        <f>C60+C68+C79+C85+C86</f>
        <v>25153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30639</v>
      </c>
      <c r="C89" s="17">
        <f>C50+C87+C88</f>
        <v>28702</v>
      </c>
      <c r="D89" s="16"/>
      <c r="E89" s="19" t="s">
        <v>124</v>
      </c>
      <c r="F89" s="17">
        <f>F32+F48+F64+F88</f>
        <v>30639</v>
      </c>
      <c r="G89" s="17">
        <f>G32+G48+G64+G88</f>
        <v>28702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8.75" customHeight="1">
      <c r="A95" s="36" t="s">
        <v>582</v>
      </c>
      <c r="C95" s="22"/>
      <c r="D95" s="34"/>
      <c r="E95" s="36" t="s">
        <v>574</v>
      </c>
      <c r="F95" s="38"/>
      <c r="G95" s="38"/>
    </row>
    <row r="96" spans="3:8" ht="12.75">
      <c r="C96" s="22"/>
      <c r="D96" s="34"/>
      <c r="E96" s="36"/>
      <c r="F96" s="143" t="s">
        <v>559</v>
      </c>
      <c r="G96" s="143"/>
      <c r="H96" s="39"/>
    </row>
    <row r="97" spans="3:7" ht="28.5" customHeight="1">
      <c r="C97" s="22"/>
      <c r="D97" s="34"/>
      <c r="E97" s="36" t="s">
        <v>576</v>
      </c>
      <c r="F97" s="38"/>
      <c r="G97" s="38"/>
    </row>
    <row r="98" spans="3:8" ht="12.75">
      <c r="C98" s="22"/>
      <c r="D98" s="34"/>
      <c r="E98" s="22"/>
      <c r="F98" s="38" t="s">
        <v>573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17" right="0.16" top="0.64" bottom="0.42" header="0.22" footer="0.78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535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6" t="s">
        <v>536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537</v>
      </c>
      <c r="C27" s="126" t="s">
        <v>538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 t="s">
        <v>539</v>
      </c>
      <c r="C32" s="75" t="s">
        <v>540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7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29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541</v>
      </c>
      <c r="B1" t="s">
        <v>542</v>
      </c>
    </row>
    <row r="2" spans="1:2" ht="12.75">
      <c r="A2" t="s">
        <v>543</v>
      </c>
      <c r="B2" t="s">
        <v>544</v>
      </c>
    </row>
    <row r="3" spans="1:2" ht="12.75">
      <c r="A3" t="s">
        <v>545</v>
      </c>
      <c r="B3" t="s">
        <v>546</v>
      </c>
    </row>
    <row r="4" spans="1:2" ht="12.75">
      <c r="A4" t="s">
        <v>547</v>
      </c>
      <c r="B4" t="s">
        <v>548</v>
      </c>
    </row>
    <row r="5" spans="1:2" ht="12.75">
      <c r="A5" t="s">
        <v>549</v>
      </c>
      <c r="B5" t="s">
        <v>550</v>
      </c>
    </row>
    <row r="6" spans="1:2" ht="12.75">
      <c r="A6" t="s">
        <v>551</v>
      </c>
      <c r="B6" t="s">
        <v>552</v>
      </c>
    </row>
    <row r="7" spans="1:2" ht="12.75">
      <c r="A7" t="s">
        <v>553</v>
      </c>
      <c r="B7" t="s">
        <v>554</v>
      </c>
    </row>
    <row r="8" spans="1:2" ht="12.75">
      <c r="A8" t="s">
        <v>555</v>
      </c>
      <c r="B8" t="s">
        <v>556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560</v>
      </c>
      <c r="F3" s="41"/>
      <c r="G3" s="40">
        <v>822105378</v>
      </c>
    </row>
    <row r="4" spans="1:7" s="22" customFormat="1" ht="15.75">
      <c r="A4" s="145" t="s">
        <v>132</v>
      </c>
      <c r="B4" s="145"/>
      <c r="C4" s="145"/>
      <c r="D4" s="145"/>
      <c r="E4" s="145"/>
      <c r="F4" s="145"/>
      <c r="G4" s="145"/>
    </row>
    <row r="5" spans="1:7" s="22" customFormat="1" ht="12.75">
      <c r="A5" s="149" t="s">
        <v>585</v>
      </c>
      <c r="B5" s="149" t="s">
        <v>133</v>
      </c>
      <c r="C5" s="149"/>
      <c r="D5" s="149"/>
      <c r="E5" s="149" t="s">
        <v>134</v>
      </c>
      <c r="F5" s="149"/>
      <c r="G5" s="149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10824</v>
      </c>
      <c r="C13" s="15">
        <v>7066</v>
      </c>
      <c r="D13" s="56"/>
      <c r="E13" s="20" t="s">
        <v>144</v>
      </c>
      <c r="F13" s="15">
        <v>14148</v>
      </c>
      <c r="G13" s="15">
        <v>9797</v>
      </c>
    </row>
    <row r="14" spans="1:7" s="22" customFormat="1" ht="12.75">
      <c r="A14" s="15" t="s">
        <v>145</v>
      </c>
      <c r="B14" s="15">
        <v>523</v>
      </c>
      <c r="C14" s="15">
        <v>418</v>
      </c>
      <c r="D14" s="56"/>
      <c r="E14" s="20" t="s">
        <v>146</v>
      </c>
      <c r="F14" s="15">
        <v>22</v>
      </c>
      <c r="G14" s="15"/>
    </row>
    <row r="15" spans="1:7" s="22" customFormat="1" ht="12.75">
      <c r="A15" s="15" t="s">
        <v>147</v>
      </c>
      <c r="B15" s="15">
        <v>329</v>
      </c>
      <c r="C15" s="15">
        <v>368</v>
      </c>
      <c r="D15" s="56"/>
      <c r="E15" s="20" t="s">
        <v>148</v>
      </c>
      <c r="F15" s="15">
        <v>1</v>
      </c>
      <c r="G15" s="15">
        <v>1</v>
      </c>
    </row>
    <row r="16" spans="1:7" s="22" customFormat="1" ht="12.75">
      <c r="A16" s="15" t="s">
        <v>149</v>
      </c>
      <c r="B16" s="15">
        <v>1167</v>
      </c>
      <c r="C16" s="15">
        <v>952</v>
      </c>
      <c r="D16" s="56"/>
      <c r="E16" s="20" t="s">
        <v>150</v>
      </c>
      <c r="F16" s="15">
        <v>256</v>
      </c>
      <c r="G16" s="15">
        <v>139</v>
      </c>
    </row>
    <row r="17" spans="1:7" s="22" customFormat="1" ht="12.75">
      <c r="A17" s="15" t="s">
        <v>151</v>
      </c>
      <c r="B17" s="15">
        <v>214</v>
      </c>
      <c r="C17" s="15">
        <v>178</v>
      </c>
      <c r="D17" s="56"/>
      <c r="E17" s="19" t="s">
        <v>97</v>
      </c>
      <c r="F17" s="17">
        <f>SUM(F13:F16)</f>
        <v>14427</v>
      </c>
      <c r="G17" s="17">
        <f>SUM(G13:G16)</f>
        <v>9937</v>
      </c>
    </row>
    <row r="18" spans="1:7" s="22" customFormat="1" ht="12.75">
      <c r="A18" s="15" t="s">
        <v>152</v>
      </c>
      <c r="B18" s="15">
        <v>131</v>
      </c>
      <c r="C18" s="15">
        <v>160</v>
      </c>
      <c r="D18" s="56"/>
      <c r="E18" s="19" t="s">
        <v>153</v>
      </c>
      <c r="F18" s="17"/>
      <c r="G18" s="17"/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/>
      <c r="C21" s="15"/>
      <c r="D21" s="56"/>
      <c r="E21" s="20" t="s">
        <v>159</v>
      </c>
      <c r="F21" s="15"/>
      <c r="G21" s="15">
        <v>1</v>
      </c>
    </row>
    <row r="22" spans="1:7" s="22" customFormat="1" ht="12.75">
      <c r="A22" s="17" t="s">
        <v>21</v>
      </c>
      <c r="B22" s="17">
        <f>SUM(B13:B18)</f>
        <v>13188</v>
      </c>
      <c r="C22" s="17">
        <f>SUM(C13:C18)</f>
        <v>9142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>
        <v>26</v>
      </c>
      <c r="C25" s="15">
        <v>86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>
        <v>9</v>
      </c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535</v>
      </c>
      <c r="C29" s="15">
        <v>212</v>
      </c>
      <c r="D29" s="56"/>
      <c r="E29" s="20" t="s">
        <v>174</v>
      </c>
      <c r="F29" s="15">
        <v>32</v>
      </c>
      <c r="G29" s="15"/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561</v>
      </c>
      <c r="C32" s="17">
        <f>C25+C27+C29+C30+C31</f>
        <v>298</v>
      </c>
      <c r="D32" s="54"/>
      <c r="E32" s="19" t="s">
        <v>51</v>
      </c>
      <c r="F32" s="17">
        <f>SUM(F21:F30)</f>
        <v>32</v>
      </c>
      <c r="G32" s="17">
        <f>SUM(G21:G30)</f>
        <v>10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15</v>
      </c>
      <c r="C34" s="28">
        <v>18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>
        <v>7</v>
      </c>
      <c r="C46" s="15">
        <v>7</v>
      </c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23</v>
      </c>
      <c r="C47" s="15">
        <v>17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45</v>
      </c>
      <c r="C48" s="17">
        <f>SUM(C34:C47)</f>
        <v>42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13794</v>
      </c>
      <c r="C49" s="17">
        <f>C22+C32+C48</f>
        <v>9482</v>
      </c>
      <c r="D49" s="56"/>
      <c r="E49" s="19" t="s">
        <v>189</v>
      </c>
      <c r="F49" s="26">
        <f>F17+F32+F18</f>
        <v>14459</v>
      </c>
      <c r="G49" s="26">
        <f>G17+G32</f>
        <v>9947</v>
      </c>
    </row>
    <row r="50" spans="1:7" s="22" customFormat="1" ht="12.75">
      <c r="A50" s="17" t="s">
        <v>190</v>
      </c>
      <c r="B50" s="17">
        <f>F49-B49</f>
        <v>665</v>
      </c>
      <c r="C50" s="17">
        <f>G49-C49</f>
        <v>465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/>
      <c r="D51" s="56"/>
      <c r="E51" s="19" t="s">
        <v>193</v>
      </c>
      <c r="F51" s="17"/>
      <c r="G51" s="17">
        <v>4</v>
      </c>
    </row>
    <row r="52" spans="1:7" s="22" customFormat="1" ht="12.75">
      <c r="A52" s="17" t="s">
        <v>194</v>
      </c>
      <c r="B52" s="17">
        <f>B49+B51</f>
        <v>13794</v>
      </c>
      <c r="C52" s="17">
        <f>C49+C51</f>
        <v>9482</v>
      </c>
      <c r="D52" s="56"/>
      <c r="E52" s="19" t="s">
        <v>195</v>
      </c>
      <c r="F52" s="26">
        <f>F49+F51</f>
        <v>14459</v>
      </c>
      <c r="G52" s="26">
        <f>G49+G51+G18</f>
        <v>9951</v>
      </c>
    </row>
    <row r="53" spans="1:7" s="22" customFormat="1" ht="12.75">
      <c r="A53" s="17" t="s">
        <v>196</v>
      </c>
      <c r="B53" s="17">
        <f>F52-B52</f>
        <v>665</v>
      </c>
      <c r="C53" s="17">
        <f>G52-C52</f>
        <v>469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/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/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/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665</v>
      </c>
      <c r="C57" s="17">
        <f>C53-C54</f>
        <v>469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14459</v>
      </c>
      <c r="C60" s="26">
        <f>C52+C54+C57</f>
        <v>9951</v>
      </c>
      <c r="D60" s="56"/>
      <c r="E60" s="32" t="s">
        <v>206</v>
      </c>
      <c r="F60" s="26">
        <f>F52+F57</f>
        <v>14459</v>
      </c>
      <c r="G60" s="26">
        <f>G52+G57</f>
        <v>9951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582</v>
      </c>
      <c r="E65" s="36" t="s">
        <v>562</v>
      </c>
    </row>
    <row r="66" spans="5:7" s="22" customFormat="1" ht="12.75">
      <c r="E66" s="143" t="s">
        <v>559</v>
      </c>
      <c r="F66" s="143"/>
      <c r="G66" s="143"/>
    </row>
    <row r="67" spans="5:6" s="22" customFormat="1" ht="19.5" customHeight="1">
      <c r="E67" s="36" t="s">
        <v>575</v>
      </c>
      <c r="F67" s="36"/>
    </row>
    <row r="68" ht="12.75">
      <c r="F68" s="38" t="s">
        <v>558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4" sqref="A4:G4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7.1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5" t="s">
        <v>561</v>
      </c>
      <c r="B4" s="145"/>
      <c r="C4" s="145"/>
      <c r="D4" s="145"/>
      <c r="E4" s="145"/>
      <c r="F4" s="145"/>
      <c r="G4" s="145"/>
      <c r="I4" s="63" t="s">
        <v>208</v>
      </c>
      <c r="K4" s="89">
        <v>822105378</v>
      </c>
    </row>
    <row r="5" spans="1:12" ht="12.75">
      <c r="A5" s="150" t="s">
        <v>584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ht="12.75">
      <c r="E6" s="38"/>
    </row>
    <row r="8" spans="1:12" ht="12.75">
      <c r="A8" s="10" t="s">
        <v>209</v>
      </c>
      <c r="B8" s="8" t="s">
        <v>210</v>
      </c>
      <c r="C8" s="64"/>
      <c r="D8" s="64"/>
      <c r="E8" s="65" t="s">
        <v>211</v>
      </c>
      <c r="F8" s="64"/>
      <c r="G8" s="64"/>
      <c r="H8" s="7" t="s">
        <v>212</v>
      </c>
      <c r="I8" s="66"/>
      <c r="J8" s="67"/>
      <c r="K8" s="8" t="s">
        <v>213</v>
      </c>
      <c r="L8" s="8" t="s">
        <v>214</v>
      </c>
    </row>
    <row r="9" spans="1:12" ht="12.75">
      <c r="A9" s="68"/>
      <c r="B9" s="11" t="s">
        <v>215</v>
      </c>
      <c r="C9" s="69" t="s">
        <v>216</v>
      </c>
      <c r="D9" s="70" t="s">
        <v>217</v>
      </c>
      <c r="E9" s="71"/>
      <c r="F9" s="70" t="s">
        <v>218</v>
      </c>
      <c r="G9" s="71"/>
      <c r="H9" s="7" t="s">
        <v>219</v>
      </c>
      <c r="I9" s="72"/>
      <c r="J9" s="73" t="s">
        <v>220</v>
      </c>
      <c r="K9" s="73" t="s">
        <v>221</v>
      </c>
      <c r="L9" s="11" t="s">
        <v>222</v>
      </c>
    </row>
    <row r="10" spans="1:12" ht="12.75">
      <c r="A10" s="12"/>
      <c r="B10" s="12"/>
      <c r="C10" s="69" t="s">
        <v>223</v>
      </c>
      <c r="D10" s="73" t="s">
        <v>224</v>
      </c>
      <c r="E10" s="73" t="s">
        <v>225</v>
      </c>
      <c r="F10" s="73" t="s">
        <v>226</v>
      </c>
      <c r="G10" s="73" t="s">
        <v>227</v>
      </c>
      <c r="H10" s="73" t="s">
        <v>228</v>
      </c>
      <c r="I10" s="73" t="s">
        <v>229</v>
      </c>
      <c r="J10" s="73" t="s">
        <v>230</v>
      </c>
      <c r="K10" s="73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3014</v>
      </c>
      <c r="E12" s="17"/>
      <c r="F12" s="17">
        <v>2184</v>
      </c>
      <c r="G12" s="17">
        <v>12978</v>
      </c>
      <c r="H12" s="17">
        <v>4552</v>
      </c>
      <c r="I12" s="17"/>
      <c r="J12" s="17"/>
      <c r="K12" s="21">
        <f>B12+D12+F12+G12+H12</f>
        <v>23670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4"/>
      <c r="H16" s="17"/>
      <c r="I16" s="17"/>
      <c r="J16" s="17"/>
      <c r="K16" s="74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665</v>
      </c>
      <c r="I18" s="17"/>
      <c r="J18" s="17"/>
      <c r="K18" s="21">
        <f>B18+D18+F18+G18+H18</f>
        <v>665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>
        <f>+F21</f>
        <v>-315</v>
      </c>
      <c r="G20" s="26">
        <f>+G21</f>
        <v>-2413</v>
      </c>
      <c r="H20" s="142">
        <f>+H21</f>
        <v>-3623</v>
      </c>
      <c r="I20" s="26"/>
      <c r="J20" s="17"/>
      <c r="K20" s="21">
        <f>B20+D20+F20+G20+H20</f>
        <v>-6351</v>
      </c>
      <c r="L20" s="17"/>
    </row>
    <row r="21" spans="1:12" ht="12.75">
      <c r="A21" s="15" t="s">
        <v>243</v>
      </c>
      <c r="B21" s="17"/>
      <c r="C21" s="17"/>
      <c r="D21" s="17"/>
      <c r="E21" s="21"/>
      <c r="F21" s="132">
        <v>-315</v>
      </c>
      <c r="G21" s="133">
        <v>-2413</v>
      </c>
      <c r="H21" s="132">
        <v>-3623</v>
      </c>
      <c r="I21" s="133"/>
      <c r="J21" s="19"/>
      <c r="K21" s="75">
        <f>+F21+G21+H21</f>
        <v>-6351</v>
      </c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3"/>
      <c r="G22" s="133"/>
      <c r="H22" s="132"/>
      <c r="I22" s="133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5"/>
      <c r="G23" s="85"/>
      <c r="H23" s="85"/>
      <c r="I23" s="85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6" t="s">
        <v>182</v>
      </c>
      <c r="L37" s="76"/>
    </row>
    <row r="38" spans="1:12" ht="12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 t="s">
        <v>130</v>
      </c>
      <c r="L38" s="76"/>
    </row>
    <row r="39" spans="1:12" ht="12.75">
      <c r="A39" s="50" t="s">
        <v>209</v>
      </c>
      <c r="B39" s="11" t="s">
        <v>210</v>
      </c>
      <c r="C39" s="80"/>
      <c r="D39" s="80"/>
      <c r="E39" s="81" t="s">
        <v>211</v>
      </c>
      <c r="F39" s="80"/>
      <c r="G39" s="80"/>
      <c r="H39" s="82" t="s">
        <v>212</v>
      </c>
      <c r="I39" s="83"/>
      <c r="J39" s="53"/>
      <c r="K39" s="49" t="s">
        <v>213</v>
      </c>
      <c r="L39" s="8" t="s">
        <v>214</v>
      </c>
    </row>
    <row r="40" spans="1:12" ht="12.75">
      <c r="A40" s="68"/>
      <c r="B40" s="11" t="s">
        <v>215</v>
      </c>
      <c r="C40" s="69" t="s">
        <v>216</v>
      </c>
      <c r="D40" s="70" t="s">
        <v>217</v>
      </c>
      <c r="E40" s="71"/>
      <c r="F40" s="70" t="s">
        <v>218</v>
      </c>
      <c r="G40" s="71"/>
      <c r="H40" s="7" t="s">
        <v>219</v>
      </c>
      <c r="I40" s="72"/>
      <c r="J40" s="73" t="s">
        <v>220</v>
      </c>
      <c r="K40" s="84" t="s">
        <v>221</v>
      </c>
      <c r="L40" s="11" t="s">
        <v>222</v>
      </c>
    </row>
    <row r="41" spans="1:12" ht="12.75">
      <c r="A41" s="12"/>
      <c r="B41" s="12"/>
      <c r="C41" s="69" t="s">
        <v>223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230</v>
      </c>
      <c r="K41" s="84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/>
      <c r="E42" s="17"/>
      <c r="F42" s="17"/>
      <c r="G42" s="17"/>
      <c r="H42" s="17"/>
      <c r="I42" s="17"/>
      <c r="J42" s="17"/>
      <c r="K42" s="21">
        <f>B42+D42+F42+G42+H42</f>
        <v>0</v>
      </c>
      <c r="L42" s="85"/>
    </row>
    <row r="43" spans="1:12" ht="12.75">
      <c r="A43" s="15" t="s">
        <v>258</v>
      </c>
      <c r="B43" s="17"/>
      <c r="C43" s="17"/>
      <c r="D43" s="17"/>
      <c r="E43" s="17"/>
      <c r="F43" s="17"/>
      <c r="G43" s="86"/>
      <c r="H43" s="141"/>
      <c r="I43" s="17"/>
      <c r="J43" s="17"/>
      <c r="K43" s="21">
        <f>B43+D43+F43+G43+H43</f>
        <v>0</v>
      </c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3014</v>
      </c>
      <c r="E45" s="17"/>
      <c r="F45" s="17">
        <f>F12+F14+F18+F20+F22+F25+F31+F36</f>
        <v>1869</v>
      </c>
      <c r="G45" s="17">
        <f>G12+G14+G18+G20+G22+G25+G31+G36</f>
        <v>10565</v>
      </c>
      <c r="H45" s="74">
        <f>H12+H14+H18+H20+H22+H25+H31+H36+H42</f>
        <v>1594</v>
      </c>
      <c r="I45" s="17"/>
      <c r="J45" s="17"/>
      <c r="K45" s="21">
        <f>SUM(B45:I45)</f>
        <v>17984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f>D45+D49+D53</f>
        <v>3014</v>
      </c>
      <c r="E56" s="17">
        <f>+E47</f>
        <v>0</v>
      </c>
      <c r="F56" s="17">
        <v>1869</v>
      </c>
      <c r="G56" s="17">
        <f>G45+G49+G53</f>
        <v>10565</v>
      </c>
      <c r="H56" s="17">
        <f>H45+H49+H53</f>
        <v>1594</v>
      </c>
      <c r="I56" s="17"/>
      <c r="J56" s="21">
        <f>+J47</f>
        <v>0</v>
      </c>
      <c r="K56" s="17">
        <f>SUM(B56:J56)</f>
        <v>17984</v>
      </c>
      <c r="L56" s="17"/>
    </row>
    <row r="58" spans="10:12" ht="12.75">
      <c r="J58" s="38"/>
      <c r="K58" s="38"/>
      <c r="L58" s="38"/>
    </row>
    <row r="59" spans="9:12" ht="12.75">
      <c r="I59" s="38"/>
      <c r="J59" s="87"/>
      <c r="K59" s="36"/>
      <c r="L59" s="88"/>
    </row>
    <row r="60" spans="9:12" ht="12.75">
      <c r="I60" s="38"/>
      <c r="J60" s="38"/>
      <c r="K60" s="38"/>
      <c r="L60" s="38"/>
    </row>
    <row r="61" spans="1:12" ht="12.75">
      <c r="A61" s="135" t="s">
        <v>583</v>
      </c>
      <c r="E61" t="s">
        <v>127</v>
      </c>
      <c r="G61" s="152" t="s">
        <v>563</v>
      </c>
      <c r="H61" s="152"/>
      <c r="I61" s="152"/>
      <c r="J61" s="152"/>
      <c r="K61" s="152"/>
      <c r="L61" s="152"/>
    </row>
    <row r="62" spans="9:12" ht="15.75" customHeight="1">
      <c r="I62" s="38"/>
      <c r="J62" s="151" t="s">
        <v>559</v>
      </c>
      <c r="K62" s="151"/>
      <c r="L62" s="151"/>
    </row>
    <row r="63" spans="5:12" ht="24.75" customHeight="1">
      <c r="E63" t="s">
        <v>128</v>
      </c>
      <c r="G63" t="s">
        <v>128</v>
      </c>
      <c r="H63" s="149" t="s">
        <v>577</v>
      </c>
      <c r="I63" s="149"/>
      <c r="J63" s="149"/>
      <c r="K63" s="149"/>
      <c r="L63" s="149"/>
    </row>
    <row r="64" ht="16.5" customHeight="1">
      <c r="J64" s="38" t="s">
        <v>558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  <ignoredErrors>
    <ignoredError sqref="H56 K5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5" t="s">
        <v>565</v>
      </c>
      <c r="B3" s="145"/>
      <c r="C3" s="145"/>
      <c r="D3" s="145"/>
      <c r="E3" s="145"/>
      <c r="F3" s="143" t="s">
        <v>564</v>
      </c>
      <c r="G3" s="143"/>
      <c r="H3" s="143"/>
    </row>
    <row r="4" spans="1:8" ht="12.75">
      <c r="A4" s="149" t="s">
        <v>586</v>
      </c>
      <c r="B4" s="149"/>
      <c r="C4" s="149"/>
      <c r="D4" s="149"/>
      <c r="E4" s="149"/>
      <c r="F4" s="149"/>
      <c r="G4" s="149"/>
      <c r="H4" s="149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1" t="s">
        <v>274</v>
      </c>
      <c r="C6" s="67"/>
      <c r="D6" s="92" t="s">
        <v>275</v>
      </c>
      <c r="E6" s="9"/>
      <c r="F6" s="43"/>
      <c r="G6" s="92" t="s">
        <v>276</v>
      </c>
      <c r="H6" s="93"/>
    </row>
    <row r="7" spans="1:8" ht="12.75">
      <c r="A7" s="12"/>
      <c r="B7" s="94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5" t="s">
        <v>281</v>
      </c>
      <c r="B8" s="85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5">
        <v>2201</v>
      </c>
      <c r="C9" s="15">
        <v>15433</v>
      </c>
      <c r="D9" s="15">
        <v>10229</v>
      </c>
      <c r="E9" s="15">
        <f>C9-D9</f>
        <v>5204</v>
      </c>
      <c r="F9" s="15">
        <v>11943</v>
      </c>
      <c r="G9" s="15">
        <v>7810</v>
      </c>
      <c r="H9" s="15">
        <f>+F9-G9</f>
        <v>4133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5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5">
        <v>2203</v>
      </c>
      <c r="C12" s="15"/>
      <c r="D12" s="15">
        <v>1198</v>
      </c>
      <c r="E12" s="15">
        <f>C12-D12</f>
        <v>-1198</v>
      </c>
      <c r="F12" s="15"/>
      <c r="G12" s="15">
        <v>1038</v>
      </c>
      <c r="H12" s="15">
        <f>+F12-G12</f>
        <v>-1038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5">
        <v>2204</v>
      </c>
      <c r="C14" s="15"/>
      <c r="D14" s="24">
        <v>1</v>
      </c>
      <c r="E14" s="15">
        <f>C14-D14</f>
        <v>-1</v>
      </c>
      <c r="F14" s="15">
        <v>1</v>
      </c>
      <c r="G14" s="24">
        <v>5</v>
      </c>
      <c r="H14" s="15">
        <f>+F14-G14</f>
        <v>-4</v>
      </c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5">
        <v>2205</v>
      </c>
      <c r="C16" s="15">
        <v>17</v>
      </c>
      <c r="D16" s="15"/>
      <c r="E16" s="15">
        <f>C16-D16</f>
        <v>17</v>
      </c>
      <c r="F16" s="15">
        <v>8</v>
      </c>
      <c r="G16" s="15">
        <v>2</v>
      </c>
      <c r="H16" s="15">
        <f>+F16-G16</f>
        <v>6</v>
      </c>
    </row>
    <row r="17" spans="1:8" ht="12.75">
      <c r="A17" s="15" t="s">
        <v>290</v>
      </c>
      <c r="B17" s="95">
        <v>2206</v>
      </c>
      <c r="C17" s="15"/>
      <c r="D17" s="15">
        <v>21</v>
      </c>
      <c r="E17" s="15">
        <f>C17-D17</f>
        <v>-21</v>
      </c>
      <c r="F17" s="15"/>
      <c r="G17" s="15">
        <v>62</v>
      </c>
      <c r="H17" s="15">
        <f>+F17-G17</f>
        <v>-62</v>
      </c>
    </row>
    <row r="18" spans="1:8" ht="12.75">
      <c r="A18" s="15" t="s">
        <v>291</v>
      </c>
      <c r="B18" s="95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5">
        <v>2208</v>
      </c>
      <c r="C19" s="15">
        <v>32</v>
      </c>
      <c r="D19" s="15">
        <v>1146</v>
      </c>
      <c r="E19" s="15">
        <f>C19-D19</f>
        <v>-1114</v>
      </c>
      <c r="F19" s="15">
        <v>286</v>
      </c>
      <c r="G19" s="15">
        <v>933</v>
      </c>
      <c r="H19" s="15">
        <f>+F19-G19</f>
        <v>-647</v>
      </c>
    </row>
    <row r="20" spans="1:8" ht="12.75">
      <c r="A20" s="17" t="s">
        <v>293</v>
      </c>
      <c r="B20" s="95">
        <v>2200</v>
      </c>
      <c r="C20" s="15">
        <f aca="true" t="shared" si="0" ref="C20:H20">+C9+C11+C12+C14+C16+C17+C18+C19</f>
        <v>15482</v>
      </c>
      <c r="D20" s="15">
        <f t="shared" si="0"/>
        <v>12595</v>
      </c>
      <c r="E20" s="15">
        <f t="shared" si="0"/>
        <v>2887</v>
      </c>
      <c r="F20" s="15">
        <f t="shared" si="0"/>
        <v>12238</v>
      </c>
      <c r="G20" s="15">
        <f t="shared" si="0"/>
        <v>9850</v>
      </c>
      <c r="H20" s="15">
        <f t="shared" si="0"/>
        <v>2388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5">
        <v>2301</v>
      </c>
      <c r="C22" s="15"/>
      <c r="D22" s="24"/>
      <c r="E22" s="15">
        <v>0</v>
      </c>
      <c r="F22" s="15"/>
      <c r="G22" s="15">
        <v>26</v>
      </c>
      <c r="H22" s="15">
        <f t="shared" si="1"/>
        <v>-26</v>
      </c>
    </row>
    <row r="23" spans="1:8" ht="12.75">
      <c r="A23" s="15" t="s">
        <v>283</v>
      </c>
      <c r="B23" s="95"/>
      <c r="C23" s="15"/>
      <c r="D23" s="15"/>
      <c r="E23" s="15">
        <v>0</v>
      </c>
      <c r="F23" s="15"/>
      <c r="G23" s="15"/>
      <c r="H23" s="15">
        <f t="shared" si="1"/>
        <v>0</v>
      </c>
    </row>
    <row r="24" spans="1:8" ht="12.75">
      <c r="A24" s="15" t="s">
        <v>296</v>
      </c>
      <c r="B24" s="95">
        <v>2302</v>
      </c>
      <c r="C24" s="15"/>
      <c r="D24" s="15"/>
      <c r="E24" s="15">
        <v>0</v>
      </c>
      <c r="F24" s="15"/>
      <c r="G24" s="15"/>
      <c r="H24" s="15">
        <f t="shared" si="1"/>
        <v>0</v>
      </c>
    </row>
    <row r="25" spans="1:8" ht="12.75">
      <c r="A25" s="15" t="s">
        <v>286</v>
      </c>
      <c r="B25" s="95"/>
      <c r="C25" s="15"/>
      <c r="D25" s="15"/>
      <c r="E25" s="15">
        <v>0</v>
      </c>
      <c r="F25" s="15"/>
      <c r="G25" s="15"/>
      <c r="H25" s="15">
        <f t="shared" si="1"/>
        <v>0</v>
      </c>
    </row>
    <row r="26" spans="1:8" ht="12.75">
      <c r="A26" s="15" t="s">
        <v>287</v>
      </c>
      <c r="B26" s="95">
        <v>2303</v>
      </c>
      <c r="C26" s="15"/>
      <c r="D26" s="15"/>
      <c r="E26" s="15">
        <v>0</v>
      </c>
      <c r="F26" s="15"/>
      <c r="G26" s="15"/>
      <c r="H26" s="15">
        <f t="shared" si="1"/>
        <v>0</v>
      </c>
    </row>
    <row r="27" spans="1:8" ht="12.75">
      <c r="A27" s="15" t="s">
        <v>297</v>
      </c>
      <c r="B27" s="95">
        <v>2304</v>
      </c>
      <c r="C27" s="15"/>
      <c r="D27" s="15"/>
      <c r="E27" s="15">
        <v>0</v>
      </c>
      <c r="F27" s="15"/>
      <c r="G27" s="15"/>
      <c r="H27" s="15">
        <f t="shared" si="1"/>
        <v>0</v>
      </c>
    </row>
    <row r="28" spans="1:8" ht="12.75">
      <c r="A28" s="15" t="s">
        <v>288</v>
      </c>
      <c r="B28" s="95"/>
      <c r="C28" s="15"/>
      <c r="D28" s="15"/>
      <c r="E28" s="15">
        <v>0</v>
      </c>
      <c r="F28" s="15"/>
      <c r="G28" s="15"/>
      <c r="H28" s="15">
        <f t="shared" si="1"/>
        <v>0</v>
      </c>
    </row>
    <row r="29" spans="1:8" ht="12.75">
      <c r="A29" s="15" t="s">
        <v>289</v>
      </c>
      <c r="B29" s="95">
        <v>2305</v>
      </c>
      <c r="C29" s="15"/>
      <c r="D29" s="15"/>
      <c r="E29" s="15">
        <v>0</v>
      </c>
      <c r="F29" s="15"/>
      <c r="G29" s="15"/>
      <c r="H29" s="15">
        <f t="shared" si="1"/>
        <v>0</v>
      </c>
    </row>
    <row r="30" spans="1:8" ht="12.75">
      <c r="A30" s="15" t="s">
        <v>298</v>
      </c>
      <c r="B30" s="95">
        <v>2306</v>
      </c>
      <c r="C30" s="15"/>
      <c r="D30" s="15"/>
      <c r="E30" s="15">
        <v>0</v>
      </c>
      <c r="F30" s="15"/>
      <c r="G30" s="15"/>
      <c r="H30" s="15">
        <f t="shared" si="1"/>
        <v>0</v>
      </c>
    </row>
    <row r="31" spans="1:8" ht="12.75">
      <c r="A31" s="17" t="s">
        <v>299</v>
      </c>
      <c r="B31" s="95">
        <v>2300</v>
      </c>
      <c r="C31" s="15">
        <f aca="true" t="shared" si="2" ref="C31:H31">C22+C24+C26+C27+C29+C30</f>
        <v>0</v>
      </c>
      <c r="D31" s="15">
        <f t="shared" si="2"/>
        <v>0</v>
      </c>
      <c r="E31" s="15">
        <f t="shared" si="2"/>
        <v>0</v>
      </c>
      <c r="F31" s="15">
        <f t="shared" si="2"/>
        <v>0</v>
      </c>
      <c r="G31" s="15">
        <f t="shared" si="2"/>
        <v>26</v>
      </c>
      <c r="H31" s="15">
        <f t="shared" si="2"/>
        <v>-26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6"/>
      <c r="G33" s="96"/>
      <c r="H33" s="96"/>
    </row>
    <row r="34" spans="1:8" ht="12.75">
      <c r="A34" s="15" t="s">
        <v>302</v>
      </c>
      <c r="B34" s="95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0"/>
      <c r="C35" s="22"/>
      <c r="D35" s="22"/>
      <c r="E35" s="22"/>
      <c r="F35" s="22"/>
      <c r="G35" s="22"/>
      <c r="H35" s="76" t="s">
        <v>182</v>
      </c>
    </row>
    <row r="36" spans="1:8" ht="12.75">
      <c r="A36" s="22"/>
      <c r="B36" s="90"/>
      <c r="C36" s="22"/>
      <c r="D36" s="22"/>
      <c r="E36" s="22"/>
      <c r="F36" s="22"/>
      <c r="G36" s="22"/>
      <c r="H36" s="76" t="s">
        <v>130</v>
      </c>
    </row>
    <row r="37" spans="1:8" ht="12.75">
      <c r="A37" s="22"/>
      <c r="B37" s="90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1" t="s">
        <v>274</v>
      </c>
      <c r="C38" s="67"/>
      <c r="D38" s="92" t="s">
        <v>275</v>
      </c>
      <c r="E38" s="9"/>
      <c r="F38" s="67"/>
      <c r="G38" s="92" t="s">
        <v>276</v>
      </c>
      <c r="H38" s="93"/>
    </row>
    <row r="39" spans="1:8" ht="12.75">
      <c r="A39" s="12"/>
      <c r="B39" s="94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5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5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7"/>
      <c r="C42" s="15"/>
      <c r="D42" s="15"/>
      <c r="E42" s="15"/>
      <c r="G42" s="15"/>
      <c r="H42" s="15"/>
    </row>
    <row r="43" spans="1:8" ht="12.75">
      <c r="A43" s="15" t="s">
        <v>306</v>
      </c>
      <c r="B43" s="97">
        <v>2403</v>
      </c>
      <c r="C43" s="15"/>
      <c r="D43" s="15"/>
      <c r="E43" s="15">
        <f>C43-D43</f>
        <v>0</v>
      </c>
      <c r="F43" s="15"/>
      <c r="G43" s="15"/>
      <c r="H43" s="15">
        <f>+F43-G43</f>
        <v>0</v>
      </c>
    </row>
    <row r="44" spans="1:8" ht="12.75">
      <c r="A44" s="15" t="s">
        <v>307</v>
      </c>
      <c r="B44" s="97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7">
        <v>2404</v>
      </c>
      <c r="C45" s="15"/>
      <c r="D45" s="15">
        <v>25</v>
      </c>
      <c r="E45" s="15">
        <f t="shared" si="3"/>
        <v>-25</v>
      </c>
      <c r="F45" s="15"/>
      <c r="G45" s="15">
        <v>17</v>
      </c>
      <c r="H45" s="15">
        <f t="shared" si="4"/>
        <v>-17</v>
      </c>
    </row>
    <row r="46" spans="1:8" ht="12.75">
      <c r="A46" s="15" t="s">
        <v>308</v>
      </c>
      <c r="B46" s="97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7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7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7">
        <v>2407</v>
      </c>
      <c r="C49" s="15"/>
      <c r="D49" s="15">
        <v>55</v>
      </c>
      <c r="E49" s="15">
        <f t="shared" si="3"/>
        <v>-55</v>
      </c>
      <c r="F49" s="15"/>
      <c r="G49" s="15"/>
      <c r="H49" s="15">
        <f t="shared" si="4"/>
        <v>0</v>
      </c>
    </row>
    <row r="50" spans="1:8" ht="12.75">
      <c r="A50" s="17" t="s">
        <v>310</v>
      </c>
      <c r="B50" s="97">
        <v>2400</v>
      </c>
      <c r="C50" s="15">
        <f aca="true" t="shared" si="5" ref="C50:H50">C34+C41+C43+C45+C46+C48+C49</f>
        <v>0</v>
      </c>
      <c r="D50" s="15">
        <f t="shared" si="5"/>
        <v>80</v>
      </c>
      <c r="E50" s="15">
        <f t="shared" si="5"/>
        <v>-80</v>
      </c>
      <c r="F50" s="15">
        <f t="shared" si="5"/>
        <v>0</v>
      </c>
      <c r="G50" s="15">
        <f t="shared" si="5"/>
        <v>17</v>
      </c>
      <c r="H50" s="15">
        <f t="shared" si="5"/>
        <v>-17</v>
      </c>
    </row>
    <row r="51" spans="1:8" ht="12.75">
      <c r="A51" s="17" t="s">
        <v>311</v>
      </c>
      <c r="B51" s="89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7">
        <v>2500</v>
      </c>
      <c r="C52" s="15">
        <f aca="true" t="shared" si="6" ref="C52:H52">+C20+C31+C50</f>
        <v>15482</v>
      </c>
      <c r="D52" s="15">
        <f t="shared" si="6"/>
        <v>12675</v>
      </c>
      <c r="E52" s="15">
        <f t="shared" si="6"/>
        <v>2807</v>
      </c>
      <c r="F52" s="15">
        <f t="shared" si="6"/>
        <v>12238</v>
      </c>
      <c r="G52" s="15">
        <f t="shared" si="6"/>
        <v>9893</v>
      </c>
      <c r="H52" s="15">
        <f t="shared" si="6"/>
        <v>2345</v>
      </c>
    </row>
    <row r="53" spans="1:8" ht="12.75">
      <c r="A53" s="17" t="s">
        <v>313</v>
      </c>
      <c r="B53" s="97">
        <v>2600</v>
      </c>
      <c r="C53" s="15"/>
      <c r="D53" s="15"/>
      <c r="E53" s="15">
        <v>8484</v>
      </c>
      <c r="F53" s="15"/>
      <c r="G53" s="15"/>
      <c r="H53" s="15">
        <v>9385</v>
      </c>
    </row>
    <row r="54" spans="1:8" ht="12.75">
      <c r="A54" s="17" t="s">
        <v>314</v>
      </c>
      <c r="B54" s="97">
        <v>2700</v>
      </c>
      <c r="C54" s="15"/>
      <c r="D54" s="15"/>
      <c r="E54" s="15">
        <f>+E52+E53</f>
        <v>11291</v>
      </c>
      <c r="F54" s="15"/>
      <c r="G54" s="15"/>
      <c r="H54" s="15">
        <f>+H52+H53</f>
        <v>11730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582</v>
      </c>
      <c r="E58" s="151" t="s">
        <v>315</v>
      </c>
      <c r="F58" s="151"/>
      <c r="G58" s="151"/>
      <c r="H58" s="151"/>
    </row>
    <row r="59" spans="6:8" ht="12.75">
      <c r="F59" s="38"/>
      <c r="G59" s="143" t="s">
        <v>559</v>
      </c>
      <c r="H59" s="143"/>
    </row>
    <row r="60" spans="5:8" ht="18" customHeight="1">
      <c r="E60" s="149" t="s">
        <v>578</v>
      </c>
      <c r="F60" s="149"/>
      <c r="G60" s="149"/>
      <c r="H60" s="149"/>
    </row>
    <row r="61" ht="12.75">
      <c r="G61" s="38" t="s">
        <v>558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1.13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.75" customHeight="1" thickBot="1">
      <c r="A2" s="153" t="s">
        <v>587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>
      <c r="A3" s="98" t="s">
        <v>317</v>
      </c>
      <c r="B3" s="99" t="s">
        <v>318</v>
      </c>
      <c r="C3" s="99"/>
      <c r="D3" s="99"/>
      <c r="E3" s="100"/>
      <c r="F3" s="101" t="s">
        <v>319</v>
      </c>
      <c r="G3" s="100"/>
      <c r="H3" s="102"/>
      <c r="I3" s="101" t="s">
        <v>320</v>
      </c>
      <c r="J3" s="99"/>
      <c r="K3" s="103"/>
      <c r="L3" s="104"/>
      <c r="M3" s="101" t="s">
        <v>319</v>
      </c>
      <c r="N3" s="100"/>
      <c r="O3" s="102"/>
      <c r="P3" s="105"/>
    </row>
    <row r="4" spans="1:16" ht="12.75">
      <c r="A4" s="106"/>
      <c r="B4" s="69" t="s">
        <v>321</v>
      </c>
      <c r="C4" s="73" t="s">
        <v>322</v>
      </c>
      <c r="D4" s="73" t="s">
        <v>323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321</v>
      </c>
      <c r="J4" s="73" t="s">
        <v>328</v>
      </c>
      <c r="K4" s="73" t="s">
        <v>329</v>
      </c>
      <c r="L4" s="73" t="s">
        <v>324</v>
      </c>
      <c r="M4" s="73" t="s">
        <v>325</v>
      </c>
      <c r="N4" s="107" t="s">
        <v>326</v>
      </c>
      <c r="O4" s="108" t="s">
        <v>330</v>
      </c>
      <c r="P4" s="109" t="s">
        <v>331</v>
      </c>
    </row>
    <row r="5" spans="1:16" ht="12.75">
      <c r="A5" s="110"/>
      <c r="B5" s="111" t="s">
        <v>332</v>
      </c>
      <c r="C5" s="112" t="s">
        <v>333</v>
      </c>
      <c r="D5" s="112" t="s">
        <v>333</v>
      </c>
      <c r="E5" s="112" t="s">
        <v>334</v>
      </c>
      <c r="F5" s="112" t="s">
        <v>335</v>
      </c>
      <c r="G5" s="112" t="s">
        <v>336</v>
      </c>
      <c r="H5" s="112" t="s">
        <v>337</v>
      </c>
      <c r="I5" s="112" t="s">
        <v>332</v>
      </c>
      <c r="J5" s="112" t="s">
        <v>338</v>
      </c>
      <c r="K5" s="112" t="s">
        <v>339</v>
      </c>
      <c r="L5" s="112" t="s">
        <v>334</v>
      </c>
      <c r="M5" s="112" t="s">
        <v>335</v>
      </c>
      <c r="N5" s="113" t="s">
        <v>336</v>
      </c>
      <c r="O5" s="114" t="s">
        <v>340</v>
      </c>
      <c r="P5" s="115" t="s">
        <v>341</v>
      </c>
    </row>
    <row r="6" spans="1:16" ht="12.75">
      <c r="A6" s="85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1428</v>
      </c>
      <c r="C8" s="15"/>
      <c r="D8" s="15"/>
      <c r="E8" s="15">
        <f>+B8+C8-D8</f>
        <v>1428</v>
      </c>
      <c r="F8" s="15"/>
      <c r="G8" s="15"/>
      <c r="H8" s="15">
        <f aca="true" t="shared" si="0" ref="H8:H13">E8+F8-G8</f>
        <v>1428</v>
      </c>
      <c r="I8" s="15"/>
      <c r="J8" s="15"/>
      <c r="K8" s="15"/>
      <c r="L8" s="15"/>
      <c r="M8" s="15"/>
      <c r="N8" s="15"/>
      <c r="O8" s="15"/>
      <c r="P8" s="15">
        <f>+E8</f>
        <v>1428</v>
      </c>
    </row>
    <row r="9" spans="1:16" ht="12.75">
      <c r="A9" s="15" t="s">
        <v>345</v>
      </c>
      <c r="B9" s="15">
        <v>10398</v>
      </c>
      <c r="C9" s="15"/>
      <c r="D9" s="15"/>
      <c r="E9" s="15">
        <f aca="true" t="shared" si="1" ref="E9:E16">+B9+C9-D9</f>
        <v>10398</v>
      </c>
      <c r="F9" s="15"/>
      <c r="G9" s="15"/>
      <c r="H9" s="15">
        <f t="shared" si="0"/>
        <v>10398</v>
      </c>
      <c r="I9" s="15">
        <v>8298</v>
      </c>
      <c r="J9" s="15">
        <v>207</v>
      </c>
      <c r="K9" s="15"/>
      <c r="L9" s="15">
        <f>I9+J9-K9</f>
        <v>8505</v>
      </c>
      <c r="M9" s="15"/>
      <c r="N9" s="15"/>
      <c r="O9" s="15">
        <f>L9+M9-N9</f>
        <v>8505</v>
      </c>
      <c r="P9" s="15">
        <f>H9-O9</f>
        <v>1893</v>
      </c>
    </row>
    <row r="10" spans="1:16" ht="12.75">
      <c r="A10" s="15" t="s">
        <v>346</v>
      </c>
      <c r="B10" s="15">
        <v>14533</v>
      </c>
      <c r="C10" s="15">
        <v>9</v>
      </c>
      <c r="D10" s="15"/>
      <c r="E10" s="15">
        <f t="shared" si="1"/>
        <v>14542</v>
      </c>
      <c r="F10" s="15"/>
      <c r="G10" s="15"/>
      <c r="H10" s="15">
        <f t="shared" si="0"/>
        <v>14542</v>
      </c>
      <c r="I10" s="15">
        <v>14244</v>
      </c>
      <c r="J10" s="15">
        <v>51</v>
      </c>
      <c r="K10" s="15"/>
      <c r="L10" s="15">
        <f aca="true" t="shared" si="2" ref="L10:L16">I10+J10-K10</f>
        <v>14295</v>
      </c>
      <c r="M10" s="15"/>
      <c r="N10" s="15"/>
      <c r="O10" s="15">
        <f aca="true" t="shared" si="3" ref="O10:O16">L10+M10-N10</f>
        <v>14295</v>
      </c>
      <c r="P10" s="15">
        <f aca="true" t="shared" si="4" ref="P10:P16">H10-O10</f>
        <v>247</v>
      </c>
    </row>
    <row r="11" spans="1:16" ht="12.75">
      <c r="A11" s="15" t="s">
        <v>347</v>
      </c>
      <c r="B11" s="15">
        <v>1254</v>
      </c>
      <c r="C11" s="15"/>
      <c r="D11" s="15"/>
      <c r="E11" s="15">
        <f t="shared" si="1"/>
        <v>1254</v>
      </c>
      <c r="F11" s="15"/>
      <c r="G11" s="15"/>
      <c r="H11" s="15">
        <f t="shared" si="0"/>
        <v>1254</v>
      </c>
      <c r="I11" s="15">
        <v>1091</v>
      </c>
      <c r="J11" s="15">
        <v>22</v>
      </c>
      <c r="K11" s="15"/>
      <c r="L11" s="15">
        <f t="shared" si="2"/>
        <v>1113</v>
      </c>
      <c r="M11" s="15"/>
      <c r="N11" s="15"/>
      <c r="O11" s="15">
        <f t="shared" si="3"/>
        <v>1113</v>
      </c>
      <c r="P11" s="15">
        <f t="shared" si="4"/>
        <v>141</v>
      </c>
    </row>
    <row r="12" spans="1:16" ht="12.75">
      <c r="A12" s="15" t="s">
        <v>348</v>
      </c>
      <c r="B12" s="15">
        <v>1302</v>
      </c>
      <c r="C12" s="15"/>
      <c r="D12" s="15"/>
      <c r="E12" s="15">
        <f t="shared" si="1"/>
        <v>1302</v>
      </c>
      <c r="F12" s="15"/>
      <c r="G12" s="15"/>
      <c r="H12" s="15">
        <f t="shared" si="0"/>
        <v>1302</v>
      </c>
      <c r="I12" s="15">
        <v>1075</v>
      </c>
      <c r="J12" s="15">
        <v>36</v>
      </c>
      <c r="K12" s="15"/>
      <c r="L12" s="15">
        <f t="shared" si="2"/>
        <v>1111</v>
      </c>
      <c r="M12" s="15"/>
      <c r="N12" s="15"/>
      <c r="O12" s="15">
        <f t="shared" si="3"/>
        <v>1111</v>
      </c>
      <c r="P12" s="15">
        <f t="shared" si="4"/>
        <v>191</v>
      </c>
    </row>
    <row r="13" spans="1:16" ht="12.75">
      <c r="A13" s="15" t="s">
        <v>349</v>
      </c>
      <c r="B13" s="15">
        <v>653</v>
      </c>
      <c r="C13" s="15"/>
      <c r="D13" s="15"/>
      <c r="E13" s="15">
        <f t="shared" si="1"/>
        <v>653</v>
      </c>
      <c r="F13" s="15"/>
      <c r="G13" s="15"/>
      <c r="H13" s="15">
        <f t="shared" si="0"/>
        <v>653</v>
      </c>
      <c r="I13" s="15">
        <v>626</v>
      </c>
      <c r="J13" s="15">
        <v>10</v>
      </c>
      <c r="K13" s="15"/>
      <c r="L13" s="15">
        <f t="shared" si="2"/>
        <v>636</v>
      </c>
      <c r="M13" s="15"/>
      <c r="N13" s="15"/>
      <c r="O13" s="15">
        <f t="shared" si="3"/>
        <v>636</v>
      </c>
      <c r="P13" s="15">
        <f t="shared" si="4"/>
        <v>17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109</v>
      </c>
      <c r="C15" s="15"/>
      <c r="D15" s="15"/>
      <c r="E15" s="15">
        <f t="shared" si="1"/>
        <v>109</v>
      </c>
      <c r="F15" s="15"/>
      <c r="G15" s="15"/>
      <c r="H15" s="15">
        <f>E15+F15-G15</f>
        <v>109</v>
      </c>
      <c r="I15" s="15">
        <v>96</v>
      </c>
      <c r="J15" s="15">
        <v>3</v>
      </c>
      <c r="K15" s="15"/>
      <c r="L15" s="15">
        <f t="shared" si="2"/>
        <v>99</v>
      </c>
      <c r="M15" s="15"/>
      <c r="N15" s="15"/>
      <c r="O15" s="15">
        <f t="shared" si="3"/>
        <v>99</v>
      </c>
      <c r="P15" s="15">
        <f t="shared" si="4"/>
        <v>10</v>
      </c>
    </row>
    <row r="16" spans="1:16" ht="12.75">
      <c r="A16" s="17" t="s">
        <v>352</v>
      </c>
      <c r="B16" s="17">
        <f>SUM(B8:B15)</f>
        <v>29677</v>
      </c>
      <c r="C16" s="17">
        <f>SUM(C6:C15)</f>
        <v>9</v>
      </c>
      <c r="D16" s="17">
        <f>SUM(D6:D15)</f>
        <v>0</v>
      </c>
      <c r="E16" s="15">
        <f t="shared" si="1"/>
        <v>29686</v>
      </c>
      <c r="F16" s="17"/>
      <c r="G16" s="17"/>
      <c r="H16" s="17">
        <f>+H8+H9+H10+H11+H12+H13+H14+H15</f>
        <v>29686</v>
      </c>
      <c r="I16" s="17">
        <f>SUM(I9:I15)</f>
        <v>25430</v>
      </c>
      <c r="J16" s="17">
        <f>SUM(J6:J15)</f>
        <v>329</v>
      </c>
      <c r="K16" s="17">
        <f>SUM(K9:K15)</f>
        <v>0</v>
      </c>
      <c r="L16" s="17">
        <f t="shared" si="2"/>
        <v>25759</v>
      </c>
      <c r="M16" s="17"/>
      <c r="N16" s="17"/>
      <c r="O16" s="17">
        <f t="shared" si="3"/>
        <v>25759</v>
      </c>
      <c r="P16" s="17">
        <f t="shared" si="4"/>
        <v>3927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14</v>
      </c>
      <c r="C20" s="15"/>
      <c r="D20" s="15"/>
      <c r="E20" s="15">
        <f>+B20</f>
        <v>14</v>
      </c>
      <c r="F20" s="15"/>
      <c r="G20" s="15"/>
      <c r="H20" s="15">
        <f>E20+F20-G20</f>
        <v>14</v>
      </c>
      <c r="I20" s="15">
        <v>14</v>
      </c>
      <c r="J20" s="15"/>
      <c r="K20" s="15"/>
      <c r="L20" s="15">
        <f>I20+J20-K20</f>
        <v>14</v>
      </c>
      <c r="M20" s="15"/>
      <c r="N20" s="15"/>
      <c r="O20" s="15">
        <f>L20+M20-N20</f>
        <v>14</v>
      </c>
      <c r="P20" s="116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14</v>
      </c>
      <c r="C25" s="17"/>
      <c r="D25" s="17"/>
      <c r="E25" s="17">
        <f>+B25</f>
        <v>14</v>
      </c>
      <c r="F25" s="17"/>
      <c r="G25" s="17"/>
      <c r="H25" s="17">
        <f>E25+F25-G25</f>
        <v>14</v>
      </c>
      <c r="I25" s="17">
        <f>I19+I20+I21+I22+I24</f>
        <v>14</v>
      </c>
      <c r="J25" s="17"/>
      <c r="K25" s="17"/>
      <c r="L25" s="17">
        <f>I25+J25-K25</f>
        <v>14</v>
      </c>
      <c r="M25" s="17"/>
      <c r="N25" s="17"/>
      <c r="O25" s="17">
        <f>L25+M25-N25</f>
        <v>14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7" t="s">
        <v>379</v>
      </c>
      <c r="B43" s="138">
        <f>B37+B25+B16</f>
        <v>29691</v>
      </c>
      <c r="C43" s="138">
        <f>C42+C37+C25+C16</f>
        <v>9</v>
      </c>
      <c r="D43" s="138">
        <f>D42+D37+D25+D16</f>
        <v>0</v>
      </c>
      <c r="E43" s="138">
        <f>+B43+C43-D43</f>
        <v>29700</v>
      </c>
      <c r="F43" s="138"/>
      <c r="G43" s="138"/>
      <c r="H43" s="138">
        <f>H42+H37+H25+H16</f>
        <v>29700</v>
      </c>
      <c r="I43" s="138">
        <f>I25+I16</f>
        <v>25444</v>
      </c>
      <c r="J43" s="138">
        <f>J25+J16</f>
        <v>329</v>
      </c>
      <c r="K43" s="138">
        <f>K25+K16</f>
        <v>0</v>
      </c>
      <c r="L43" s="138">
        <f>L25+L16</f>
        <v>25773</v>
      </c>
      <c r="M43" s="138"/>
      <c r="N43" s="138"/>
      <c r="O43" s="138">
        <f>O25+O16</f>
        <v>25773</v>
      </c>
      <c r="P43" s="139">
        <f>P37+P25+P16</f>
        <v>3927</v>
      </c>
    </row>
    <row r="44" spans="13:15" ht="12.75">
      <c r="M44" s="38"/>
      <c r="N44" s="38"/>
      <c r="O44" s="38"/>
    </row>
    <row r="45" spans="1:16" ht="39.75" customHeight="1">
      <c r="A45" s="36" t="s">
        <v>582</v>
      </c>
      <c r="K45" s="152" t="s">
        <v>566</v>
      </c>
      <c r="L45" s="152"/>
      <c r="M45" s="152"/>
      <c r="N45" s="152"/>
      <c r="O45" s="152"/>
      <c r="P45" s="152"/>
    </row>
    <row r="46" spans="1:16" ht="13.5" customHeight="1">
      <c r="A46" s="38"/>
      <c r="L46" s="134" t="s">
        <v>568</v>
      </c>
      <c r="M46" s="134"/>
      <c r="N46" s="36"/>
      <c r="O46" s="36"/>
      <c r="P46" s="22"/>
    </row>
    <row r="47" spans="11:16" ht="21.75" customHeight="1">
      <c r="K47" s="152" t="s">
        <v>579</v>
      </c>
      <c r="L47" s="152"/>
      <c r="M47" s="152"/>
      <c r="N47" s="152"/>
      <c r="O47" s="152"/>
      <c r="P47" s="152"/>
    </row>
    <row r="48" spans="13:16" ht="12.75">
      <c r="M48" s="151" t="s">
        <v>567</v>
      </c>
      <c r="N48" s="151"/>
      <c r="O48" s="151"/>
      <c r="P48" s="151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1" t="s">
        <v>570</v>
      </c>
      <c r="B1" s="1"/>
      <c r="O1" s="38"/>
      <c r="P1" s="38"/>
      <c r="Q1" t="s">
        <v>381</v>
      </c>
    </row>
    <row r="2" spans="1:4" ht="15.75">
      <c r="A2" s="140" t="s">
        <v>589</v>
      </c>
      <c r="B2" s="140"/>
      <c r="C2" s="140"/>
      <c r="D2" s="140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7" t="s">
        <v>384</v>
      </c>
      <c r="C5" s="117" t="s">
        <v>385</v>
      </c>
      <c r="D5" s="118"/>
      <c r="E5" s="119" t="s">
        <v>209</v>
      </c>
      <c r="F5" s="8" t="s">
        <v>386</v>
      </c>
      <c r="G5" s="9" t="s">
        <v>387</v>
      </c>
      <c r="H5" s="120"/>
      <c r="I5" s="3" t="s">
        <v>388</v>
      </c>
      <c r="J5" s="38" t="s">
        <v>389</v>
      </c>
    </row>
    <row r="6" spans="1:14" ht="12.75">
      <c r="A6" s="12"/>
      <c r="B6" s="121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5" t="s">
        <v>398</v>
      </c>
      <c r="B7" s="55"/>
      <c r="C7" s="15"/>
      <c r="D7" s="15"/>
      <c r="E7" s="85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/>
      <c r="C15" s="15"/>
      <c r="D15" s="15"/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/>
      <c r="C18" s="15"/>
      <c r="D18" s="15"/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f>B9+B13+B15</f>
        <v>0</v>
      </c>
      <c r="C19" s="15"/>
      <c r="D19" s="15">
        <f>D9+D13+D15</f>
        <v>0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1200</v>
      </c>
      <c r="C21" s="17"/>
      <c r="D21" s="15">
        <f>B21-C21</f>
        <v>1200</v>
      </c>
      <c r="E21" s="15" t="s">
        <v>428</v>
      </c>
      <c r="F21" s="15">
        <v>13</v>
      </c>
      <c r="G21" s="15"/>
      <c r="H21" s="15">
        <v>13</v>
      </c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>
        <v>167</v>
      </c>
      <c r="G22" s="15"/>
      <c r="H22" s="15">
        <v>167</v>
      </c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7">
        <f>SUM(F21:F23)</f>
        <v>180</v>
      </c>
      <c r="G24" s="17"/>
      <c r="H24" s="17">
        <f>SUM(H21:H23)</f>
        <v>180</v>
      </c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1200</v>
      </c>
      <c r="C25" s="15"/>
      <c r="D25" s="15">
        <f>B25-C25</f>
        <v>1200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7057</v>
      </c>
      <c r="C26" s="15">
        <v>7057</v>
      </c>
      <c r="D26" s="15">
        <f>B26-C26</f>
        <v>0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221</v>
      </c>
      <c r="C27" s="15">
        <v>221</v>
      </c>
      <c r="D27" s="15">
        <f>B27-C27</f>
        <v>0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>
        <v>443</v>
      </c>
      <c r="C29" s="15">
        <v>443</v>
      </c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/>
      <c r="G31" s="17"/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f>B33+B34+B35+B36+B38</f>
        <v>115</v>
      </c>
      <c r="C32" s="17">
        <f>C33+C34+C35+C36+C38</f>
        <v>115</v>
      </c>
      <c r="D32" s="17">
        <f>D33+D34+D35+D36+D38</f>
        <v>0</v>
      </c>
      <c r="E32" s="15" t="s">
        <v>417</v>
      </c>
      <c r="F32" s="15"/>
      <c r="G32" s="15"/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115</v>
      </c>
      <c r="C34" s="15">
        <v>115</v>
      </c>
      <c r="D34" s="15">
        <f>B34-C34</f>
        <v>0</v>
      </c>
      <c r="E34" s="15" t="s">
        <v>66</v>
      </c>
      <c r="F34" s="15"/>
      <c r="G34" s="15"/>
      <c r="H34" s="15">
        <f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/>
      <c r="C35" s="15"/>
      <c r="D35" s="15">
        <f>B35-C35</f>
        <v>0</v>
      </c>
      <c r="E35" s="15" t="s">
        <v>447</v>
      </c>
      <c r="F35" s="15">
        <v>3564</v>
      </c>
      <c r="G35" s="15">
        <v>3564</v>
      </c>
      <c r="H35" s="15">
        <f>F35-G35</f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76</v>
      </c>
      <c r="G36" s="15">
        <v>76</v>
      </c>
      <c r="H36" s="15">
        <f>F36-G36</f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287</v>
      </c>
      <c r="G37" s="15">
        <v>287</v>
      </c>
      <c r="H37" s="15">
        <f>F37-G37</f>
        <v>0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>
        <f>B38-C38</f>
        <v>0</v>
      </c>
      <c r="E38" s="15" t="s">
        <v>94</v>
      </c>
      <c r="F38" s="17">
        <f>+F39+F40+F41+F42</f>
        <v>360</v>
      </c>
      <c r="G38" s="17">
        <f>+G39+G40+G41+G42</f>
        <v>360</v>
      </c>
      <c r="H38" s="17">
        <f>F38-G38</f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f>B40+B41+B42+B43</f>
        <v>73</v>
      </c>
      <c r="C39" s="17">
        <f>C40+C41+C42+C43</f>
        <v>73</v>
      </c>
      <c r="D39" s="17">
        <f>D40+D41+D42+D43</f>
        <v>0</v>
      </c>
      <c r="E39" s="15" t="s">
        <v>443</v>
      </c>
      <c r="F39" s="15"/>
      <c r="G39" s="15"/>
      <c r="H39" s="17">
        <f aca="true" t="shared" si="0" ref="H39:H49">F39-G39</f>
        <v>0</v>
      </c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7">
        <f t="shared" si="0"/>
        <v>0</v>
      </c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>
        <v>344</v>
      </c>
      <c r="G41" s="15">
        <v>344</v>
      </c>
      <c r="H41" s="17">
        <f t="shared" si="0"/>
        <v>0</v>
      </c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16</v>
      </c>
      <c r="G42" s="15">
        <v>16</v>
      </c>
      <c r="H42" s="17">
        <f t="shared" si="0"/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6">
        <v>73</v>
      </c>
      <c r="C43" s="116">
        <v>73</v>
      </c>
      <c r="D43" s="15">
        <f>B43-C43</f>
        <v>0</v>
      </c>
      <c r="E43" s="15" t="s">
        <v>456</v>
      </c>
      <c r="F43" s="17">
        <f>F44+F45+F46</f>
        <v>93</v>
      </c>
      <c r="G43" s="17">
        <f>G44+G45+G46</f>
        <v>93</v>
      </c>
      <c r="H43" s="17">
        <f t="shared" si="0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B21+B26+B27+B32+B39+B29</f>
        <v>9109</v>
      </c>
      <c r="C44" s="17">
        <f>+C26+C27+C34+C35+C43+C29</f>
        <v>7909</v>
      </c>
      <c r="D44" s="17">
        <f>B44-C44</f>
        <v>1200</v>
      </c>
      <c r="E44" s="15" t="s">
        <v>458</v>
      </c>
      <c r="F44" s="15">
        <v>73</v>
      </c>
      <c r="G44" s="15">
        <v>73</v>
      </c>
      <c r="H44" s="17">
        <f t="shared" si="0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9109</v>
      </c>
      <c r="C45" s="17">
        <f>C7+C19+C44</f>
        <v>7909</v>
      </c>
      <c r="D45" s="17">
        <f>D7+D19+D44</f>
        <v>1200</v>
      </c>
      <c r="E45" s="15" t="s">
        <v>460</v>
      </c>
      <c r="F45" s="15">
        <v>16</v>
      </c>
      <c r="G45" s="15">
        <v>16</v>
      </c>
      <c r="H45" s="17">
        <f t="shared" si="0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4</v>
      </c>
      <c r="G46" s="15">
        <v>4</v>
      </c>
      <c r="H46" s="17">
        <f t="shared" si="0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16">
        <v>8093</v>
      </c>
      <c r="G47" s="116">
        <v>8093</v>
      </c>
      <c r="H47" s="17">
        <f t="shared" si="0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7">
        <f t="shared" si="0"/>
        <v>0</v>
      </c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12473</v>
      </c>
      <c r="G49" s="17">
        <f>G31+G34+G35+G36+G37+G38+G43+G47</f>
        <v>12473</v>
      </c>
      <c r="H49" s="17">
        <f t="shared" si="0"/>
        <v>0</v>
      </c>
      <c r="I49" s="15"/>
      <c r="J49" s="22"/>
      <c r="K49" s="22"/>
      <c r="L49" s="22"/>
      <c r="M49" s="130"/>
      <c r="N49" s="22"/>
    </row>
    <row r="50" spans="1:14" ht="12.75">
      <c r="A50" s="15"/>
      <c r="B50" s="15"/>
      <c r="C50" s="15"/>
      <c r="D50" s="15"/>
      <c r="E50" s="17" t="s">
        <v>464</v>
      </c>
      <c r="F50" s="17">
        <f>F24+F49</f>
        <v>12653</v>
      </c>
      <c r="G50" s="17">
        <f>G24+G49</f>
        <v>12473</v>
      </c>
      <c r="H50" s="17">
        <f>H24+H49</f>
        <v>180</v>
      </c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5" t="s">
        <v>588</v>
      </c>
      <c r="K51" s="22"/>
      <c r="L51" s="152" t="s">
        <v>465</v>
      </c>
      <c r="M51" s="152"/>
      <c r="N51" s="152"/>
      <c r="O51" s="152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3" t="s">
        <v>568</v>
      </c>
      <c r="N52" s="143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2" t="s">
        <v>578</v>
      </c>
      <c r="M53" s="152"/>
      <c r="N53" s="152"/>
      <c r="O53" s="152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3" t="s">
        <v>569</v>
      </c>
      <c r="N54" s="143"/>
      <c r="O54" s="143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4">
    <mergeCell ref="M52:N52"/>
    <mergeCell ref="L51:O51"/>
    <mergeCell ref="L53:O53"/>
    <mergeCell ref="M54:O54"/>
  </mergeCells>
  <printOptions/>
  <pageMargins left="0.42" right="0.75" top="0.8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C1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4" t="s">
        <v>466</v>
      </c>
      <c r="B1" s="144"/>
      <c r="C1" s="144"/>
    </row>
    <row r="2" spans="1:4" ht="42" customHeight="1">
      <c r="A2" s="156" t="s">
        <v>590</v>
      </c>
      <c r="B2" s="156"/>
      <c r="C2" s="156"/>
      <c r="D2" s="140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2"/>
    </row>
    <row r="7" spans="1:3" ht="12.75">
      <c r="A7" s="17" t="s">
        <v>591</v>
      </c>
      <c r="B7" s="15"/>
      <c r="C7" s="123">
        <v>4552</v>
      </c>
    </row>
    <row r="8" spans="1:3" ht="12.75">
      <c r="A8" s="17" t="s">
        <v>470</v>
      </c>
      <c r="B8" s="15"/>
      <c r="C8" s="123"/>
    </row>
    <row r="9" spans="1:3" ht="12.75">
      <c r="A9" s="15" t="s">
        <v>471</v>
      </c>
      <c r="B9" s="15"/>
      <c r="C9" s="123"/>
    </row>
    <row r="10" spans="1:3" ht="12.75">
      <c r="A10" s="15" t="s">
        <v>472</v>
      </c>
      <c r="B10" s="15"/>
      <c r="C10" s="123"/>
    </row>
    <row r="11" spans="1:3" ht="12.75">
      <c r="A11" s="15" t="s">
        <v>473</v>
      </c>
      <c r="B11" s="15"/>
      <c r="C11" s="123"/>
    </row>
    <row r="12" spans="1:3" ht="12.75">
      <c r="A12" s="15" t="s">
        <v>474</v>
      </c>
      <c r="B12" s="15"/>
      <c r="C12" s="123"/>
    </row>
    <row r="13" spans="1:3" ht="12.75">
      <c r="A13" s="15" t="s">
        <v>475</v>
      </c>
      <c r="B13" s="15"/>
      <c r="C13" s="123"/>
    </row>
    <row r="14" spans="1:3" ht="12.75">
      <c r="A14" s="15" t="s">
        <v>476</v>
      </c>
      <c r="B14" s="15"/>
      <c r="C14" s="123"/>
    </row>
    <row r="15" spans="1:3" ht="12.75">
      <c r="A15" s="15" t="s">
        <v>477</v>
      </c>
      <c r="B15" s="15"/>
      <c r="C15" s="123"/>
    </row>
    <row r="16" spans="1:3" ht="12.75">
      <c r="A16" s="15" t="s">
        <v>478</v>
      </c>
      <c r="B16" s="15"/>
      <c r="C16" s="123"/>
    </row>
    <row r="17" spans="1:3" ht="12.75">
      <c r="A17" s="17" t="s">
        <v>479</v>
      </c>
      <c r="B17" s="15"/>
      <c r="C17" s="124">
        <f>C15</f>
        <v>0</v>
      </c>
    </row>
    <row r="18" spans="1:3" ht="12.75">
      <c r="A18" s="17" t="s">
        <v>480</v>
      </c>
      <c r="B18" s="15"/>
      <c r="C18" s="124"/>
    </row>
    <row r="19" spans="1:3" ht="12.75">
      <c r="A19" s="15" t="s">
        <v>481</v>
      </c>
      <c r="B19" s="15"/>
      <c r="C19" s="123"/>
    </row>
    <row r="20" spans="1:3" ht="12.75">
      <c r="A20" s="15" t="s">
        <v>482</v>
      </c>
      <c r="B20" s="15"/>
      <c r="C20" s="123"/>
    </row>
    <row r="21" spans="1:3" ht="12.75">
      <c r="A21" s="15" t="s">
        <v>483</v>
      </c>
      <c r="B21" s="15"/>
      <c r="C21" s="123">
        <v>-3623</v>
      </c>
    </row>
    <row r="22" spans="1:3" ht="12.75">
      <c r="A22" s="15" t="s">
        <v>484</v>
      </c>
      <c r="B22" s="15"/>
      <c r="C22" s="123"/>
    </row>
    <row r="23" spans="1:3" ht="12.75">
      <c r="A23" s="15" t="s">
        <v>485</v>
      </c>
      <c r="B23" s="15"/>
      <c r="C23" s="123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3"/>
    </row>
    <row r="26" spans="1:3" ht="12.75">
      <c r="A26" s="15" t="s">
        <v>488</v>
      </c>
      <c r="B26" s="15"/>
      <c r="C26" s="124"/>
    </row>
    <row r="27" spans="1:3" ht="12.75">
      <c r="A27" s="17" t="s">
        <v>489</v>
      </c>
      <c r="B27" s="15"/>
      <c r="C27" s="124">
        <f>C19+C20+C21+C23+C24+C25+C26</f>
        <v>-3623</v>
      </c>
    </row>
    <row r="28" spans="1:3" ht="12.75">
      <c r="A28" s="17" t="s">
        <v>592</v>
      </c>
      <c r="B28" s="15"/>
      <c r="C28" s="124">
        <f>C7+C17+C27</f>
        <v>929</v>
      </c>
    </row>
    <row r="29" spans="1:3" ht="12.75">
      <c r="A29" s="17" t="s">
        <v>490</v>
      </c>
      <c r="B29" s="15"/>
      <c r="C29" s="123"/>
    </row>
    <row r="30" spans="1:3" ht="12.75">
      <c r="A30" s="17" t="s">
        <v>593</v>
      </c>
      <c r="B30" s="15"/>
      <c r="C30" s="123"/>
    </row>
    <row r="31" spans="1:3" ht="12.75">
      <c r="A31" s="17" t="s">
        <v>491</v>
      </c>
      <c r="B31" s="15"/>
      <c r="C31" s="123"/>
    </row>
    <row r="32" spans="1:3" ht="12.75">
      <c r="A32" s="15" t="s">
        <v>492</v>
      </c>
      <c r="B32" s="15"/>
      <c r="C32" s="123"/>
    </row>
    <row r="33" spans="1:3" ht="12.75">
      <c r="A33" s="15" t="s">
        <v>493</v>
      </c>
      <c r="B33" s="15"/>
      <c r="C33" s="123"/>
    </row>
    <row r="34" spans="1:3" ht="12.75">
      <c r="A34" s="17" t="s">
        <v>463</v>
      </c>
      <c r="B34" s="15"/>
      <c r="C34" s="123"/>
    </row>
    <row r="35" spans="1:3" ht="12.75">
      <c r="A35" s="17" t="s">
        <v>494</v>
      </c>
      <c r="B35" s="15"/>
      <c r="C35" s="123"/>
    </row>
    <row r="36" spans="1:3" ht="12.75">
      <c r="A36" s="15" t="s">
        <v>495</v>
      </c>
      <c r="B36" s="15"/>
      <c r="C36" s="123"/>
    </row>
    <row r="37" spans="1:3" ht="12.75">
      <c r="A37" s="15" t="s">
        <v>496</v>
      </c>
      <c r="B37" s="15"/>
      <c r="C37" s="123"/>
    </row>
    <row r="38" spans="1:3" ht="12.75">
      <c r="A38" s="15" t="s">
        <v>497</v>
      </c>
      <c r="B38" s="15"/>
      <c r="C38" s="123"/>
    </row>
    <row r="39" spans="1:3" ht="12.75">
      <c r="A39" s="15" t="s">
        <v>498</v>
      </c>
      <c r="B39" s="15"/>
      <c r="C39" s="123"/>
    </row>
    <row r="40" spans="1:3" ht="12.75">
      <c r="A40" s="17" t="s">
        <v>499</v>
      </c>
      <c r="B40" s="15"/>
      <c r="C40" s="124"/>
    </row>
    <row r="41" spans="1:3" ht="12.75">
      <c r="A41" s="17" t="s">
        <v>594</v>
      </c>
      <c r="B41" s="15"/>
      <c r="C41" s="123"/>
    </row>
    <row r="42" spans="1:3" ht="12.75">
      <c r="A42" s="17" t="s">
        <v>500</v>
      </c>
      <c r="B42" s="15"/>
      <c r="C42" s="124">
        <v>665</v>
      </c>
    </row>
    <row r="43" spans="1:3" ht="12.75">
      <c r="A43" s="15" t="s">
        <v>501</v>
      </c>
      <c r="B43" s="15"/>
      <c r="C43" s="124">
        <v>665</v>
      </c>
    </row>
    <row r="44" spans="1:3" ht="12.75">
      <c r="A44" s="15" t="s">
        <v>502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49"/>
      <c r="C46" s="149"/>
    </row>
    <row r="47" spans="1:3" ht="12.75">
      <c r="A47" s="22"/>
      <c r="B47" s="22"/>
      <c r="C47" s="22"/>
    </row>
    <row r="48" spans="1:3" ht="12.75">
      <c r="A48" s="136" t="s">
        <v>583</v>
      </c>
      <c r="B48" s="36" t="s">
        <v>503</v>
      </c>
      <c r="C48" s="22"/>
    </row>
    <row r="49" spans="1:5" ht="12.75">
      <c r="A49" s="22"/>
      <c r="B49" s="22"/>
      <c r="C49" s="151" t="s">
        <v>559</v>
      </c>
      <c r="D49" s="151"/>
      <c r="E49" s="151"/>
    </row>
    <row r="50" spans="1:6" ht="26.25" customHeight="1">
      <c r="A50" s="22"/>
      <c r="B50" s="152" t="s">
        <v>578</v>
      </c>
      <c r="C50" s="152"/>
      <c r="D50" s="152"/>
      <c r="E50" s="152"/>
      <c r="F50" s="152"/>
    </row>
    <row r="51" spans="3:4" ht="12.75">
      <c r="C51" s="155" t="s">
        <v>558</v>
      </c>
      <c r="D51" s="155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0.94" bottom="1" header="0.46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3" sqref="A3:C3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504</v>
      </c>
    </row>
    <row r="3" spans="1:3" ht="15.75">
      <c r="A3" s="145" t="s">
        <v>571</v>
      </c>
      <c r="B3" s="145"/>
      <c r="C3" s="145"/>
    </row>
    <row r="4" spans="1:4" ht="49.5" customHeight="1">
      <c r="A4" s="156" t="s">
        <v>595</v>
      </c>
      <c r="B4" s="156"/>
      <c r="C4" s="156"/>
      <c r="D4" s="140"/>
    </row>
    <row r="6" spans="1:3" ht="12.75">
      <c r="A6" s="3" t="s">
        <v>209</v>
      </c>
      <c r="B6" s="44" t="s">
        <v>505</v>
      </c>
      <c r="C6" s="5"/>
    </row>
    <row r="7" spans="1:3" ht="12.75">
      <c r="A7" s="125"/>
      <c r="B7" s="10" t="s">
        <v>506</v>
      </c>
      <c r="C7" s="10" t="s">
        <v>507</v>
      </c>
    </row>
    <row r="8" spans="1:3" ht="12.75">
      <c r="A8" s="17" t="s">
        <v>508</v>
      </c>
      <c r="B8" s="15"/>
      <c r="C8" s="15"/>
    </row>
    <row r="9" spans="1:3" ht="12.75">
      <c r="A9" s="17" t="s">
        <v>509</v>
      </c>
      <c r="B9" s="116"/>
      <c r="C9" s="116"/>
    </row>
    <row r="10" spans="1:3" ht="12.75">
      <c r="A10" s="17" t="s">
        <v>510</v>
      </c>
      <c r="B10" s="17"/>
      <c r="C10" s="17"/>
    </row>
    <row r="11" spans="1:3" ht="12.75">
      <c r="A11" s="17" t="s">
        <v>511</v>
      </c>
      <c r="B11" s="17"/>
      <c r="C11" s="17"/>
    </row>
    <row r="12" spans="1:3" ht="12.75">
      <c r="A12" s="17" t="s">
        <v>512</v>
      </c>
      <c r="B12" s="17"/>
      <c r="C12" s="17"/>
    </row>
    <row r="13" spans="1:3" ht="12.75">
      <c r="A13" s="17" t="s">
        <v>513</v>
      </c>
      <c r="B13" s="17"/>
      <c r="C13" s="17"/>
    </row>
    <row r="14" spans="1:3" ht="12.75">
      <c r="A14" s="17" t="s">
        <v>514</v>
      </c>
      <c r="B14" s="17">
        <f>SUM(B9:B13)</f>
        <v>0</v>
      </c>
      <c r="C14" s="17">
        <f>SUM(C9:C13)</f>
        <v>0</v>
      </c>
    </row>
    <row r="15" spans="1:3" ht="12.75">
      <c r="A15" s="17" t="s">
        <v>515</v>
      </c>
      <c r="B15" s="15"/>
      <c r="C15" s="15"/>
    </row>
    <row r="16" spans="1:3" ht="12.75">
      <c r="A16" s="17" t="s">
        <v>516</v>
      </c>
      <c r="B16" s="17"/>
      <c r="C16" s="17"/>
    </row>
    <row r="17" spans="1:3" ht="12.75">
      <c r="A17" s="15" t="s">
        <v>517</v>
      </c>
      <c r="B17" s="15"/>
      <c r="C17" s="15"/>
    </row>
    <row r="18" spans="1:3" ht="12.75">
      <c r="A18" s="15" t="s">
        <v>518</v>
      </c>
      <c r="B18" s="15"/>
      <c r="C18" s="15"/>
    </row>
    <row r="19" spans="1:3" ht="12.75">
      <c r="A19" s="15" t="s">
        <v>519</v>
      </c>
      <c r="B19" s="15"/>
      <c r="C19" s="15"/>
    </row>
    <row r="20" spans="1:3" ht="12.75">
      <c r="A20" s="15" t="s">
        <v>520</v>
      </c>
      <c r="B20" s="15"/>
      <c r="C20" s="15"/>
    </row>
    <row r="21" spans="1:3" ht="12.75">
      <c r="A21" s="17" t="s">
        <v>521</v>
      </c>
      <c r="B21" s="17"/>
      <c r="C21" s="17"/>
    </row>
    <row r="22" spans="1:3" ht="12.75">
      <c r="A22" s="15" t="s">
        <v>517</v>
      </c>
      <c r="B22" s="15"/>
      <c r="C22" s="15"/>
    </row>
    <row r="23" spans="1:3" ht="12.75">
      <c r="A23" s="15" t="s">
        <v>518</v>
      </c>
      <c r="B23" s="15"/>
      <c r="C23" s="15"/>
    </row>
    <row r="24" spans="1:3" ht="12.75">
      <c r="A24" s="15" t="s">
        <v>519</v>
      </c>
      <c r="B24" s="15"/>
      <c r="C24" s="15"/>
    </row>
    <row r="25" spans="1:3" ht="12.75">
      <c r="A25" s="15" t="s">
        <v>520</v>
      </c>
      <c r="B25" s="15"/>
      <c r="C25" s="15"/>
    </row>
    <row r="26" spans="1:3" ht="12.75">
      <c r="A26" s="17" t="s">
        <v>522</v>
      </c>
      <c r="B26" s="17"/>
      <c r="C26" s="17"/>
    </row>
    <row r="27" spans="1:3" ht="12.75">
      <c r="A27" s="17" t="s">
        <v>523</v>
      </c>
      <c r="B27" s="17"/>
      <c r="C27" s="17"/>
    </row>
    <row r="28" spans="1:3" ht="12.75">
      <c r="A28" s="17" t="s">
        <v>524</v>
      </c>
      <c r="B28" s="17">
        <v>15</v>
      </c>
      <c r="C28" s="17">
        <v>15</v>
      </c>
    </row>
    <row r="29" spans="1:3" ht="12.75">
      <c r="A29" s="17" t="s">
        <v>525</v>
      </c>
      <c r="B29" s="17"/>
      <c r="C29" s="17"/>
    </row>
    <row r="30" spans="1:3" ht="12.75">
      <c r="A30" s="17" t="s">
        <v>526</v>
      </c>
      <c r="B30" s="17"/>
      <c r="C30" s="17"/>
    </row>
    <row r="31" spans="1:3" ht="12.75">
      <c r="A31" s="17" t="s">
        <v>527</v>
      </c>
      <c r="B31" s="17">
        <f>B16+B21+B26+B27+B28+B29+B30</f>
        <v>15</v>
      </c>
      <c r="C31" s="17">
        <f>C16+C21+C26+C27+C28+C29+C30</f>
        <v>15</v>
      </c>
    </row>
    <row r="34" ht="12.75">
      <c r="B34" s="38"/>
    </row>
    <row r="35" ht="12.75">
      <c r="B35" s="38"/>
    </row>
    <row r="36" spans="1:2" ht="12.75">
      <c r="A36" s="136" t="s">
        <v>583</v>
      </c>
      <c r="B36" s="38" t="s">
        <v>380</v>
      </c>
    </row>
    <row r="37" spans="2:5" ht="12.75">
      <c r="B37" s="38"/>
      <c r="C37" s="151" t="s">
        <v>559</v>
      </c>
      <c r="D37" s="151"/>
      <c r="E37" s="151"/>
    </row>
    <row r="38" spans="1:6" ht="24" customHeight="1">
      <c r="A38" s="157" t="s">
        <v>580</v>
      </c>
      <c r="B38" s="157"/>
      <c r="C38" s="157"/>
      <c r="D38" s="130"/>
      <c r="E38" s="130"/>
      <c r="F38" s="130"/>
    </row>
    <row r="39" spans="2:3" ht="12.75">
      <c r="B39" s="143" t="s">
        <v>558</v>
      </c>
      <c r="C39" s="143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0.97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530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6" t="s">
        <v>531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6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6" t="s">
        <v>532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>
        <v>756</v>
      </c>
      <c r="C32" s="75" t="s">
        <v>533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7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29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2019-08-26T08:54:35Z</cp:lastPrinted>
  <dcterms:created xsi:type="dcterms:W3CDTF">2014-06-17T12:31:35Z</dcterms:created>
  <dcterms:modified xsi:type="dcterms:W3CDTF">2019-08-26T09:27:02Z</dcterms:modified>
  <cp:category/>
  <cp:version/>
  <cp:contentType/>
  <cp:contentStatus/>
</cp:coreProperties>
</file>