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<sst xmlns="http://schemas.openxmlformats.org/spreadsheetml/2006/main" count="4189" uniqueCount="973">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</sst>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44651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44706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44651</v>
      </c>
    </row>
    <row r="11" spans="1:2" ht="15">
      <c r="A11" s="7" t="s">
        <v>950</v>
      </c>
      <c r="B11" s="547">
        <v>44706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0.42857142857142855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0.0036719706242350062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0.10465116279069768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0.0035474970437524636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3.395348837209302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3.395348837209302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0.8255813953488372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0.8255813953488372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0.01871657754010695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0.008277493102089082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0.03508771929824561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0.03389830508474576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0.0036719706242350062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0.5714285714285714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7.166666666666667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1107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1107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2245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217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36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292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2537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-621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-698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-612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2451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77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66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86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86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2537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13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25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46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77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77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86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86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-698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-698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-698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-698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2442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2442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2451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2451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1107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1107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2235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1107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1107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2235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1107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1107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2235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1107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1107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2235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217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143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221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221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217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143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221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221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86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66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86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86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86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66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86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86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1107</v>
      </c>
      <c r="D12" s="187">
        <v>1110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1107</v>
      </c>
      <c r="D20" s="567">
        <f>SUM(D12:D19)</f>
        <v>1110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-621</v>
      </c>
      <c r="H28" s="565">
        <f>SUM(H29:H31)</f>
        <v>-635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77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-698</v>
      </c>
      <c r="H30" s="187">
        <v>-698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</v>
      </c>
      <c r="H32" s="187">
        <v>14</v>
      </c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-612</v>
      </c>
      <c r="H34" s="567">
        <f>H28+H32+H33</f>
        <v>-621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2451</v>
      </c>
      <c r="H37" s="569">
        <f>H26+H18+H34</f>
        <v>2442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10</v>
      </c>
      <c r="D55" s="466">
        <v>10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2245</v>
      </c>
      <c r="D56" s="571">
        <f>D20+D21+D22+D28+D33+D46+D52+D54+D55</f>
        <v>2248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77</v>
      </c>
      <c r="H61" s="565">
        <f>SUM(H62:H68)</f>
        <v>71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66</v>
      </c>
      <c r="H64" s="187">
        <v>60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">
      <c r="A68" s="84" t="s">
        <v>206</v>
      </c>
      <c r="B68" s="86" t="s">
        <v>207</v>
      </c>
      <c r="C68" s="188">
        <v>217</v>
      </c>
      <c r="D68" s="187">
        <v>219</v>
      </c>
      <c r="E68" s="84" t="s">
        <v>212</v>
      </c>
      <c r="F68" s="87" t="s">
        <v>213</v>
      </c>
      <c r="G68" s="188">
        <v>9</v>
      </c>
      <c r="H68" s="187">
        <v>9</v>
      </c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9</v>
      </c>
      <c r="H69" s="187">
        <v>9</v>
      </c>
    </row>
    <row r="70" spans="1:8" ht="15">
      <c r="A70" s="84" t="s">
        <v>214</v>
      </c>
      <c r="B70" s="86" t="s">
        <v>215</v>
      </c>
      <c r="C70" s="188">
        <v>4</v>
      </c>
      <c r="D70" s="187">
        <v>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86</v>
      </c>
      <c r="H71" s="567">
        <f>H59+H60+H61+H69+H70</f>
        <v>80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221</v>
      </c>
      <c r="D76" s="567">
        <f>SUM(D68:D75)</f>
        <v>228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86</v>
      </c>
      <c r="H79" s="569">
        <f>H71+H73+H75+H77</f>
        <v>80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36</v>
      </c>
      <c r="D88" s="187">
        <v>19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35</v>
      </c>
      <c r="D89" s="187">
        <v>27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</v>
      </c>
      <c r="D92" s="567">
        <f>SUM(D88:D91)</f>
        <v>46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292</v>
      </c>
      <c r="D94" s="571">
        <f>D65+D76+D85+D92+D93</f>
        <v>274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2537</v>
      </c>
      <c r="D95" s="573">
        <f>D94+D56</f>
        <v>2522</v>
      </c>
      <c r="E95" s="220" t="s">
        <v>916</v>
      </c>
      <c r="F95" s="476" t="s">
        <v>268</v>
      </c>
      <c r="G95" s="572">
        <f>G37+G40+G56+G79</f>
        <v>2537</v>
      </c>
      <c r="H95" s="573">
        <f>H37+H40+H56+H79</f>
        <v>2522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44706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8">
      <selection activeCell="G15" sqref="G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8">
        <v>1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</v>
      </c>
      <c r="D13" s="308">
        <v>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3</v>
      </c>
      <c r="D14" s="308">
        <v>1</v>
      </c>
      <c r="E14" s="236" t="s">
        <v>285</v>
      </c>
      <c r="F14" s="231" t="s">
        <v>286</v>
      </c>
      <c r="G14" s="307">
        <v>21</v>
      </c>
      <c r="H14" s="308">
        <v>3</v>
      </c>
    </row>
    <row r="15" spans="1:8" ht="15">
      <c r="A15" s="185" t="s">
        <v>287</v>
      </c>
      <c r="B15" s="181" t="s">
        <v>288</v>
      </c>
      <c r="C15" s="307">
        <v>3</v>
      </c>
      <c r="D15" s="308">
        <v>3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1</v>
      </c>
      <c r="E16" s="227" t="s">
        <v>52</v>
      </c>
      <c r="F16" s="255" t="s">
        <v>292</v>
      </c>
      <c r="G16" s="597">
        <f>SUM(G12:G15)</f>
        <v>21</v>
      </c>
      <c r="H16" s="598">
        <f>SUM(H12:H15)</f>
        <v>3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</v>
      </c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</v>
      </c>
      <c r="D22" s="598">
        <f>SUM(D12:D18)+D19</f>
        <v>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12</v>
      </c>
      <c r="D31" s="604">
        <f>D29+D22</f>
        <v>9</v>
      </c>
      <c r="E31" s="242" t="s">
        <v>800</v>
      </c>
      <c r="F31" s="257" t="s">
        <v>331</v>
      </c>
      <c r="G31" s="244">
        <f>G16+G18+G27</f>
        <v>21</v>
      </c>
      <c r="H31" s="245">
        <f>H16+H18+H27</f>
        <v>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6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</v>
      </c>
      <c r="D36" s="606">
        <f>D31-D34+D35</f>
        <v>9</v>
      </c>
      <c r="E36" s="253" t="s">
        <v>346</v>
      </c>
      <c r="F36" s="247" t="s">
        <v>347</v>
      </c>
      <c r="G36" s="258">
        <f>G35-G34+G31</f>
        <v>21</v>
      </c>
      <c r="H36" s="259">
        <f>H35-H34+H31</f>
        <v>3</v>
      </c>
    </row>
    <row r="37" spans="1:8" ht="15.75">
      <c r="A37" s="252" t="s">
        <v>348</v>
      </c>
      <c r="B37" s="222" t="s">
        <v>349</v>
      </c>
      <c r="C37" s="603">
        <f>IF((G36-C36)&gt;0,G36-C36,0)</f>
        <v>9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9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6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9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6</v>
      </c>
    </row>
    <row r="45" spans="1:8" ht="15.75" thickBot="1">
      <c r="A45" s="261" t="s">
        <v>371</v>
      </c>
      <c r="B45" s="262" t="s">
        <v>372</v>
      </c>
      <c r="C45" s="599">
        <f>C36+C38+C42</f>
        <v>21</v>
      </c>
      <c r="D45" s="600">
        <f>D36+D38+D42</f>
        <v>9</v>
      </c>
      <c r="E45" s="261" t="s">
        <v>373</v>
      </c>
      <c r="F45" s="263" t="s">
        <v>374</v>
      </c>
      <c r="G45" s="599">
        <f>G42+G36</f>
        <v>21</v>
      </c>
      <c r="H45" s="600">
        <f>H42+H36</f>
        <v>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44706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21" sqref="D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21</v>
      </c>
      <c r="D11" s="187">
        <v>3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-5</v>
      </c>
      <c r="D12" s="187">
        <v>-2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</v>
      </c>
      <c r="D14" s="187">
        <v>-4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13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25</v>
      </c>
      <c r="D21" s="628">
        <f>SUM(D11:D20)</f>
        <v>-3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25</v>
      </c>
      <c r="D44" s="298">
        <f>D43+D33+D21</f>
        <v>-3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46</v>
      </c>
      <c r="D45" s="300">
        <v>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</v>
      </c>
      <c r="D46" s="302">
        <f>D45+D44</f>
        <v>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44706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77</v>
      </c>
      <c r="J13" s="553">
        <f>'1-Баланс'!H30+'1-Баланс'!H33</f>
        <v>-698</v>
      </c>
      <c r="K13" s="554"/>
      <c r="L13" s="553">
        <f>SUM(C13:K13)</f>
        <v>2442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77</v>
      </c>
      <c r="J17" s="622">
        <f t="shared" si="2"/>
        <v>-698</v>
      </c>
      <c r="K17" s="622">
        <f t="shared" si="2"/>
        <v>0</v>
      </c>
      <c r="L17" s="553">
        <f t="shared" si="1"/>
        <v>2442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</v>
      </c>
      <c r="J18" s="553">
        <f>+'1-Баланс'!G33</f>
        <v>0</v>
      </c>
      <c r="K18" s="554"/>
      <c r="L18" s="553">
        <f t="shared" si="1"/>
        <v>9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86</v>
      </c>
      <c r="J31" s="622">
        <f t="shared" si="6"/>
        <v>-698</v>
      </c>
      <c r="K31" s="622">
        <f t="shared" si="6"/>
        <v>0</v>
      </c>
      <c r="L31" s="553">
        <f t="shared" si="1"/>
        <v>2451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86</v>
      </c>
      <c r="J34" s="556">
        <f t="shared" si="7"/>
        <v>-698</v>
      </c>
      <c r="K34" s="556">
        <f t="shared" si="7"/>
        <v>0</v>
      </c>
      <c r="L34" s="620">
        <f t="shared" si="1"/>
        <v>2451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44706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1107</v>
      </c>
      <c r="E11" s="319"/>
      <c r="F11" s="319"/>
      <c r="G11" s="320">
        <f>D11+E11-F11</f>
        <v>1107</v>
      </c>
      <c r="H11" s="319"/>
      <c r="I11" s="319"/>
      <c r="J11" s="320">
        <f>G11+H11-I11</f>
        <v>1107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1107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1107</v>
      </c>
      <c r="E19" s="321">
        <f>SUM(E11:E18)</f>
        <v>0</v>
      </c>
      <c r="F19" s="321">
        <f>SUM(F11:F18)</f>
        <v>0</v>
      </c>
      <c r="G19" s="320">
        <f t="shared" si="2"/>
        <v>1107</v>
      </c>
      <c r="H19" s="321">
        <f>SUM(H11:H18)</f>
        <v>0</v>
      </c>
      <c r="I19" s="321">
        <f>SUM(I11:I18)</f>
        <v>0</v>
      </c>
      <c r="J19" s="320">
        <f t="shared" si="3"/>
        <v>1107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1107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2235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2235</v>
      </c>
      <c r="H42" s="340">
        <f t="shared" si="11"/>
        <v>0</v>
      </c>
      <c r="I42" s="340">
        <f t="shared" si="11"/>
        <v>0</v>
      </c>
      <c r="J42" s="340">
        <f t="shared" si="11"/>
        <v>2235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2235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44706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217</v>
      </c>
      <c r="D26" s="353">
        <f>SUM(D27:D29)</f>
        <v>217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143</v>
      </c>
      <c r="D27" s="359">
        <v>143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</v>
      </c>
      <c r="D30" s="359">
        <v>4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221</v>
      </c>
      <c r="D45" s="429">
        <f>D26+D30+D31+D33+D32+D34+D35+D40</f>
        <v>221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221</v>
      </c>
      <c r="D46" s="435">
        <f>D45+D23+D21+D11</f>
        <v>221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86</v>
      </c>
      <c r="D87" s="125">
        <f>SUM(D88:D92)+D96</f>
        <v>86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66</v>
      </c>
      <c r="D89" s="188">
        <v>66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9</v>
      </c>
      <c r="D90" s="188">
        <v>9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9</v>
      </c>
      <c r="D92" s="129">
        <f>SUM(D93:D95)</f>
        <v>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9</v>
      </c>
      <c r="D95" s="188">
        <v>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86</v>
      </c>
      <c r="D98" s="424">
        <f>D87+D82+D77+D73+D97</f>
        <v>86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86</v>
      </c>
      <c r="D99" s="418">
        <f>D98+D70+D68</f>
        <v>86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44706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44706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2537</v>
      </c>
      <c r="D6" s="644">
        <f aca="true" t="shared" si="0" ref="D6:D15">C6-E6</f>
        <v>0</v>
      </c>
      <c r="E6" s="643">
        <f>'1-Баланс'!G95</f>
        <v>2537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2451</v>
      </c>
      <c r="D7" s="644">
        <f t="shared" si="0"/>
        <v>-612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9</v>
      </c>
      <c r="D8" s="644">
        <f t="shared" si="0"/>
        <v>0</v>
      </c>
      <c r="E8" s="643">
        <f>ABS('2-Отчет за доходите'!C44)-ABS('2-Отчет за доходите'!G44)</f>
        <v>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46</v>
      </c>
      <c r="D9" s="644">
        <f t="shared" si="0"/>
        <v>0</v>
      </c>
      <c r="E9" s="643">
        <f>'3-Отчет за паричния поток'!C45</f>
        <v>46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71</v>
      </c>
      <c r="D10" s="644">
        <f t="shared" si="0"/>
        <v>0</v>
      </c>
      <c r="E10" s="643">
        <f>'3-Отчет за паричния поток'!C46</f>
        <v>71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2451</v>
      </c>
      <c r="D11" s="644">
        <f t="shared" si="0"/>
        <v>0</v>
      </c>
      <c r="E11" s="643">
        <f>'4-Отчет за собствения капитал'!L34</f>
        <v>2451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2022-05-27T05:59:36Z</dcterms:modified>
  <cp:category/>
  <cp:version/>
  <cp:contentType/>
  <cp:contentStatus/>
</cp:coreProperties>
</file>