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<sst xmlns="http://schemas.openxmlformats.org/spreadsheetml/2006/main" count="2018" uniqueCount="717">
  <si>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</si>
  <si>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</si>
  <si>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</si>
  <si>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</si>
  <si>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</si>
  <si>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</si>
  <si>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</si>
  <si>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</si>
  <si>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</si>
  <si>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</si>
  <si>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</si>
  <si>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</si>
  <si>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</si>
  <si>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</si>
  <si>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</si>
  <si>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</si>
  <si>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</si>
  <si>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</si>
  <si>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</si>
  <si>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</si>
  <si>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</si>
  <si>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</si>
  <si>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</si>
  <si>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</si>
  <si>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</si>
  <si>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</si>
  <si>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</si>
  <si>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</si>
  <si>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</si>
  <si>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</si>
  <si>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</si>
  <si>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</si>
  <si>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</si>
  <si>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</si>
  <si>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</si>
  <si>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</si>
  <si>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</si>
  <si>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</si>
  <si>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</si>
  <si>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</si>
  <si>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</si>
  <si>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</si>
  <si>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</si>
  <si>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</si>
  <si>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</si>
  <si>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</si>
  <si>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</si>
  <si>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</si>
  <si>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</si>
  <si>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</si>
  <si>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</si>
  <si>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</si>
  <si>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</si>
  <si>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</si>
  <si>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</si>
  <si>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</si>
  <si>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</si>
  <si>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</si>
  <si>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</si>
  <si>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</si>
  <si>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</si>
  <si>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</si>
  <si>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</si>
  <si>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</si>
  <si>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</si>
  <si>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</si>
  <si>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</si>
  <si>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</si>
  <si>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</si>
  <si>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</si>
  <si>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</si>
  <si>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</si>
  <si>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</si>
  <si>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</si>
  <si>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</si>
  <si>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</si>
  <si>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</si>
  <si>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</si>
  <si>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</si>
  <si>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</si>
  <si>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</si>
  <si>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</si>
  <si>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</si>
  <si>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</si>
  <si>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</si>
  <si>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</si>
  <si>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</si>
  <si>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</si>
  <si>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</si>
  <si>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</si>
  <si>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</si>
  <si>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</si>
  <si>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</si>
  <si>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</si>
  <si>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</si>
  <si>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</si>
  <si>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</si>
  <si>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</si>
  <si>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</si>
  <si>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</si>
  <si>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</si>
  <si>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</si>
  <si>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</si>
  <si>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</si>
  <si>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</si>
  <si>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</si>
  <si>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</si>
  <si>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</si>
  <si>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</si>
  <si>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</si>
  <si>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</si>
  <si>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</si>
  <si>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</si>
  <si>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</si>
  <si>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</si>
  <si>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</si>
  <si>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</si>
  <si>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</si>
  <si>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</si>
  <si>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</si>
  <si>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</si>
  <si>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</si>
  <si>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</si>
  <si>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</si>
  <si>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</si>
  <si>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</si>
  <si>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</si>
  <si>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</si>
  <si>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</si>
  <si>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</si>
  <si>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</si>
  <si>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</si>
  <si>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</si>
  <si>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</si>
  <si>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</si>
  <si>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</si>
  <si>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</si>
  <si>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</si>
  <si>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</si>
  <si>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</si>
  <si>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</si>
  <si>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</si>
  <si>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</si>
  <si>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</si>
  <si>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</si>
  <si>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</si>
  <si>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</si>
  <si>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</si>
  <si>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</si>
  <si>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</si>
  <si>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</si>
  <si>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</si>
  <si>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</si>
  <si>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</si>
  <si>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</si>
  <si>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</si>
  <si>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</si>
  <si>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</si>
  <si>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</si>
  <si>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</si>
  <si>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</si>
  <si>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</si>
  <si>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</si>
  <si>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</si>
  <si>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</si>
  <si>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</si>
  <si>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</si>
  <si>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</si>
  <si>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</si>
  <si>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</si>
  <si>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</si>
  <si>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</si>
  <si>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</si>
  <si>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</si>
  <si>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</si>
  <si>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</si>
  <si>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</si>
  <si>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</si>
  <si>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</si>
  <si>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</si>
  <si>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</si>
  <si>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</si>
  <si>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</si>
  <si>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</si>
  <si>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</si>
  <si>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</si>
  <si>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</si>
  <si>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</si>
  <si>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</si>
  <si>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</si>
  <si>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</si>
  <si>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</si>
  <si>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</si>
  <si>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</si>
  <si>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</si>
  <si>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</si>
  <si>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</si>
  <si>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</si>
  <si>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</si>
  <si>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</si>
  <si>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</si>
  <si>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</si>
  <si>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</si>
  <si>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</si>
  <si>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</si>
  <si>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</si>
  <si>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</si>
  <si>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</si>
  <si>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</si>
  <si>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</si>
  <si>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</si>
  <si>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</si>
  <si>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</si>
  <si>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</si>
  <si>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</si>
  <si>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</si>
  <si>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</si>
  <si>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</si>
  <si>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</si>
  <si>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</si>
  <si>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</si>
  <si>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</si>
  <si>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</si>
  <si>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</si>
  <si>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</si>
  <si>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</si>
  <si>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</si>
  <si>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</si>
  <si>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</si>
  <si>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</si>
  <si>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</si>
  <si>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</si>
  <si>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</si>
  <si>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</si>
  <si>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</si>
  <si>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</si>
  <si>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</si>
  <si>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</si>
  <si>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</si>
  <si>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</si>
  <si>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</si>
  <si>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</si>
  <si>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</si>
  <si>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</si>
  <si>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</si>
  <si>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</si>
  <si>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</si>
  <si>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</si>
  <si>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</si>
  <si>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</si>
  <si>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</si>
  <si>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</si>
  <si>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</si>
  <si>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</si>
  <si>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</si>
  <si>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</si>
  <si>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</si>
  <si>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</si>
  <si>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</si>
  <si>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</si>
  <si>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</si>
  <si>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</si>
  <si>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</si>
  <si>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</si>
  <si>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</si>
  <si>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</si>
  <si>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</si>
  <si>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</si>
  <si>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</si>
  <si>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</si>
  <si>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</si>
  <si>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</si>
  <si>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</si>
  <si>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</si>
  <si>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</si>
  <si>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</si>
  <si>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</si>
  <si>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</si>
  <si>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</si>
  <si>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</si>
  <si>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</si>
  <si>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</si>
  <si>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</si>
  <si>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</si>
  <si>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</si>
  <si>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</si>
  <si>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</si>
  <si>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</si>
  <si>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</si>
  <si>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</si>
  <si>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</si>
  <si>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</si>
  <si>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</si>
  <si>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</si>
  <si>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</si>
  <si>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</si>
  <si>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</si>
  <si>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</si>
  <si>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</si>
  <si>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</si>
  <si>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</si>
  <si>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</si>
  <si>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</si>
  <si>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</si>
  <si>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</si>
  <si>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</si>
  <si>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</si>
  <si>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</si>
  <si>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</si>
  <si>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</si>
  <si>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</si>
  <si>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</si>
  <si>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</si>
  <si>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</si>
  <si>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</si>
  <si>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</si>
  <si>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</si>
  <si>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</si>
  <si>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</si>
  <si>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</si>
  <si>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</si>
  <si>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</si>
  <si>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</si>
  <si>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</si>
  <si>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</si>
  <si>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</si>
  <si>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</si>
  <si>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</si>
  <si>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</si>
  <si>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</si>
  <si>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</si>
  <si>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</si>
  <si>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</si>
  <si>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</si>
  <si>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</si>
  <si>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</si>
  <si>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</si>
  <si>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</si>
  <si>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</si>
  <si>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</si>
  <si>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</si>
  <si>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</si>
  <si>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</si>
  <si>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</si>
  <si>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</si>
  <si>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</si>
  <si>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</si>
  <si>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</si>
  <si>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</si>
  <si>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</si>
  <si>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</si>
  <si>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</si>
  <si>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</si>
  <si>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</si>
  <si>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</si>
  <si>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</si>
  <si>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</si>
  <si>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</si>
  <si>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</si>
  <si>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</si>
  <si>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</si>
  <si>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</si>
  <si>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</si>
  <si>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</si>
  <si>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</si>
  <si>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</si>
  <si>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</si>
  <si>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</si>
  <si>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</si>
  <si>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</si>
  <si>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</si>
  <si>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</si>
  <si>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</si>
  <si>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</si>
  <si>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</si>
  <si>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</si>
  <si>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</si>
  <si>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</si>
  <si>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</si>
  <si>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</si>
  <si>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</si>
  <si>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</si>
  <si>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</si>
  <si>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</si>
  <si>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</si>
  <si>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</si>
  <si>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</si>
  <si>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</si>
  <si>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</si>
  <si>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</si>
  <si>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</si>
  <si>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</si>
  <si>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</si>
  <si>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</si>
  <si>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</si>
  <si>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</si>
  <si>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</si>
  <si>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</si>
  <si>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</si>
  <si>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</si>
  <si>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</si>
  <si>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</si>
  <si>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</si>
  <si>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</si>
  <si>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</si>
  <si>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</si>
  <si>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</si>
  <si>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</si>
  <si>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</si>
  <si>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</si>
  <si>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</si>
  <si>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</si>
  <si>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</si>
  <si>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</si>
  <si>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</si>
  <si>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</si>
  <si>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</si>
  <si>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</si>
  <si>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</si>
  <si>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</si>
  <si>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</si>
  <si>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</si>
  <si>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</si>
  <si>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</si>
  <si>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</si>
  <si>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</si>
  <si>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</si>
  <si>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</si>
  <si>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</si>
  <si>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</si>
  <si>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</si>
  <si>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</si>
  <si>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</si>
  <si>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</si>
  <si>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</si>
  <si>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</si>
  <si>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</si>
  <si>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</si>
  <si>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</si>
  <si>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</si>
  <si>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</si>
  <si>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</si>
  <si>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</si>
  <si>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</si>
  <si>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</si>
  <si>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</si>
  <si>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</si>
  <si>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</si>
  <si>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</si>
  <si>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</si>
  <si>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</si>
  <si>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</si>
  <si>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</si>
  <si>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</si>
  <si>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</si>
  <si>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</si>
  <si>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</si>
  <si>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</si>
  <si>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</si>
  <si>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</si>
  <si>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</si>
  <si>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</si>
  <si>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</si>
  <si>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</si>
  <si>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</si>
  <si>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</si>
  <si>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</si>
  <si>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</si>
  <si>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</si>
  <si>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</si>
  <si>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</si>
  <si>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</si>
  <si>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</si>
  <si>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</si>
  <si>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</si>
  <si>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</si>
  <si>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</si>
  <si>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</si>
  <si>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</si>
  <si>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</si>
  <si>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</si>
  <si>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</si>
  <si>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</si>
  <si>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</si>
  <si>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</si>
  <si>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</si>
  <si>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</si>
  <si>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</si>
  <si>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</si>
  <si>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</si>
  <si>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</si>
  <si>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</si>
  <si>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</si>
  <si>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</si>
  <si>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</si>
  <si>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</si>
  <si>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</si>
  <si>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</si>
  <si>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</si>
  <si>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</si>
  <si>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</si>
  <si>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</si>
  <si>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</si>
  <si>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</si>
  <si>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</si>
  <si>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</si>
  <si>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</si>
  <si>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</si>
  <si>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</si>
  <si>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</si>
  <si>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</si>
  <si>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</si>
  <si>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</si>
  <si>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</si>
  <si>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</si>
  <si>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</si>
  <si>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</si>
  <si>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</si>
  <si>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</si>
  <si>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</si>
  <si>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</si>
  <si>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</si>
  <si>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</si>
  <si>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</si>
  <si>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</si>
  <si>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</si>
  <si>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</si>
  <si>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</si>
  <si>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</si>
  <si>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</si>
  <si>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</si>
  <si>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</si>
  <si>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</si>
  <si>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</si>
  <si>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</si>
  <si>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</si>
  <si>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</si>
  <si>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</si>
  <si>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</si>
  <si>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</si>
  <si>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</si>
  <si>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</si>
  <si>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</si>
  <si>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</si>
  <si>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</si>
  <si>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</si>
  <si>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</si>
  <si>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</si>
  <si>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</si>
  <si>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</si>
  <si>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</si>
  <si>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</si>
  <si>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</si>
  <si>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</si>
  <si>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</si>
  <si>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</si>
  <si>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</si>
  <si>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</si>
  <si>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</si>
  <si>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</si>
  <si>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</si>
  <si>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</si>
  <si>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</si>
  <si>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</si>
  <si>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</si>
  <si>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</si>
  <si>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</si>
  <si>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</si>
  <si>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</si>
  <si>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</si>
  <si>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</si>
  <si>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</si>
  <si>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</si>
  <si>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</si>
  <si>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</si>
  <si>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</si>
  <si>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</si>
  <si>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</si>
  <si>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</si>
  <si>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</si>
  <si>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</si>
  <si>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</si>
  <si>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</si>
  <si>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</si>
  <si>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</si>
  <si>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</si>
  <si>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</si>
  <si>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</si>
  <si>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</si>
  <si>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</si>
  <si>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</si>
  <si>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</si>
  <si>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</si>
  <si>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</si>
  <si>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</si>
  <si>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</si>
  <si>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</si>
  <si>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</si>
  <si>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</si>
  <si>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</si>
  <si>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</si>
  <si>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</si>
  <si>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</si>
  <si>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</si>
  <si>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</si>
  <si>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</si>
  <si>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</si>
  <si>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</si>
  <si>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</si>
  <si>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</si>
  <si>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</si>
  <si>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</si>
  <si>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</si>
  <si>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</si>
  <si>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</si>
  <si>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</si>
  <si>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</si>
  <si>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</si>
  <si>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</si>
  <si>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</si>
  <si>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</si>
  <si>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</si>
  <si>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</si>
  <si>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</si>
  <si>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</si>
  <si>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</si>
  <si>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</si>
  <si>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</si>
  <si>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</si>
  <si>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</si>
  <si>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</si>
  <si>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</si>
  <si>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</si>
  <si>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</si>
  <si>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</si>
  <si>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</si>
  <si>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</si>
  <si>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</si>
  <si>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</si>
  <si>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</si>
  <si>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</si>
  <si>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</si>
  <si>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</si>
  <si>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</si>
  <si>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</si>
  <si>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</si>
  <si>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</si>
  <si>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</si>
  <si>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</si>
  <si>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</si>
  <si>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</si>
  <si>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</si>
  <si>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</si>
  <si>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</si>
  <si>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</si>
  <si>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</si>
  <si>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</si>
  <si>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</si>
  <si>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</si>
  <si>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</si>
  <si>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</si>
  <si>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</si>
  <si>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</si>
  <si>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</si>
  <si>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</si>
  <si>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</si>
  <si>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</si>
  <si>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</si>
  <si>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</si>
  <si>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</si>
  <si>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</si>
  <si>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</si>
  <si>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</si>
  <si>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</si>
  <si>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</si>
  <si>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</si>
  <si>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</si>
  <si>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</si>
  <si>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</si>
  <si>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</si>
  <si>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</si>
  <si>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</si>
  <si>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121577091</t>
  </si>
  <si>
    <t>Даниел Георгиев Ризов и Христо Владимиров Илиев</t>
  </si>
  <si>
    <t>Заедно и поотделно</t>
  </si>
  <si>
    <t>"ФАВОРИТ ХОЛД" АД</t>
  </si>
  <si>
    <t>гр.София, ул."Ангел Кънчев" №25</t>
  </si>
  <si>
    <t>гр.София, ул."История Славянобългарска" №8</t>
  </si>
  <si>
    <t>02/8325174</t>
  </si>
  <si>
    <t>office@favhold.com</t>
  </si>
  <si>
    <t>Валентина Тодорова</t>
  </si>
  <si>
    <t>Главен счетоводител</t>
  </si>
  <si>
    <t>Даниел Ризов</t>
  </si>
  <si>
    <t xml:space="preserve">1 "Тримона" АД  гр.Монтана </t>
  </si>
  <si>
    <t>2 "Котлостроене"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</si>
  <si>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</si>
  <si>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</si>
  <si>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</si>
  <si>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</si>
  <si>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1 "Аутобохемия" АД  гр.София</t>
  </si>
  <si>
    <t>2 "Дружба" АД  гр.Разград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</si>
  <si>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</si>
  <si>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</si>
  <si>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</si>
  <si>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</si>
  <si>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7 "Автотрансснаб" АД  гр.София</t>
  </si>
  <si>
    <t>8 "Лазурен бряг" АД  гр.Приморско</t>
  </si>
  <si>
    <t>9 "Кортекс Трейдинг" АД  гр.София</t>
  </si>
  <si>
    <t>10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</si>
  <si>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</si>
  <si>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</si>
  <si>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</si>
  <si>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4 "Лазурно море" АД  гр.София</t>
  </si>
  <si>
    <t>5 "Винекс" АД  гр.Славянци</t>
  </si>
  <si>
    <t>6 "Славянка" АД  гр.Бургас</t>
  </si>
  <si>
    <t>7 Други инвестиции</t>
  </si>
  <si>
    <t>www.favhold.com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</si>
</sst>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45219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45219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685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716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73" sqref="G7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7</v>
      </c>
      <c r="D16" s="137">
        <v>13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2380</v>
      </c>
    </row>
    <row r="19" spans="1:8" ht="15.75">
      <c r="A19" s="76" t="s">
        <v>49</v>
      </c>
      <c r="B19" s="78" t="s">
        <v>50</v>
      </c>
      <c r="C19" s="138">
        <v>4</v>
      </c>
      <c r="D19" s="137">
        <v>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</v>
      </c>
      <c r="D20" s="377">
        <f>SUM(D12:D19)</f>
        <v>17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1821</v>
      </c>
      <c r="H28" s="375">
        <f>SUM(H29:H31)</f>
        <v>1947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2733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-912</v>
      </c>
      <c r="H30" s="137">
        <v>-786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27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-125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1848</v>
      </c>
      <c r="H34" s="377">
        <f>H28+H32+H33</f>
        <v>1822</v>
      </c>
    </row>
    <row r="35" spans="1:8" ht="15.75">
      <c r="A35" s="76" t="s">
        <v>106</v>
      </c>
      <c r="B35" s="81" t="s">
        <v>107</v>
      </c>
      <c r="C35" s="374">
        <f>SUM(C36:C39)</f>
        <v>7016</v>
      </c>
      <c r="D35" s="375">
        <f>SUM(D36:D39)</f>
        <v>7016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1432</v>
      </c>
      <c r="D36" s="137">
        <v>1432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9761</v>
      </c>
      <c r="H37" s="379">
        <f>H26+H18+H34</f>
        <v>9735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3136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2448</v>
      </c>
      <c r="D39" s="137">
        <v>2448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7016</v>
      </c>
      <c r="D46" s="377">
        <f>D35+D40+D45</f>
        <v>7016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2123</v>
      </c>
      <c r="D48" s="137">
        <v>2075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2123</v>
      </c>
      <c r="D52" s="377">
        <f>SUM(D48:D51)</f>
        <v>2075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9150</v>
      </c>
      <c r="D56" s="381">
        <f>D20+D21+D22+D28+D33+D46+D52+D54+D55</f>
        <v>9108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0</v>
      </c>
      <c r="H59" s="137">
        <v>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0</v>
      </c>
      <c r="H60" s="137">
        <v>5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7764</v>
      </c>
      <c r="H61" s="375">
        <f>SUM(H62:H68)</f>
        <v>8295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7400+3-122</f>
        <v>7281</v>
      </c>
      <c r="H62" s="137">
        <v>7873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122</v>
      </c>
      <c r="H64" s="137">
        <v>114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326</v>
      </c>
      <c r="H66" s="137">
        <v>280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8303</v>
      </c>
      <c r="D68" s="137">
        <v>8296</v>
      </c>
      <c r="E68" s="76" t="s">
        <v>212</v>
      </c>
      <c r="F68" s="80" t="s">
        <v>213</v>
      </c>
      <c r="G68" s="138">
        <v>30</v>
      </c>
      <c r="H68" s="137">
        <v>23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7764</v>
      </c>
      <c r="H71" s="377">
        <f>H59+H60+H61+H69+H70</f>
        <v>8300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8304</v>
      </c>
      <c r="D76" s="377">
        <f>SUM(D68:D75)</f>
        <v>8297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7764</v>
      </c>
      <c r="H79" s="379">
        <f>H71+H73+H75+H77</f>
        <v>8300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70</v>
      </c>
      <c r="D89" s="137">
        <v>629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71</v>
      </c>
      <c r="D92" s="377">
        <f>SUM(D88:D91)</f>
        <v>630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8375</v>
      </c>
      <c r="D94" s="381">
        <f>D65+D76+D85+D92+D93</f>
        <v>8927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17525</v>
      </c>
      <c r="D95" s="383">
        <f>D94+D56</f>
        <v>18035</v>
      </c>
      <c r="E95" s="169" t="s">
        <v>633</v>
      </c>
      <c r="F95" s="280" t="s">
        <v>268</v>
      </c>
      <c r="G95" s="382">
        <f>G37+G40+G56+G79</f>
        <v>17525</v>
      </c>
      <c r="H95" s="383">
        <f>H37+H40+H56+H79</f>
        <v>18035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45219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14</v>
      </c>
      <c r="D12" s="257">
        <v>13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136</v>
      </c>
      <c r="D13" s="257">
        <v>158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</v>
      </c>
      <c r="D14" s="257">
        <v>8</v>
      </c>
      <c r="E14" s="185" t="s">
        <v>285</v>
      </c>
      <c r="F14" s="180" t="s">
        <v>286</v>
      </c>
      <c r="G14" s="256">
        <v>39</v>
      </c>
      <c r="H14" s="257">
        <v>23</v>
      </c>
    </row>
    <row r="15" spans="1:8" ht="15.75">
      <c r="A15" s="135" t="s">
        <v>287</v>
      </c>
      <c r="B15" s="131" t="s">
        <v>288</v>
      </c>
      <c r="C15" s="256">
        <v>168</v>
      </c>
      <c r="D15" s="257">
        <v>151</v>
      </c>
      <c r="E15" s="185" t="s">
        <v>79</v>
      </c>
      <c r="F15" s="180" t="s">
        <v>289</v>
      </c>
      <c r="G15" s="256">
        <v>6</v>
      </c>
      <c r="H15" s="257"/>
    </row>
    <row r="16" spans="1:8" ht="15.75">
      <c r="A16" s="135" t="s">
        <v>290</v>
      </c>
      <c r="B16" s="131" t="s">
        <v>291</v>
      </c>
      <c r="C16" s="256">
        <v>37</v>
      </c>
      <c r="D16" s="257">
        <v>30</v>
      </c>
      <c r="E16" s="176" t="s">
        <v>52</v>
      </c>
      <c r="F16" s="204" t="s">
        <v>292</v>
      </c>
      <c r="G16" s="407">
        <f>SUM(G12:G15)</f>
        <v>45</v>
      </c>
      <c r="H16" s="408">
        <f>SUM(H12:H15)</f>
        <v>23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13</v>
      </c>
      <c r="D19" s="257">
        <v>12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376</v>
      </c>
      <c r="D22" s="408">
        <f>SUM(D12:D18)+D19</f>
        <v>372</v>
      </c>
      <c r="E22" s="135" t="s">
        <v>309</v>
      </c>
      <c r="F22" s="177" t="s">
        <v>310</v>
      </c>
      <c r="G22" s="256">
        <v>174</v>
      </c>
      <c r="H22" s="257">
        <v>90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229</v>
      </c>
      <c r="H23" s="257">
        <v>275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43</v>
      </c>
      <c r="D25" s="257">
        <v>43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403</v>
      </c>
      <c r="H27" s="408">
        <f>SUM(H22:H26)</f>
        <v>365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45</v>
      </c>
      <c r="D29" s="408">
        <f>SUM(D25:D28)</f>
        <v>45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421</v>
      </c>
      <c r="D31" s="414">
        <f>D29+D22</f>
        <v>417</v>
      </c>
      <c r="E31" s="191" t="s">
        <v>548</v>
      </c>
      <c r="F31" s="206" t="s">
        <v>331</v>
      </c>
      <c r="G31" s="193">
        <f>G16+G18+G27</f>
        <v>448</v>
      </c>
      <c r="H31" s="194">
        <f>H16+H18+H27</f>
        <v>388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29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421</v>
      </c>
      <c r="D36" s="416">
        <f>D31-D34+D35</f>
        <v>417</v>
      </c>
      <c r="E36" s="202" t="s">
        <v>346</v>
      </c>
      <c r="F36" s="196" t="s">
        <v>347</v>
      </c>
      <c r="G36" s="207">
        <f>G35-G34+G31</f>
        <v>448</v>
      </c>
      <c r="H36" s="208">
        <f>H35-H34+H31</f>
        <v>388</v>
      </c>
    </row>
    <row r="37" spans="1:8" ht="15.75">
      <c r="A37" s="201" t="s">
        <v>348</v>
      </c>
      <c r="B37" s="171" t="s">
        <v>349</v>
      </c>
      <c r="C37" s="413">
        <f>IF((G36-C36)&gt;0,G36-C36,0)</f>
        <v>27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29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27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29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27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29</v>
      </c>
    </row>
    <row r="45" spans="1:8" ht="16.5" thickBot="1">
      <c r="A45" s="210" t="s">
        <v>371</v>
      </c>
      <c r="B45" s="211" t="s">
        <v>372</v>
      </c>
      <c r="C45" s="409">
        <f>C36+C38+C42</f>
        <v>448</v>
      </c>
      <c r="D45" s="410">
        <f>D36+D38+D42</f>
        <v>417</v>
      </c>
      <c r="E45" s="210" t="s">
        <v>373</v>
      </c>
      <c r="F45" s="212" t="s">
        <v>374</v>
      </c>
      <c r="G45" s="409">
        <f>G42+G36</f>
        <v>448</v>
      </c>
      <c r="H45" s="410">
        <f>H42+H36</f>
        <v>417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45219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38" sqref="C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333</v>
      </c>
      <c r="D11" s="137">
        <v>99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-100</v>
      </c>
      <c r="D12" s="137">
        <v>-89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-197</v>
      </c>
      <c r="D14" s="137">
        <v>-199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</v>
      </c>
      <c r="D15" s="137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-36</v>
      </c>
      <c r="D20" s="137">
        <v>-54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</v>
      </c>
      <c r="D21" s="438">
        <f>SUM(D11:D20)</f>
        <v>-248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-10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138</v>
      </c>
      <c r="D30" s="137">
        <v>270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138</v>
      </c>
      <c r="D33" s="438">
        <f>SUM(D23:D32)</f>
        <v>260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33</v>
      </c>
      <c r="D37" s="137">
        <v>83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-80</v>
      </c>
      <c r="D38" s="137">
        <v>-320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-641</v>
      </c>
      <c r="D42" s="137">
        <v>652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-688</v>
      </c>
      <c r="D43" s="440">
        <f>SUM(D35:D42)</f>
        <v>415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-559</v>
      </c>
      <c r="D44" s="247">
        <f>D43+D33+D21</f>
        <v>427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'1-Баланс'!D92</f>
        <v>630</v>
      </c>
      <c r="D45" s="249">
        <v>191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71</v>
      </c>
      <c r="D46" s="251">
        <f>D45+D44</f>
        <v>618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71</v>
      </c>
      <c r="D47" s="238">
        <v>618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45219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1" sqref="J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2380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-911</v>
      </c>
      <c r="K13" s="364"/>
      <c r="L13" s="363">
        <f>SUM(C13:K13)</f>
        <v>9735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2380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-911</v>
      </c>
      <c r="K17" s="432">
        <f t="shared" si="2"/>
        <v>0</v>
      </c>
      <c r="L17" s="363">
        <f t="shared" si="1"/>
        <v>9735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27</v>
      </c>
      <c r="J18" s="363">
        <f>+'1-Баланс'!G33</f>
        <v>0</v>
      </c>
      <c r="K18" s="364"/>
      <c r="L18" s="363">
        <f t="shared" si="1"/>
        <v>27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>
        <v>-1</v>
      </c>
      <c r="K30" s="256"/>
      <c r="L30" s="363">
        <f t="shared" si="1"/>
        <v>-1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2760</v>
      </c>
      <c r="J31" s="432">
        <f t="shared" si="6"/>
        <v>-912</v>
      </c>
      <c r="K31" s="432">
        <f t="shared" si="6"/>
        <v>0</v>
      </c>
      <c r="L31" s="363">
        <f t="shared" si="1"/>
        <v>9761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2760</v>
      </c>
      <c r="J34" s="366">
        <f t="shared" si="7"/>
        <v>-912</v>
      </c>
      <c r="K34" s="366">
        <f t="shared" si="7"/>
        <v>0</v>
      </c>
      <c r="L34" s="430">
        <f t="shared" si="1"/>
        <v>9761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45219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C83" sqref="C8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694</v>
      </c>
      <c r="B13" s="459"/>
      <c r="C13" s="79">
        <v>267</v>
      </c>
      <c r="D13" s="79">
        <v>77.59</v>
      </c>
      <c r="E13" s="79"/>
      <c r="F13" s="260">
        <f aca="true" t="shared" si="0" ref="F13:F26">C13-E13</f>
        <v>267</v>
      </c>
    </row>
    <row r="14" spans="1:6" ht="15.75">
      <c r="A14" s="458" t="s">
        <v>695</v>
      </c>
      <c r="B14" s="459"/>
      <c r="C14" s="79">
        <v>136</v>
      </c>
      <c r="D14" s="79">
        <v>67</v>
      </c>
      <c r="E14" s="79"/>
      <c r="F14" s="260">
        <f t="shared" si="0"/>
        <v>136</v>
      </c>
    </row>
    <row r="15" spans="1:6" ht="15.75">
      <c r="A15" s="458" t="s">
        <v>696</v>
      </c>
      <c r="B15" s="459"/>
      <c r="C15" s="79">
        <v>18</v>
      </c>
      <c r="D15" s="79">
        <v>64</v>
      </c>
      <c r="E15" s="79"/>
      <c r="F15" s="260">
        <f t="shared" si="0"/>
        <v>18</v>
      </c>
    </row>
    <row r="16" spans="1:6" ht="15.75">
      <c r="A16" s="458" t="s">
        <v>697</v>
      </c>
      <c r="B16" s="459"/>
      <c r="C16" s="79">
        <v>210</v>
      </c>
      <c r="D16" s="79">
        <v>56</v>
      </c>
      <c r="E16" s="79"/>
      <c r="F16" s="260">
        <f t="shared" si="0"/>
        <v>210</v>
      </c>
    </row>
    <row r="17" spans="1:6" ht="15.75">
      <c r="A17" s="458" t="s">
        <v>698</v>
      </c>
      <c r="B17" s="459"/>
      <c r="C17" s="79">
        <v>633</v>
      </c>
      <c r="D17" s="79">
        <v>54</v>
      </c>
      <c r="E17" s="79"/>
      <c r="F17" s="260">
        <f t="shared" si="0"/>
        <v>633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1432</v>
      </c>
      <c r="D27" s="263"/>
      <c r="E27" s="263">
        <f>SUM(E12:E26)</f>
        <v>0</v>
      </c>
      <c r="F27" s="263">
        <f>SUM(F12:F26)</f>
        <v>1432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699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700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701</v>
      </c>
      <c r="B48" s="459"/>
      <c r="C48" s="79">
        <v>967</v>
      </c>
      <c r="D48" s="79">
        <v>48</v>
      </c>
      <c r="E48" s="79"/>
      <c r="F48" s="260">
        <f t="shared" si="2"/>
        <v>967</v>
      </c>
    </row>
    <row r="49" spans="1:6" ht="15.75">
      <c r="A49" s="458" t="s">
        <v>702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703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704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705</v>
      </c>
      <c r="B52" s="459"/>
      <c r="C52" s="79">
        <v>334</v>
      </c>
      <c r="D52" s="79">
        <v>37</v>
      </c>
      <c r="E52" s="79"/>
      <c r="F52" s="260">
        <f t="shared" si="2"/>
        <v>334</v>
      </c>
    </row>
    <row r="53" spans="1:6" ht="15.75">
      <c r="A53" s="458" t="s">
        <v>706</v>
      </c>
      <c r="B53" s="459"/>
      <c r="C53" s="79">
        <v>101</v>
      </c>
      <c r="D53" s="79">
        <v>41</v>
      </c>
      <c r="E53" s="79"/>
      <c r="F53" s="260">
        <f t="shared" si="2"/>
        <v>101</v>
      </c>
    </row>
    <row r="54" spans="1:6" ht="15.75">
      <c r="A54" s="458" t="s">
        <v>707</v>
      </c>
      <c r="B54" s="459"/>
      <c r="C54" s="79">
        <v>84</v>
      </c>
      <c r="D54" s="79">
        <v>38.9</v>
      </c>
      <c r="E54" s="79"/>
      <c r="F54" s="260">
        <f t="shared" si="2"/>
        <v>84</v>
      </c>
    </row>
    <row r="55" spans="1:6" ht="15.75">
      <c r="A55" s="458" t="s">
        <v>708</v>
      </c>
      <c r="B55" s="459"/>
      <c r="C55" s="79">
        <v>169</v>
      </c>
      <c r="D55" s="79">
        <v>33.66</v>
      </c>
      <c r="E55" s="79">
        <v>169</v>
      </c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390</v>
      </c>
      <c r="F61" s="263">
        <f>SUM(F46:F60)</f>
        <v>2746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709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710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711</v>
      </c>
      <c r="B65" s="459"/>
      <c r="C65" s="79">
        <v>73</v>
      </c>
      <c r="D65" s="79">
        <v>20</v>
      </c>
      <c r="E65" s="79"/>
      <c r="F65" s="260">
        <f t="shared" si="3"/>
        <v>73</v>
      </c>
    </row>
    <row r="66" spans="1:6" ht="15.75">
      <c r="A66" s="458" t="s">
        <v>712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713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714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715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2448</v>
      </c>
      <c r="D78" s="263"/>
      <c r="E78" s="263">
        <f>SUM(E63:E77)</f>
        <v>30</v>
      </c>
      <c r="F78" s="263">
        <f>SUM(F63:F77)</f>
        <v>2418</v>
      </c>
    </row>
    <row r="79" spans="1:6" ht="15.75">
      <c r="A79" s="300" t="s">
        <v>527</v>
      </c>
      <c r="B79" s="297" t="s">
        <v>528</v>
      </c>
      <c r="C79" s="263">
        <f>C78+C61+C44+C27</f>
        <v>7016</v>
      </c>
      <c r="D79" s="263"/>
      <c r="E79" s="263">
        <f>E78+E61+E44+E27</f>
        <v>420</v>
      </c>
      <c r="F79" s="263">
        <f>F78+F61+F44+F27</f>
        <v>6596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45219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17525</v>
      </c>
      <c r="D6" s="454">
        <f aca="true" t="shared" si="0" ref="D6:D15">C6-E6</f>
        <v>0</v>
      </c>
      <c r="E6" s="453">
        <f>'1-Баланс'!G95</f>
        <v>17525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9761</v>
      </c>
      <c r="D7" s="454">
        <f t="shared" si="0"/>
        <v>7381</v>
      </c>
      <c r="E7" s="453">
        <f>'1-Баланс'!G18</f>
        <v>2380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27</v>
      </c>
      <c r="D8" s="454">
        <f t="shared" si="0"/>
        <v>0</v>
      </c>
      <c r="E8" s="453">
        <f>ABS('2-Отчет за доходите'!C44)-ABS('2-Отчет за доходите'!G44)</f>
        <v>27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630</v>
      </c>
      <c r="D9" s="454">
        <f t="shared" si="0"/>
        <v>0</v>
      </c>
      <c r="E9" s="453">
        <f>'3-Отчет за паричния поток'!C45</f>
        <v>630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71</v>
      </c>
      <c r="D10" s="454">
        <f t="shared" si="0"/>
        <v>0</v>
      </c>
      <c r="E10" s="453">
        <f>'3-Отчет за паричния поток'!C46</f>
        <v>71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9761</v>
      </c>
      <c r="D11" s="454">
        <f t="shared" si="0"/>
        <v>0</v>
      </c>
      <c r="E11" s="453">
        <f>'4-Отчет за собствения капитал'!L34</f>
        <v>9761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1432</v>
      </c>
      <c r="D12" s="454">
        <f t="shared" si="0"/>
        <v>0</v>
      </c>
      <c r="E12" s="453">
        <f>'Справка 5'!C27+'Справка 5'!C97</f>
        <v>1432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3136</v>
      </c>
      <c r="D14" s="454">
        <f t="shared" si="0"/>
        <v>0</v>
      </c>
      <c r="E14" s="453">
        <f>'Справка 5'!C61+'Справка 5'!C131</f>
        <v>3136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2448</v>
      </c>
      <c r="D15" s="454">
        <f t="shared" si="0"/>
        <v>0</v>
      </c>
      <c r="E15" s="453">
        <f>'Справка 5'!C148+'Справка 5'!C78</f>
        <v>2448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0.002766110029710071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0.0034775888717156105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0.0015406562054208273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1.0641330166270784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1.0786965481710458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1.0786965481710458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0.009144770736733643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0.009144770736733643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4.090909090909091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0.0025677603423680455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0.7954103063210737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0.4430242510699001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0.007171396373322405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0.17410714285714285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99.53846153846153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7016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1432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2448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7016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2123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2123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9150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8303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8304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70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71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8375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17525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1821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-912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27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1848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9761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7764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7281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122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326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30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7764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7764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17525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136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168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376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43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45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421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421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27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27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448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39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45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174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229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403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448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448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333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-100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-197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-36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138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138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33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-80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-641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-688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-559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630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71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71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2380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2380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27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2760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2760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-911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-911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-1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-912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-912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9735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9735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27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9761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9761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1432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2448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7016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390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420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1432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2746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2418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6596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2023-04-19T10:46:56Z</cp:lastPrinted>
  <dcterms:created xsi:type="dcterms:W3CDTF">2006-09-16T00:00:00Z</dcterms:created>
  <dcterms:modified xsi:type="dcterms:W3CDTF">2023-10-23T08:20:07Z</dcterms:modified>
  <cp:category/>
  <cp:version/>
  <cp:contentType/>
  <cp:contentStatus/>
</cp:coreProperties>
</file>