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DIT 2024\ARMHL - CONS\kfn\"/>
    </mc:Choice>
  </mc:AlternateContent>
  <xr:revisionPtr revIDLastSave="0" documentId="13_ncr:1_{78613ED6-9A3D-466D-A0B6-E1AD1A091FE7}" xr6:coauthVersionLast="47" xr6:coauthVersionMax="47" xr10:uidLastSave="{00000000-0000-0000-0000-000000000000}"/>
  <bookViews>
    <workbookView xWindow="-110" yWindow="-110" windowWidth="19420" windowHeight="10300" tabRatio="814" firstSheet="2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H87" i="2"/>
  <c r="R36" i="8"/>
  <c r="H903" i="2" s="1"/>
  <c r="E35" i="9"/>
  <c r="H996" i="2" s="1"/>
  <c r="H1320" i="2"/>
  <c r="H561" i="2"/>
  <c r="H565" i="2"/>
  <c r="H863" i="2"/>
  <c r="H650" i="2"/>
  <c r="H1305" i="2"/>
  <c r="E15" i="14"/>
  <c r="D15" i="14"/>
  <c r="H1296" i="2"/>
  <c r="H64" i="2"/>
  <c r="H977" i="2"/>
  <c r="D45" i="9"/>
  <c r="H974" i="2" s="1"/>
  <c r="C21" i="9"/>
  <c r="H921" i="2" s="1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H1300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E92" i="9"/>
  <c r="H1129" i="2" s="1"/>
  <c r="E45" i="9"/>
  <c r="D46" i="9"/>
  <c r="H975" i="2" s="1"/>
  <c r="E21" i="9"/>
  <c r="H985" i="2" s="1"/>
  <c r="H918" i="2"/>
  <c r="H1244" i="2"/>
  <c r="H768" i="2"/>
  <c r="K43" i="8"/>
  <c r="H700" i="2" s="1"/>
  <c r="Q15" i="8"/>
  <c r="H855" i="2" s="1"/>
  <c r="H551" i="2"/>
  <c r="J15" i="8"/>
  <c r="D44" i="6"/>
  <c r="D46" i="6" s="1"/>
  <c r="H170" i="2"/>
  <c r="D31" i="5"/>
  <c r="D36" i="5" s="1"/>
  <c r="C31" i="5"/>
  <c r="H120" i="2"/>
  <c r="G79" i="4"/>
  <c r="H124" i="2" s="1"/>
  <c r="H110" i="2"/>
  <c r="G56" i="4"/>
  <c r="M34" i="7"/>
  <c r="H459" i="2" s="1"/>
  <c r="H368" i="2"/>
  <c r="J17" i="7"/>
  <c r="H376" i="2" s="1"/>
  <c r="H37" i="4"/>
  <c r="H95" i="4" s="1"/>
  <c r="H82" i="2"/>
  <c r="L13" i="7"/>
  <c r="H416" i="2" s="1"/>
  <c r="H79" i="2"/>
  <c r="D12" i="12"/>
  <c r="D13" i="12"/>
  <c r="H69" i="2"/>
  <c r="D15" i="12"/>
  <c r="D56" i="4"/>
  <c r="D10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645" i="2"/>
  <c r="R15" i="8"/>
  <c r="H885" i="2" s="1"/>
  <c r="C36" i="5"/>
  <c r="C33" i="5"/>
  <c r="H144" i="2" s="1"/>
  <c r="G33" i="5"/>
  <c r="H171" i="2" s="1"/>
  <c r="D11" i="12"/>
  <c r="D5" i="12"/>
  <c r="H107" i="2"/>
  <c r="H390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H147" i="2"/>
  <c r="C37" i="5"/>
  <c r="G37" i="5"/>
  <c r="C42" i="5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75" i="2"/>
  <c r="G42" i="5"/>
  <c r="G44" i="5" s="1"/>
  <c r="H178" i="2" s="1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D22" i="12"/>
  <c r="D23" i="12"/>
  <c r="C44" i="5"/>
  <c r="G45" i="5"/>
  <c r="H179" i="2" s="1"/>
  <c r="H176" i="2"/>
  <c r="D44" i="5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<sst xmlns="http://schemas.openxmlformats.org/spreadsheetml/2006/main" count="4275" uniqueCount="994">
  <si>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</si>
  <si>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</si>
  <si>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</si>
  <si>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</si>
  <si>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</si>
  <si>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</si>
  <si>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</si>
  <si>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</si>
  <si>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</si>
  <si>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</si>
  <si>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</si>
  <si>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</si>
  <si>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</si>
  <si>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</si>
  <si>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</si>
  <si>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</si>
  <si>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</si>
  <si>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</si>
  <si>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</si>
  <si>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</si>
  <si>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</si>
  <si>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</si>
  <si>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</si>
  <si>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</si>
  <si>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</si>
  <si>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</si>
  <si>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</si>
  <si>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</si>
  <si>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</si>
  <si>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</si>
  <si>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</si>
  <si>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</si>
  <si>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</si>
  <si>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</si>
  <si>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</si>
  <si>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</si>
  <si>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</si>
  <si>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</si>
  <si>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</si>
  <si>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</si>
  <si>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</si>
  <si>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</si>
  <si>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</si>
  <si>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</si>
  <si>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</si>
  <si>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</si>
  <si>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</si>
  <si>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</si>
  <si>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</si>
  <si>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</si>
  <si>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</si>
  <si>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</si>
  <si>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</si>
  <si>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</si>
  <si>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</si>
  <si>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</si>
  <si>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</si>
  <si>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</si>
  <si>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</si>
  <si>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</si>
  <si>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</si>
  <si>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</si>
  <si>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</si>
  <si>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</si>
  <si>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</si>
  <si>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</si>
  <si>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</si>
  <si>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</si>
  <si>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</si>
  <si>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</si>
  <si>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</si>
  <si>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</si>
  <si>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</si>
  <si>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</si>
  <si>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</si>
  <si>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</si>
  <si>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</si>
  <si>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</si>
  <si>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</si>
  <si>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</si>
  <si>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</si>
  <si>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</si>
  <si>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</si>
  <si>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</si>
  <si>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</si>
  <si>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</si>
  <si>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</si>
  <si>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</si>
  <si>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</si>
  <si>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</si>
  <si>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</si>
  <si>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</si>
  <si>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</si>
  <si>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</si>
  <si>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</si>
  <si>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</si>
  <si>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</si>
  <si>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</si>
  <si>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</si>
  <si>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</si>
  <si>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</si>
  <si>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</si>
  <si>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</si>
  <si>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</si>
  <si>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</si>
  <si>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</si>
  <si>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</si>
  <si>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</si>
  <si>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</si>
  <si>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</si>
  <si>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</si>
  <si>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</si>
  <si>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</si>
  <si>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</si>
  <si>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</si>
  <si>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</si>
  <si>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</si>
  <si>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</si>
  <si>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</si>
  <si>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</si>
  <si>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</si>
  <si>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</si>
  <si>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</si>
  <si>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</si>
  <si>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</si>
  <si>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</si>
  <si>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</si>
  <si>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</si>
  <si>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</si>
  <si>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</si>
  <si>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</si>
  <si>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</si>
  <si>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</si>
  <si>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</si>
  <si>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</si>
  <si>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</si>
  <si>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</si>
  <si>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</si>
  <si>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</si>
  <si>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</si>
  <si>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</si>
  <si>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</si>
  <si>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</si>
  <si>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</si>
  <si>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</si>
  <si>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</si>
  <si>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</si>
  <si>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</si>
  <si>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</si>
  <si>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</si>
  <si>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</si>
  <si>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</si>
  <si>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</si>
  <si>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</si>
  <si>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</si>
  <si>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</si>
  <si>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</si>
  <si>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</si>
  <si>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</si>
  <si>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</si>
  <si>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</si>
  <si>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</si>
  <si>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</si>
  <si>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</si>
  <si>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</si>
  <si>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</si>
  <si>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</si>
  <si>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</si>
  <si>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</si>
  <si>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</si>
  <si>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</si>
  <si>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</si>
  <si>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</si>
  <si>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</si>
  <si>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</si>
  <si>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</si>
  <si>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</si>
  <si>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</si>
  <si>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</si>
  <si>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</si>
  <si>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</si>
  <si>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</si>
  <si>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</si>
  <si>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</si>
  <si>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</si>
  <si>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</si>
  <si>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</si>
  <si>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</si>
  <si>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</si>
  <si>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</si>
  <si>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</si>
  <si>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</si>
  <si>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</si>
  <si>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</si>
  <si>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</si>
  <si>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</si>
  <si>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</si>
  <si>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</si>
  <si>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</si>
  <si>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</si>
  <si>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</si>
  <si>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</si>
  <si>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</si>
  <si>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</si>
  <si>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</si>
  <si>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</si>
  <si>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</si>
  <si>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</si>
  <si>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</si>
  <si>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</si>
  <si>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</si>
  <si>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</si>
  <si>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</si>
  <si>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</si>
  <si>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</si>
  <si>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</si>
  <si>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</si>
  <si>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</si>
  <si>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</si>
  <si>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</si>
  <si>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</si>
  <si>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</si>
  <si>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</si>
  <si>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</si>
  <si>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</si>
  <si>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</si>
  <si>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</si>
  <si>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</si>
  <si>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</si>
  <si>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</si>
  <si>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</si>
  <si>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</si>
  <si>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</si>
  <si>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</si>
  <si>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</si>
  <si>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</si>
  <si>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</si>
  <si>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</si>
  <si>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</si>
  <si>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</si>
  <si>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</si>
  <si>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</si>
  <si>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</si>
  <si>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</si>
  <si>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</si>
  <si>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</si>
  <si>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</si>
  <si>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</si>
  <si>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</si>
  <si>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</si>
  <si>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</si>
  <si>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</si>
  <si>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</si>
  <si>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</si>
  <si>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</si>
  <si>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</si>
  <si>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</si>
  <si>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</si>
  <si>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</si>
  <si>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</si>
  <si>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</si>
  <si>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</si>
  <si>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</si>
  <si>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</si>
  <si>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</si>
  <si>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</si>
  <si>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</si>
  <si>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</si>
  <si>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</si>
  <si>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</si>
  <si>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</si>
  <si>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</si>
  <si>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</si>
  <si>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</si>
  <si>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</si>
  <si>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</si>
  <si>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</si>
  <si>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</si>
  <si>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</si>
  <si>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</si>
  <si>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</si>
  <si>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</si>
  <si>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</si>
  <si>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</si>
  <si>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</si>
  <si>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</si>
  <si>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</si>
  <si>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</si>
  <si>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</si>
  <si>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</si>
  <si>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</si>
  <si>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</si>
  <si>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</si>
  <si>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</si>
  <si>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</si>
  <si>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</si>
  <si>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</si>
  <si>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</si>
  <si>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</si>
  <si>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</si>
  <si>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</si>
  <si>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</si>
  <si>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</si>
  <si>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</si>
  <si>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</si>
  <si>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</si>
  <si>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</si>
  <si>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</si>
  <si>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</si>
  <si>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</si>
  <si>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</si>
  <si>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</si>
  <si>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</si>
  <si>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</si>
  <si>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</si>
  <si>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</si>
  <si>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</si>
  <si>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</si>
  <si>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</si>
  <si>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</si>
  <si>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</si>
  <si>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</si>
  <si>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</si>
  <si>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</si>
  <si>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</si>
  <si>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</si>
  <si>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</si>
  <si>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</si>
  <si>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</si>
  <si>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</si>
  <si>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</si>
  <si>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</si>
  <si>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</si>
  <si>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</si>
  <si>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</si>
  <si>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</si>
  <si>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</si>
  <si>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</si>
  <si>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</si>
  <si>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</si>
  <si>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</si>
  <si>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</si>
  <si>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</si>
  <si>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</si>
  <si>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</si>
  <si>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</si>
  <si>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</si>
  <si>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</si>
  <si>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</si>
  <si>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</si>
  <si>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</si>
  <si>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</si>
  <si>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</si>
  <si>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</si>
  <si>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</si>
  <si>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</si>
  <si>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</si>
  <si>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</si>
  <si>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</si>
  <si>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</si>
  <si>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</si>
  <si>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</si>
  <si>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</si>
  <si>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</si>
  <si>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</si>
  <si>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</si>
  <si>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</si>
  <si>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</si>
  <si>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</si>
  <si>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</si>
  <si>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</si>
  <si>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</si>
  <si>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</si>
  <si>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</si>
  <si>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</si>
  <si>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</si>
  <si>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</si>
  <si>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</si>
  <si>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</si>
  <si>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</si>
  <si>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</si>
  <si>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</si>
  <si>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</si>
  <si>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</si>
  <si>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</si>
  <si>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</si>
  <si>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</si>
  <si>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</si>
  <si>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</si>
  <si>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</si>
  <si>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</si>
  <si>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</si>
  <si>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</si>
  <si>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</si>
  <si>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</si>
  <si>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</si>
  <si>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</si>
  <si>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</si>
  <si>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</si>
  <si>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</si>
  <si>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</si>
  <si>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</si>
  <si>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</si>
  <si>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</si>
  <si>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</si>
  <si>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</si>
  <si>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</si>
  <si>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</si>
  <si>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</si>
  <si>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</si>
  <si>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</si>
  <si>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</si>
  <si>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</si>
  <si>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</si>
  <si>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</si>
  <si>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</si>
  <si>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</si>
  <si>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</si>
  <si>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</si>
  <si>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</si>
  <si>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</si>
  <si>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</si>
  <si>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</si>
  <si>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</si>
  <si>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</si>
  <si>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</si>
  <si>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</si>
  <si>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</si>
  <si>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</si>
  <si>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</si>
  <si>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</si>
  <si>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</si>
  <si>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</si>
  <si>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</si>
  <si>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</si>
  <si>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</si>
  <si>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</si>
  <si>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</si>
  <si>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</si>
  <si>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</si>
  <si>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</si>
  <si>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</si>
  <si>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</si>
  <si>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</si>
  <si>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</si>
  <si>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</si>
  <si>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</si>
  <si>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</si>
  <si>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</si>
  <si>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</si>
  <si>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</si>
  <si>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</si>
  <si>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</si>
  <si>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</si>
  <si>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</si>
  <si>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</si>
  <si>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</si>
  <si>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</si>
  <si>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</si>
  <si>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</si>
  <si>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</si>
  <si>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</si>
  <si>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</si>
  <si>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</si>
  <si>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</si>
  <si>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</si>
  <si>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</si>
  <si>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</si>
  <si>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</si>
  <si>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</si>
  <si>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</si>
  <si>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</si>
  <si>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</si>
  <si>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</si>
  <si>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</si>
  <si>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</si>
  <si>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</si>
  <si>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</si>
  <si>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</si>
  <si>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</si>
  <si>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</si>
  <si>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</si>
  <si>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</si>
  <si>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</si>
  <si>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</si>
  <si>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</si>
  <si>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</si>
  <si>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</si>
  <si>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</si>
  <si>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</si>
  <si>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</si>
  <si>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</si>
  <si>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</si>
  <si>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</si>
  <si>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</si>
  <si>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</si>
  <si>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</si>
  <si>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</si>
  <si>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</si>
  <si>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</si>
  <si>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</si>
  <si>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</si>
  <si>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</si>
  <si>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</si>
  <si>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</si>
  <si>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</si>
  <si>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</si>
  <si>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</si>
  <si>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</si>
  <si>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</si>
  <si>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</si>
  <si>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</si>
  <si>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</si>
  <si>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</si>
  <si>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</si>
  <si>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</si>
  <si>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</si>
  <si>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</si>
  <si>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</si>
  <si>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</si>
  <si>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</si>
  <si>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</si>
  <si>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</si>
  <si>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</si>
  <si>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</si>
  <si>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</si>
  <si>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</si>
  <si>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</si>
  <si>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</si>
  <si>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</si>
  <si>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</si>
  <si>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</si>
  <si>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</si>
  <si>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</si>
  <si>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</si>
  <si>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</si>
  <si>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</si>
  <si>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</si>
  <si>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</si>
  <si>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</si>
  <si>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</si>
  <si>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</si>
  <si>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</si>
  <si>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</si>
  <si>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</si>
  <si>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</si>
  <si>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</si>
  <si>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</si>
  <si>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</si>
  <si>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</si>
  <si>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</si>
  <si>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</si>
  <si>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</si>
  <si>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</si>
  <si>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</si>
  <si>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</si>
  <si>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</si>
  <si>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</si>
  <si>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</si>
  <si>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</si>
  <si>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</si>
  <si>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</si>
  <si>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</si>
  <si>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</si>
  <si>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</si>
  <si>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</si>
  <si>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</si>
  <si>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</si>
  <si>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</si>
  <si>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</si>
  <si>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</si>
  <si>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</si>
  <si>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</si>
  <si>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</si>
  <si>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</si>
  <si>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</si>
  <si>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</si>
  <si>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</si>
  <si>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</si>
  <si>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</si>
  <si>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</si>
  <si>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</si>
  <si>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</si>
  <si>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</si>
  <si>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</si>
  <si>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</si>
  <si>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</si>
  <si>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</si>
  <si>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</si>
  <si>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</si>
  <si>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</si>
  <si>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</si>
  <si>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</si>
  <si>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</si>
  <si>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</si>
  <si>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</si>
  <si>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</si>
  <si>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</si>
  <si>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</si>
  <si>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</si>
  <si>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</si>
  <si>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</si>
  <si>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</si>
  <si>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</si>
  <si>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</si>
  <si>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</si>
  <si>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</si>
  <si>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</si>
  <si>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</si>
  <si>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</si>
  <si>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</si>
  <si>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</si>
  <si>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</si>
  <si>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</si>
  <si>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</si>
  <si>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</si>
  <si>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</si>
  <si>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</si>
  <si>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</si>
  <si>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</si>
  <si>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</si>
  <si>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</si>
  <si>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</si>
  <si>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</si>
  <si>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</si>
  <si>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</si>
  <si>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</si>
  <si>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</si>
  <si>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</si>
  <si>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</si>
  <si>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</si>
  <si>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</si>
  <si>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</si>
  <si>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</si>
  <si>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</si>
  <si>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</si>
  <si>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</si>
  <si>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</si>
  <si>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</si>
  <si>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</si>
  <si>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</si>
  <si>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</si>
  <si>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</si>
  <si>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</si>
  <si>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</si>
  <si>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</si>
  <si>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</si>
  <si>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</si>
  <si>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</si>
  <si>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</si>
  <si>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</si>
  <si>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</si>
  <si>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</si>
  <si>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</si>
  <si>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</si>
  <si>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</si>
  <si>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</si>
  <si>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</si>
  <si>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</si>
  <si>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</si>
  <si>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</si>
  <si>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</si>
  <si>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</si>
  <si>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</si>
  <si>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</si>
  <si>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</si>
  <si>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</si>
  <si>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</si>
  <si>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</si>
  <si>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</si>
  <si>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</si>
  <si>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</si>
  <si>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</si>
  <si>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</si>
  <si>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</si>
  <si>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</si>
  <si>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</si>
  <si>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</si>
  <si>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</si>
  <si>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</si>
  <si>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</si>
  <si>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</si>
  <si>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</si>
  <si>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</si>
  <si>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</si>
  <si>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</si>
  <si>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</si>
  <si>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</si>
  <si>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</si>
  <si>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</si>
  <si>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</si>
  <si>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</si>
  <si>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</si>
  <si>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</si>
  <si>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</si>
  <si>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</si>
  <si>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</si>
  <si>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</si>
  <si>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</si>
  <si>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</si>
  <si>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</si>
  <si>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</si>
  <si>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</si>
  <si>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</si>
  <si>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</si>
  <si>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</si>
  <si>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</si>
  <si>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</si>
  <si>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</si>
  <si>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</si>
  <si>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</si>
  <si>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</si>
  <si>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</si>
  <si>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</si>
  <si>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</si>
  <si>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</si>
  <si>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</si>
  <si>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</si>
  <si>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</si>
  <si>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</si>
  <si>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</si>
  <si>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</si>
  <si>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</si>
  <si>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</si>
  <si>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</si>
  <si>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</si>
  <si>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</si>
  <si>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</si>
  <si>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</si>
  <si>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</si>
  <si>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</si>
  <si>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</si>
  <si>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</si>
  <si>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</si>
  <si>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</si>
  <si>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</si>
  <si>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</si>
  <si>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</si>
  <si>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</si>
  <si>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</si>
  <si>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</si>
  <si>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</si>
  <si>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</si>
  <si>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</si>
  <si>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</si>
  <si>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</si>
  <si>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</si>
  <si>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</si>
  <si>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</si>
  <si>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</si>
  <si>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</si>
  <si>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</si>
  <si>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</si>
  <si>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</si>
  <si>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</si>
  <si>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</si>
  <si>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</si>
  <si>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</si>
  <si>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</si>
  <si>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</si>
  <si>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</si>
  <si>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</si>
  <si>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</si>
  <si>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</si>
  <si>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</si>
  <si>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</si>
  <si>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</si>
  <si>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</si>
  <si>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</si>
  <si>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</si>
  <si>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</si>
  <si>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</si>
  <si>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</si>
  <si>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</si>
  <si>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</si>
  <si>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</si>
  <si>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</si>
  <si>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</si>
  <si>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</si>
  <si>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</si>
  <si>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</si>
  <si>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</si>
  <si>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</si>
  <si>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</si>
  <si>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</si>
  <si>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</si>
  <si>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</si>
  <si>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</si>
  <si>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</si>
  <si>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</si>
  <si>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</si>
  <si>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</si>
  <si>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</si>
  <si>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</si>
  <si>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</si>
  <si>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</si>
  <si>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</si>
  <si>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</si>
  <si>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</si>
  <si>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</si>
  <si>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</si>
  <si>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</si>
  <si>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</si>
  <si>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</si>
  <si>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</si>
  <si>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</si>
  <si>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</si>
  <si>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</si>
  <si>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</si>
  <si>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</si>
  <si>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</si>
  <si>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</si>
  <si>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</si>
  <si>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</si>
  <si>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</si>
  <si>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</si>
  <si>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</si>
  <si>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</si>
  <si>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</si>
  <si>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</si>
  <si>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</si>
  <si>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</si>
  <si>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</si>
  <si>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</si>
  <si>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</si>
  <si>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</si>
  <si>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</si>
  <si>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</si>
  <si>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</si>
  <si>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</si>
  <si>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</si>
  <si>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</si>
  <si>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</si>
  <si>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</si>
  <si>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</si>
  <si>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</si>
  <si>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</si>
  <si>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</si>
  <si>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</si>
  <si>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</si>
  <si>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</si>
  <si>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</si>
  <si>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</si>
  <si>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</si>
  <si>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</si>
  <si>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</si>
  <si>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</si>
  <si>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</si>
  <si>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</si>
  <si>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</si>
  <si>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</si>
  <si>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</si>
  <si>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</si>
  <si>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</si>
  <si>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</si>
  <si>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</si>
  <si>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</si>
  <si>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</si>
  <si>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</si>
  <si>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</si>
  <si>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</si>
  <si>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</si>
  <si>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</si>
  <si>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</si>
  <si>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</si>
  <si>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</si>
  <si>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</si>
  <si>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</si>
  <si>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</si>
  <si>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</si>
  <si>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</si>
  <si>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</si>
  <si>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</si>
  <si>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</si>
  <si>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</si>
  <si>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</si>
  <si>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</si>
  <si>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</si>
  <si>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</si>
  <si>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</si>
  <si>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</si>
  <si>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</si>
  <si>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</si>
  <si>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</si>
  <si>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</si>
  <si>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</si>
  <si>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</si>
  <si>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</si>
  <si>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</si>
  <si>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</si>
  <si>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</si>
  <si>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</si>
  <si>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</si>
  <si>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</si>
  <si>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</si>
  <si>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</si>
  <si>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</si>
  <si>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</si>
  <si>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</si>
  <si>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</si>
  <si>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</si>
  <si>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</si>
  <si>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</si>
  <si>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</si>
  <si>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</si>
  <si>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</si>
  <si>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</si>
  <si>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</si>
  <si>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</si>
  <si>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</si>
  <si>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</si>
  <si>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</si>
  <si>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</si>
  <si>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</si>
  <si>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</si>
  <si>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</si>
  <si>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</si>
  <si>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</si>
  <si>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</si>
  <si>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</si>
  <si>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</si>
  <si>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</si>
  <si>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</si>
  <si>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</si>
  <si>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</si>
  <si>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</si>
  <si>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</si>
  <si>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</si>
  <si>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</si>
  <si>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</si>
  <si>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</si>
  <si>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</si>
  <si>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</si>
  <si>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</si>
  <si>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</si>
  <si>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</si>
  <si>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</si>
  <si>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</si>
  <si>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</si>
  <si>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</si>
  <si>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</si>
  <si>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</si>
  <si>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</si>
  <si>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</si>
  <si>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</si>
  <si>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</si>
  <si>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</si>
  <si>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</si>
  <si>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</si>
  <si>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</si>
  <si>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</si>
  <si>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</si>
  <si>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</si>
  <si>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</si>
  <si>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</si>
  <si>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</si>
  <si>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</si>
  <si>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</si>
  <si>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</si>
  <si>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</si>
  <si>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</si>
  <si>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</si>
  <si>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</si>
  <si>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</si>
  <si>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</si>
  <si>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</si>
  <si>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</si>
  <si>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</si>
  <si>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</si>
  <si>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</si>
  <si>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</si>
  <si>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</si>
  <si>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</si>
  <si>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</si>
  <si>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</si>
  <si>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</si>
  <si>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</si>
  <si>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</si>
  <si>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</si>
  <si>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</si>
  <si>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</si>
  <si>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</si>
  <si>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АРМЕЙСКИ ХОЛДИНГ АД</t>
  </si>
  <si>
    <t>121213274</t>
  </si>
  <si>
    <t>изп.директор</t>
  </si>
  <si>
    <t>+359897889493</t>
  </si>
  <si>
    <t>няма</t>
  </si>
  <si>
    <t>София – бул. Цар Освободител № 33</t>
  </si>
  <si>
    <t>Никола Петров Тодоров</t>
  </si>
  <si>
    <t>armhold@mail.bg</t>
  </si>
  <si>
    <t>www.arm-hold.com</t>
  </si>
  <si>
    <t>Инвестор БГ</t>
  </si>
  <si>
    <t>Димитър Димитров Цветанов</t>
  </si>
  <si>
    <t>Ръководител на 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</si>
</sst>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m-hold.com/" TargetMode="External"/><Relationship Id="rId1" Type="http://schemas.openxmlformats.org/officeDocument/2006/relationships/hyperlink" Target="mailto:armhold@mai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8" sqref="B28"/>
    </sheetView>
  </sheetViews>
  <sheetFormatPr defaultColWidth="9.08984375" defaultRowHeight="15.5"/>
  <cols>
    <col min="1" max="1" width="30.6328125" style="579" customWidth="1"/>
    <col min="2" max="2" width="65.6328125" style="579" customWidth="1"/>
    <col min="3" max="3" width="4.08984375" style="579" customWidth="1"/>
    <col min="4" max="4" width="4" style="579" customWidth="1"/>
    <col min="5" max="26" width="9.08984375" style="579"/>
    <col min="27" max="27" width="9.90625" style="579" bestFit="1" customWidth="1"/>
    <col min="28" max="16384" width="9.0898437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45657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45772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Димитър Димитров Цветанов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5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45292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45657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45772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971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988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984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987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987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985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 t="s">
        <v>986</v>
      </c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989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7" t="s">
        <v>990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 t="s">
        <v>991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992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993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CFB120D-CE9C-4D64-ABDF-B3927A794669}"/>
    <hyperlink ref="B24" r:id="rId2" xr:uid="{8F0DE8F5-7B02-451E-9182-88C0C85537D8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5"/>
  <cols>
    <col min="1" max="1" width="4.36328125" customWidth="1"/>
    <col min="2" max="2" width="31.08984375" bestFit="1" customWidth="1"/>
    <col min="3" max="3" width="40" bestFit="1" customWidth="1"/>
    <col min="4" max="5" width="18.5429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0.34389140271493213</v>
      </c>
      <c r="E3" s="590"/>
    </row>
    <row r="4" spans="1:6" ht="31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0.39686684073107048</v>
      </c>
    </row>
    <row r="5" spans="1:6" ht="31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0.29230769230769232</v>
      </c>
    </row>
    <row r="6" spans="1:6" ht="31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0.15502294747577766</v>
      </c>
    </row>
    <row r="7" spans="1:6" ht="24" customHeight="1">
      <c r="A7" s="548" t="s">
        <v>901</v>
      </c>
      <c r="B7" s="546"/>
      <c r="C7" s="546"/>
      <c r="D7" s="547"/>
    </row>
    <row r="8" spans="1:6" ht="31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1.5241379310344827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">
      <c r="A10" s="501">
        <v>6</v>
      </c>
      <c r="B10" s="499" t="s">
        <v>905</v>
      </c>
      <c r="C10" s="500" t="s">
        <v>906</v>
      </c>
      <c r="D10" s="544">
        <f>'1-Баланс'!C94/'1-Баланс'!G79</f>
        <v>1.4350000000000001</v>
      </c>
    </row>
    <row r="11" spans="1:6" ht="62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0.55000000000000004</v>
      </c>
    </row>
    <row r="12" spans="1:6" ht="46.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0.4</v>
      </c>
    </row>
    <row r="13" spans="1:6" ht="31">
      <c r="A13" s="501">
        <v>9</v>
      </c>
      <c r="B13" s="499" t="s">
        <v>911</v>
      </c>
      <c r="C13" s="500" t="s">
        <v>912</v>
      </c>
      <c r="D13" s="544">
        <f>'1-Баланс'!C92/'1-Баланс'!G79</f>
        <v>0.4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0.84110371075166512</v>
      </c>
    </row>
    <row r="16" spans="1:6" ht="31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0.45079041305456402</v>
      </c>
    </row>
    <row r="17" spans="1:5" ht="24" customHeight="1">
      <c r="A17" s="548" t="s">
        <v>917</v>
      </c>
      <c r="B17" s="546"/>
      <c r="C17" s="546"/>
      <c r="D17" s="547"/>
    </row>
    <row r="18" spans="1:5" ht="31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0.52303860523038603</v>
      </c>
    </row>
    <row r="19" spans="1:5" ht="31">
      <c r="A19" s="501">
        <v>13</v>
      </c>
      <c r="B19" s="499" t="s">
        <v>920</v>
      </c>
      <c r="C19" s="500" t="s">
        <v>921</v>
      </c>
      <c r="D19" s="544">
        <f>D4/D5</f>
        <v>1.3577023498694516</v>
      </c>
    </row>
    <row r="20" spans="1:5" ht="31">
      <c r="A20" s="501">
        <v>14</v>
      </c>
      <c r="B20" s="499" t="s">
        <v>922</v>
      </c>
      <c r="C20" s="500" t="s">
        <v>923</v>
      </c>
      <c r="D20" s="544">
        <f>D6/D5</f>
        <v>0.5303416624171341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368</v>
      </c>
      <c r="E21" s="587"/>
    </row>
    <row r="22" spans="1:5" ht="46.5">
      <c r="A22" s="501">
        <v>16</v>
      </c>
      <c r="B22" s="499" t="s">
        <v>926</v>
      </c>
      <c r="C22" s="500" t="s">
        <v>927</v>
      </c>
      <c r="D22" s="549">
        <f>D21/'1-Баланс'!G37</f>
        <v>0.48041775456919061</v>
      </c>
    </row>
    <row r="23" spans="1:5" ht="31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0.42986425339366519</v>
      </c>
    </row>
    <row r="24" spans="1:5" ht="31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2.736842105263158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08984375" defaultRowHeight="15.5"/>
  <cols>
    <col min="1" max="1" width="16.54296875" style="84" bestFit="1" customWidth="1"/>
    <col min="2" max="2" width="12.08984375" style="84" bestFit="1" customWidth="1"/>
    <col min="3" max="3" width="14.36328125" style="84" customWidth="1"/>
    <col min="4" max="4" width="14.08984375" style="84" bestFit="1" customWidth="1"/>
    <col min="5" max="5" width="16.6328125" style="84" bestFit="1" customWidth="1"/>
    <col min="6" max="6" width="53.08984375" style="84" customWidth="1"/>
    <col min="7" max="7" width="16" style="84" bestFit="1" customWidth="1"/>
    <col min="8" max="8" width="15.6328125" style="84" customWidth="1"/>
    <col min="9" max="16384" width="9.08984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АРМЕЙСКИ ХОЛДИНГ АД</v>
      </c>
      <c r="B3" s="596" t="str">
        <f t="shared" ref="B3:B34" si="1">pdeBulstat</f>
        <v>121213274</v>
      </c>
      <c r="C3" s="600">
        <f t="shared" ref="C3:C34" si="2">endDate</f>
        <v>45657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611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АРМЕЙСКИ ХОЛДИНГ АД</v>
      </c>
      <c r="B4" s="596" t="str">
        <f t="shared" si="1"/>
        <v>121213274</v>
      </c>
      <c r="C4" s="600">
        <f t="shared" si="2"/>
        <v>45657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176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АРМЕЙСКИ ХОЛДИНГ АД</v>
      </c>
      <c r="B5" s="596" t="str">
        <f t="shared" si="1"/>
        <v>121213274</v>
      </c>
      <c r="C5" s="600">
        <f t="shared" si="2"/>
        <v>45657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АРМЕЙСКИ ХОЛДИНГ АД</v>
      </c>
      <c r="B6" s="596" t="str">
        <f t="shared" si="1"/>
        <v>121213274</v>
      </c>
      <c r="C6" s="600">
        <f t="shared" si="2"/>
        <v>45657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3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АРМЕЙСКИ ХОЛДИНГ АД</v>
      </c>
      <c r="B7" s="596" t="str">
        <f t="shared" si="1"/>
        <v>121213274</v>
      </c>
      <c r="C7" s="600">
        <f t="shared" si="2"/>
        <v>45657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АРМЕЙСКИ ХОЛДИНГ АД</v>
      </c>
      <c r="B8" s="596" t="str">
        <f t="shared" si="1"/>
        <v>121213274</v>
      </c>
      <c r="C8" s="600">
        <f t="shared" si="2"/>
        <v>45657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АРМЕЙСКИ ХОЛДИНГ АД</v>
      </c>
      <c r="B9" s="596" t="str">
        <f t="shared" si="1"/>
        <v>121213274</v>
      </c>
      <c r="C9" s="600">
        <f t="shared" si="2"/>
        <v>45657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221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АРМЕЙСКИ ХОЛДИНГ АД</v>
      </c>
      <c r="B10" s="596" t="str">
        <f t="shared" si="1"/>
        <v>121213274</v>
      </c>
      <c r="C10" s="600">
        <f t="shared" si="2"/>
        <v>45657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АРМЕЙСКИ ХОЛДИНГ АД</v>
      </c>
      <c r="B11" s="596" t="str">
        <f t="shared" si="1"/>
        <v>121213274</v>
      </c>
      <c r="C11" s="600">
        <f t="shared" si="2"/>
        <v>45657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1011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АРМЕЙСКИ ХОЛДИНГ АД</v>
      </c>
      <c r="B12" s="596" t="str">
        <f t="shared" si="1"/>
        <v>121213274</v>
      </c>
      <c r="C12" s="600">
        <f t="shared" si="2"/>
        <v>45657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АРМЕЙСКИ ХОЛДИНГ АД</v>
      </c>
      <c r="B13" s="596" t="str">
        <f t="shared" si="1"/>
        <v>121213274</v>
      </c>
      <c r="C13" s="600">
        <f t="shared" si="2"/>
        <v>45657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АРМЕЙСКИ ХОЛДИНГ АД</v>
      </c>
      <c r="B14" s="596" t="str">
        <f t="shared" si="1"/>
        <v>121213274</v>
      </c>
      <c r="C14" s="600">
        <f t="shared" si="2"/>
        <v>45657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АРМЕЙСКИ ХОЛДИНГ АД</v>
      </c>
      <c r="B15" s="596" t="str">
        <f t="shared" si="1"/>
        <v>121213274</v>
      </c>
      <c r="C15" s="600">
        <f t="shared" si="2"/>
        <v>45657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АРМЕЙСКИ ХОЛДИНГ АД</v>
      </c>
      <c r="B16" s="596" t="str">
        <f t="shared" si="1"/>
        <v>121213274</v>
      </c>
      <c r="C16" s="600">
        <f t="shared" si="2"/>
        <v>45657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АРМЕЙСКИ ХОЛДИНГ АД</v>
      </c>
      <c r="B17" s="596" t="str">
        <f t="shared" si="1"/>
        <v>121213274</v>
      </c>
      <c r="C17" s="600">
        <f t="shared" si="2"/>
        <v>45657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АРМЕЙСКИ ХОЛДИНГ АД</v>
      </c>
      <c r="B18" s="596" t="str">
        <f t="shared" si="1"/>
        <v>121213274</v>
      </c>
      <c r="C18" s="600">
        <f t="shared" si="2"/>
        <v>45657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АРМЕЙСКИ ХОЛДИНГ АД</v>
      </c>
      <c r="B19" s="596" t="str">
        <f t="shared" si="1"/>
        <v>121213274</v>
      </c>
      <c r="C19" s="600">
        <f t="shared" si="2"/>
        <v>45657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0</v>
      </c>
    </row>
    <row r="20" spans="1:8">
      <c r="A20" s="596" t="str">
        <f t="shared" si="0"/>
        <v>АРМЕЙСКИ ХОЛДИНГ АД</v>
      </c>
      <c r="B20" s="596" t="str">
        <f t="shared" si="1"/>
        <v>121213274</v>
      </c>
      <c r="C20" s="600">
        <f t="shared" si="2"/>
        <v>45657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АРМЕЙСКИ ХОЛДИНГ АД</v>
      </c>
      <c r="B21" s="596" t="str">
        <f t="shared" si="1"/>
        <v>121213274</v>
      </c>
      <c r="C21" s="600">
        <f t="shared" si="2"/>
        <v>45657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0</v>
      </c>
    </row>
    <row r="22" spans="1:8">
      <c r="A22" s="596" t="str">
        <f t="shared" si="0"/>
        <v>АРМЕЙСКИ ХОЛДИНГ АД</v>
      </c>
      <c r="B22" s="596" t="str">
        <f t="shared" si="1"/>
        <v>121213274</v>
      </c>
      <c r="C22" s="600">
        <f t="shared" si="2"/>
        <v>45657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107</v>
      </c>
    </row>
    <row r="23" spans="1:8">
      <c r="A23" s="596" t="str">
        <f t="shared" si="0"/>
        <v>АРМЕЙСКИ ХОЛДИНГ АД</v>
      </c>
      <c r="B23" s="596" t="str">
        <f t="shared" si="1"/>
        <v>121213274</v>
      </c>
      <c r="C23" s="600">
        <f t="shared" si="2"/>
        <v>45657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АРМЕЙСКИ ХОЛДИНГ АД</v>
      </c>
      <c r="B24" s="596" t="str">
        <f t="shared" si="1"/>
        <v>121213274</v>
      </c>
      <c r="C24" s="600">
        <f t="shared" si="2"/>
        <v>45657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107</v>
      </c>
    </row>
    <row r="25" spans="1:8">
      <c r="A25" s="596" t="str">
        <f t="shared" si="0"/>
        <v>АРМЕЙСКИ ХОЛДИНГ АД</v>
      </c>
      <c r="B25" s="596" t="str">
        <f t="shared" si="1"/>
        <v>121213274</v>
      </c>
      <c r="C25" s="600">
        <f t="shared" si="2"/>
        <v>45657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АРМЕЙСКИ ХОЛДИНГ АД</v>
      </c>
      <c r="B26" s="596" t="str">
        <f t="shared" si="1"/>
        <v>121213274</v>
      </c>
      <c r="C26" s="600">
        <f t="shared" si="2"/>
        <v>45657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АРМЕЙСКИ ХОЛДИНГ АД</v>
      </c>
      <c r="B27" s="596" t="str">
        <f t="shared" si="1"/>
        <v>121213274</v>
      </c>
      <c r="C27" s="600">
        <f t="shared" si="2"/>
        <v>45657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АРМЕЙСКИ ХОЛДИНГ АД</v>
      </c>
      <c r="B28" s="596" t="str">
        <f t="shared" si="1"/>
        <v>121213274</v>
      </c>
      <c r="C28" s="600">
        <f t="shared" si="2"/>
        <v>45657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АРМЕЙСКИ ХОЛДИНГ АД</v>
      </c>
      <c r="B29" s="596" t="str">
        <f t="shared" si="1"/>
        <v>121213274</v>
      </c>
      <c r="C29" s="600">
        <f t="shared" si="2"/>
        <v>45657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АРМЕЙСКИ ХОЛДИНГ АД</v>
      </c>
      <c r="B30" s="596" t="str">
        <f t="shared" si="1"/>
        <v>121213274</v>
      </c>
      <c r="C30" s="600">
        <f t="shared" si="2"/>
        <v>45657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АРМЕЙСКИ ХОЛДИНГ АД</v>
      </c>
      <c r="B31" s="596" t="str">
        <f t="shared" si="1"/>
        <v>121213274</v>
      </c>
      <c r="C31" s="600">
        <f t="shared" si="2"/>
        <v>45657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АРМЕЙСКИ ХОЛДИНГ АД</v>
      </c>
      <c r="B32" s="596" t="str">
        <f t="shared" si="1"/>
        <v>121213274</v>
      </c>
      <c r="C32" s="600">
        <f t="shared" si="2"/>
        <v>45657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АРМЕЙСКИ ХОЛДИНГ АД</v>
      </c>
      <c r="B33" s="596" t="str">
        <f t="shared" si="1"/>
        <v>121213274</v>
      </c>
      <c r="C33" s="600">
        <f t="shared" si="2"/>
        <v>45657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107</v>
      </c>
    </row>
    <row r="34" spans="1:8">
      <c r="A34" s="596" t="str">
        <f t="shared" si="0"/>
        <v>АРМЕЙСКИ ХОЛДИНГ АД</v>
      </c>
      <c r="B34" s="596" t="str">
        <f t="shared" si="1"/>
        <v>121213274</v>
      </c>
      <c r="C34" s="600">
        <f t="shared" si="2"/>
        <v>45657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84</v>
      </c>
    </row>
    <row r="35" spans="1:8">
      <c r="A35" s="596" t="str">
        <f t="shared" ref="A35:A66" si="3">pdeName</f>
        <v>АРМЕЙСКИ ХОЛДИНГ АД</v>
      </c>
      <c r="B35" s="596" t="str">
        <f t="shared" ref="B35:B66" si="4">pdeBulstat</f>
        <v>121213274</v>
      </c>
      <c r="C35" s="600">
        <f t="shared" ref="C35:C66" si="5">endDate</f>
        <v>45657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АРМЕЙСКИ ХОЛДИНГ АД</v>
      </c>
      <c r="B36" s="596" t="str">
        <f t="shared" si="4"/>
        <v>121213274</v>
      </c>
      <c r="C36" s="600">
        <f t="shared" si="5"/>
        <v>45657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АРМЕЙСКИ ХОЛДИНГ АД</v>
      </c>
      <c r="B37" s="596" t="str">
        <f t="shared" si="4"/>
        <v>121213274</v>
      </c>
      <c r="C37" s="600">
        <f t="shared" si="5"/>
        <v>45657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470</v>
      </c>
    </row>
    <row r="38" spans="1:8">
      <c r="A38" s="596" t="str">
        <f t="shared" si="3"/>
        <v>АРМЕЙСКИ ХОЛДИНГ АД</v>
      </c>
      <c r="B38" s="596" t="str">
        <f t="shared" si="4"/>
        <v>121213274</v>
      </c>
      <c r="C38" s="600">
        <f t="shared" si="5"/>
        <v>45657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554</v>
      </c>
    </row>
    <row r="39" spans="1:8">
      <c r="A39" s="596" t="str">
        <f t="shared" si="3"/>
        <v>АРМЕЙСКИ ХОЛДИНГ АД</v>
      </c>
      <c r="B39" s="596" t="str">
        <f t="shared" si="4"/>
        <v>121213274</v>
      </c>
      <c r="C39" s="600">
        <f t="shared" si="5"/>
        <v>45657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АРМЕЙСКИ ХОЛДИНГ АД</v>
      </c>
      <c r="B40" s="596" t="str">
        <f t="shared" si="4"/>
        <v>121213274</v>
      </c>
      <c r="C40" s="600">
        <f t="shared" si="5"/>
        <v>45657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2</v>
      </c>
    </row>
    <row r="41" spans="1:8">
      <c r="A41" s="596" t="str">
        <f t="shared" si="3"/>
        <v>АРМЕЙСКИ ХОЛДИНГ АД</v>
      </c>
      <c r="B41" s="596" t="str">
        <f t="shared" si="4"/>
        <v>121213274</v>
      </c>
      <c r="C41" s="600">
        <f t="shared" si="5"/>
        <v>45657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1674</v>
      </c>
    </row>
    <row r="42" spans="1:8">
      <c r="A42" s="596" t="str">
        <f t="shared" si="3"/>
        <v>АРМЕЙСКИ ХОЛДИНГ АД</v>
      </c>
      <c r="B42" s="596" t="str">
        <f t="shared" si="4"/>
        <v>121213274</v>
      </c>
      <c r="C42" s="600">
        <f t="shared" si="5"/>
        <v>45657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24</v>
      </c>
    </row>
    <row r="43" spans="1:8">
      <c r="A43" s="596" t="str">
        <f t="shared" si="3"/>
        <v>АРМЕЙСКИ ХОЛДИНГ АД</v>
      </c>
      <c r="B43" s="596" t="str">
        <f t="shared" si="4"/>
        <v>121213274</v>
      </c>
      <c r="C43" s="600">
        <f t="shared" si="5"/>
        <v>45657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АРМЕЙСКИ ХОЛДИНГ АД</v>
      </c>
      <c r="B44" s="596" t="str">
        <f t="shared" si="4"/>
        <v>121213274</v>
      </c>
      <c r="C44" s="600">
        <f t="shared" si="5"/>
        <v>45657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АРМЕЙСКИ ХОЛДИНГ АД</v>
      </c>
      <c r="B45" s="596" t="str">
        <f t="shared" si="4"/>
        <v>121213274</v>
      </c>
      <c r="C45" s="600">
        <f t="shared" si="5"/>
        <v>45657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16</v>
      </c>
    </row>
    <row r="46" spans="1:8">
      <c r="A46" s="596" t="str">
        <f t="shared" si="3"/>
        <v>АРМЕЙСКИ ХОЛДИНГ АД</v>
      </c>
      <c r="B46" s="596" t="str">
        <f t="shared" si="4"/>
        <v>121213274</v>
      </c>
      <c r="C46" s="600">
        <f t="shared" si="5"/>
        <v>45657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АРМЕЙСКИ ХОЛДИНГ АД</v>
      </c>
      <c r="B47" s="596" t="str">
        <f t="shared" si="4"/>
        <v>121213274</v>
      </c>
      <c r="C47" s="600">
        <f t="shared" si="5"/>
        <v>45657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АРМЕЙСКИ ХОЛДИНГ АД</v>
      </c>
      <c r="B48" s="596" t="str">
        <f t="shared" si="4"/>
        <v>121213274</v>
      </c>
      <c r="C48" s="600">
        <f t="shared" si="5"/>
        <v>45657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40</v>
      </c>
    </row>
    <row r="49" spans="1:8">
      <c r="A49" s="596" t="str">
        <f t="shared" si="3"/>
        <v>АРМЕЙСКИ ХОЛДИНГ АД</v>
      </c>
      <c r="B49" s="596" t="str">
        <f t="shared" si="4"/>
        <v>121213274</v>
      </c>
      <c r="C49" s="600">
        <f t="shared" si="5"/>
        <v>45657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АРМЕЙСКИ ХОЛДИНГ АД</v>
      </c>
      <c r="B50" s="596" t="str">
        <f t="shared" si="4"/>
        <v>121213274</v>
      </c>
      <c r="C50" s="600">
        <f t="shared" si="5"/>
        <v>45657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30</v>
      </c>
    </row>
    <row r="51" spans="1:8">
      <c r="A51" s="596" t="str">
        <f t="shared" si="3"/>
        <v>АРМЕЙСКИ ХОЛДИНГ АД</v>
      </c>
      <c r="B51" s="596" t="str">
        <f t="shared" si="4"/>
        <v>121213274</v>
      </c>
      <c r="C51" s="600">
        <f t="shared" si="5"/>
        <v>45657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АРМЕЙСКИ ХОЛДИНГ АД</v>
      </c>
      <c r="B52" s="596" t="str">
        <f t="shared" si="4"/>
        <v>121213274</v>
      </c>
      <c r="C52" s="600">
        <f t="shared" si="5"/>
        <v>45657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АРМЕЙСКИ ХОЛДИНГ АД</v>
      </c>
      <c r="B53" s="596" t="str">
        <f t="shared" si="4"/>
        <v>121213274</v>
      </c>
      <c r="C53" s="600">
        <f t="shared" si="5"/>
        <v>45657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АРМЕЙСКИ ХОЛДИНГ АД</v>
      </c>
      <c r="B54" s="596" t="str">
        <f t="shared" si="4"/>
        <v>121213274</v>
      </c>
      <c r="C54" s="600">
        <f t="shared" si="5"/>
        <v>45657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АРМЕЙСКИ ХОЛДИНГ АД</v>
      </c>
      <c r="B55" s="596" t="str">
        <f t="shared" si="4"/>
        <v>121213274</v>
      </c>
      <c r="C55" s="600">
        <f t="shared" si="5"/>
        <v>45657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АРМЕЙСКИ ХОЛДИНГ АД</v>
      </c>
      <c r="B56" s="596" t="str">
        <f t="shared" si="4"/>
        <v>121213274</v>
      </c>
      <c r="C56" s="600">
        <f t="shared" si="5"/>
        <v>45657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0</v>
      </c>
    </row>
    <row r="57" spans="1:8">
      <c r="A57" s="596" t="str">
        <f t="shared" si="3"/>
        <v>АРМЕЙСКИ ХОЛДИНГ АД</v>
      </c>
      <c r="B57" s="596" t="str">
        <f t="shared" si="4"/>
        <v>121213274</v>
      </c>
      <c r="C57" s="600">
        <f t="shared" si="5"/>
        <v>45657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30</v>
      </c>
    </row>
    <row r="58" spans="1:8">
      <c r="A58" s="596" t="str">
        <f t="shared" si="3"/>
        <v>АРМЕЙСКИ ХОЛДИНГ АД</v>
      </c>
      <c r="B58" s="596" t="str">
        <f t="shared" si="4"/>
        <v>121213274</v>
      </c>
      <c r="C58" s="600">
        <f t="shared" si="5"/>
        <v>45657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АРМЕЙСКИ ХОЛДИНГ АД</v>
      </c>
      <c r="B59" s="596" t="str">
        <f t="shared" si="4"/>
        <v>121213274</v>
      </c>
      <c r="C59" s="600">
        <f t="shared" si="5"/>
        <v>45657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АРМЕЙСКИ ХОЛДИНГ АД</v>
      </c>
      <c r="B60" s="596" t="str">
        <f t="shared" si="4"/>
        <v>121213274</v>
      </c>
      <c r="C60" s="600">
        <f t="shared" si="5"/>
        <v>45657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АРМЕЙСКИ ХОЛДИНГ АД</v>
      </c>
      <c r="B61" s="596" t="str">
        <f t="shared" si="4"/>
        <v>121213274</v>
      </c>
      <c r="C61" s="600">
        <f t="shared" si="5"/>
        <v>45657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АРМЕЙСКИ ХОЛДИНГ АД</v>
      </c>
      <c r="B62" s="596" t="str">
        <f t="shared" si="4"/>
        <v>121213274</v>
      </c>
      <c r="C62" s="600">
        <f t="shared" si="5"/>
        <v>45657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АРМЕЙСКИ ХОЛДИНГ АД</v>
      </c>
      <c r="B63" s="596" t="str">
        <f t="shared" si="4"/>
        <v>121213274</v>
      </c>
      <c r="C63" s="600">
        <f t="shared" si="5"/>
        <v>45657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АРМЕЙСКИ ХОЛДИНГ АД</v>
      </c>
      <c r="B64" s="596" t="str">
        <f t="shared" si="4"/>
        <v>121213274</v>
      </c>
      <c r="C64" s="600">
        <f t="shared" si="5"/>
        <v>45657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АРМЕЙСКИ ХОЛДИНГ АД</v>
      </c>
      <c r="B65" s="596" t="str">
        <f t="shared" si="4"/>
        <v>121213274</v>
      </c>
      <c r="C65" s="600">
        <f t="shared" si="5"/>
        <v>45657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36</v>
      </c>
    </row>
    <row r="66" spans="1:8">
      <c r="A66" s="596" t="str">
        <f t="shared" si="3"/>
        <v>АРМЕЙСКИ ХОЛДИНГ АД</v>
      </c>
      <c r="B66" s="596" t="str">
        <f t="shared" si="4"/>
        <v>121213274</v>
      </c>
      <c r="C66" s="600">
        <f t="shared" si="5"/>
        <v>45657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44</v>
      </c>
    </row>
    <row r="67" spans="1:8">
      <c r="A67" s="596" t="str">
        <f t="shared" ref="A67:A98" si="6">pdeName</f>
        <v>АРМЕЙСКИ ХОЛДИНГ АД</v>
      </c>
      <c r="B67" s="596" t="str">
        <f t="shared" ref="B67:B98" si="7">pdeBulstat</f>
        <v>121213274</v>
      </c>
      <c r="C67" s="600">
        <f t="shared" ref="C67:C98" si="8">endDate</f>
        <v>45657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АРМЕЙСКИ ХОЛДИНГ АД</v>
      </c>
      <c r="B68" s="596" t="str">
        <f t="shared" si="7"/>
        <v>121213274</v>
      </c>
      <c r="C68" s="600">
        <f t="shared" si="8"/>
        <v>45657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АРМЕЙСКИ ХОЛДИНГ АД</v>
      </c>
      <c r="B69" s="596" t="str">
        <f t="shared" si="7"/>
        <v>121213274</v>
      </c>
      <c r="C69" s="600">
        <f t="shared" si="8"/>
        <v>45657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80</v>
      </c>
    </row>
    <row r="70" spans="1:8">
      <c r="A70" s="596" t="str">
        <f t="shared" si="6"/>
        <v>АРМЕЙСКИ ХОЛДИНГ АД</v>
      </c>
      <c r="B70" s="596" t="str">
        <f t="shared" si="7"/>
        <v>121213274</v>
      </c>
      <c r="C70" s="600">
        <f t="shared" si="8"/>
        <v>45657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137</v>
      </c>
    </row>
    <row r="71" spans="1:8">
      <c r="A71" s="596" t="str">
        <f t="shared" si="6"/>
        <v>АРМЕЙСКИ ХОЛДИНГ АД</v>
      </c>
      <c r="B71" s="596" t="str">
        <f t="shared" si="7"/>
        <v>121213274</v>
      </c>
      <c r="C71" s="600">
        <f t="shared" si="8"/>
        <v>45657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287</v>
      </c>
    </row>
    <row r="72" spans="1:8">
      <c r="A72" s="596" t="str">
        <f t="shared" si="6"/>
        <v>АРМЕЙСКИ ХОЛДИНГ АД</v>
      </c>
      <c r="B72" s="596" t="str">
        <f t="shared" si="7"/>
        <v>121213274</v>
      </c>
      <c r="C72" s="600">
        <f t="shared" si="8"/>
        <v>45657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1961</v>
      </c>
    </row>
    <row r="73" spans="1:8">
      <c r="A73" s="596" t="str">
        <f t="shared" si="6"/>
        <v>АРМЕЙСКИ ХОЛДИНГ АД</v>
      </c>
      <c r="B73" s="596" t="str">
        <f t="shared" si="7"/>
        <v>121213274</v>
      </c>
      <c r="C73" s="600">
        <f t="shared" si="8"/>
        <v>45657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516</v>
      </c>
    </row>
    <row r="74" spans="1:8">
      <c r="A74" s="596" t="str">
        <f t="shared" si="6"/>
        <v>АРМЕЙСКИ ХОЛДИНГ АД</v>
      </c>
      <c r="B74" s="596" t="str">
        <f t="shared" si="7"/>
        <v>121213274</v>
      </c>
      <c r="C74" s="600">
        <f t="shared" si="8"/>
        <v>45657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516</v>
      </c>
    </row>
    <row r="75" spans="1:8">
      <c r="A75" s="596" t="str">
        <f t="shared" si="6"/>
        <v>АРМЕЙСКИ ХОЛДИНГ АД</v>
      </c>
      <c r="B75" s="596" t="str">
        <f t="shared" si="7"/>
        <v>121213274</v>
      </c>
      <c r="C75" s="600">
        <f t="shared" si="8"/>
        <v>45657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АРМЕЙСКИ ХОЛДИНГ АД</v>
      </c>
      <c r="B76" s="596" t="str">
        <f t="shared" si="7"/>
        <v>121213274</v>
      </c>
      <c r="C76" s="600">
        <f t="shared" si="8"/>
        <v>45657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АРМЕЙСКИ ХОЛДИНГ АД</v>
      </c>
      <c r="B77" s="596" t="str">
        <f t="shared" si="7"/>
        <v>121213274</v>
      </c>
      <c r="C77" s="600">
        <f t="shared" si="8"/>
        <v>45657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АРМЕЙСКИ ХОЛДИНГ АД</v>
      </c>
      <c r="B78" s="596" t="str">
        <f t="shared" si="7"/>
        <v>121213274</v>
      </c>
      <c r="C78" s="600">
        <f t="shared" si="8"/>
        <v>45657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АРМЕЙСКИ ХОЛДИНГ АД</v>
      </c>
      <c r="B79" s="596" t="str">
        <f t="shared" si="7"/>
        <v>121213274</v>
      </c>
      <c r="C79" s="600">
        <f t="shared" si="8"/>
        <v>45657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516</v>
      </c>
    </row>
    <row r="80" spans="1:8">
      <c r="A80" s="596" t="str">
        <f t="shared" si="6"/>
        <v>АРМЕЙСКИ ХОЛДИНГ АД</v>
      </c>
      <c r="B80" s="596" t="str">
        <f t="shared" si="7"/>
        <v>121213274</v>
      </c>
      <c r="C80" s="600">
        <f t="shared" si="8"/>
        <v>45657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0</v>
      </c>
    </row>
    <row r="81" spans="1:8">
      <c r="A81" s="596" t="str">
        <f t="shared" si="6"/>
        <v>АРМЕЙСКИ ХОЛДИНГ АД</v>
      </c>
      <c r="B81" s="596" t="str">
        <f t="shared" si="7"/>
        <v>121213274</v>
      </c>
      <c r="C81" s="600">
        <f t="shared" si="8"/>
        <v>45657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330</v>
      </c>
    </row>
    <row r="82" spans="1:8">
      <c r="A82" s="596" t="str">
        <f t="shared" si="6"/>
        <v>АРМЕЙСКИ ХОЛДИНГ АД</v>
      </c>
      <c r="B82" s="596" t="str">
        <f t="shared" si="7"/>
        <v>121213274</v>
      </c>
      <c r="C82" s="600">
        <f t="shared" si="8"/>
        <v>45657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211</v>
      </c>
    </row>
    <row r="83" spans="1:8">
      <c r="A83" s="596" t="str">
        <f t="shared" si="6"/>
        <v>АРМЕЙСКИ ХОЛДИНГ АД</v>
      </c>
      <c r="B83" s="596" t="str">
        <f t="shared" si="7"/>
        <v>121213274</v>
      </c>
      <c r="C83" s="600">
        <f t="shared" si="8"/>
        <v>45657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145</v>
      </c>
    </row>
    <row r="84" spans="1:8">
      <c r="A84" s="596" t="str">
        <f t="shared" si="6"/>
        <v>АРМЕЙСКИ ХОЛДИНГ АД</v>
      </c>
      <c r="B84" s="596" t="str">
        <f t="shared" si="7"/>
        <v>121213274</v>
      </c>
      <c r="C84" s="600">
        <f t="shared" si="8"/>
        <v>45657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АРМЕЙСКИ ХОЛДИНГ АД</v>
      </c>
      <c r="B85" s="596" t="str">
        <f t="shared" si="7"/>
        <v>121213274</v>
      </c>
      <c r="C85" s="600">
        <f t="shared" si="8"/>
        <v>45657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66</v>
      </c>
    </row>
    <row r="86" spans="1:8">
      <c r="A86" s="596" t="str">
        <f t="shared" si="6"/>
        <v>АРМЕЙСКИ ХОЛДИНГ АД</v>
      </c>
      <c r="B86" s="596" t="str">
        <f t="shared" si="7"/>
        <v>121213274</v>
      </c>
      <c r="C86" s="600">
        <f t="shared" si="8"/>
        <v>45657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541</v>
      </c>
    </row>
    <row r="87" spans="1:8">
      <c r="A87" s="596" t="str">
        <f t="shared" si="6"/>
        <v>АРМЕЙСКИ ХОЛДИНГ АД</v>
      </c>
      <c r="B87" s="596" t="str">
        <f t="shared" si="7"/>
        <v>121213274</v>
      </c>
      <c r="C87" s="600">
        <f t="shared" si="8"/>
        <v>45657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-595</v>
      </c>
    </row>
    <row r="88" spans="1:8">
      <c r="A88" s="596" t="str">
        <f t="shared" si="6"/>
        <v>АРМЕЙСКИ ХОЛДИНГ АД</v>
      </c>
      <c r="B88" s="596" t="str">
        <f t="shared" si="7"/>
        <v>121213274</v>
      </c>
      <c r="C88" s="600">
        <f t="shared" si="8"/>
        <v>45657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0</v>
      </c>
    </row>
    <row r="89" spans="1:8">
      <c r="A89" s="596" t="str">
        <f t="shared" si="6"/>
        <v>АРМЕЙСКИ ХОЛДИНГ АД</v>
      </c>
      <c r="B89" s="596" t="str">
        <f t="shared" si="7"/>
        <v>121213274</v>
      </c>
      <c r="C89" s="600">
        <f t="shared" si="8"/>
        <v>45657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-595</v>
      </c>
    </row>
    <row r="90" spans="1:8">
      <c r="A90" s="596" t="str">
        <f t="shared" si="6"/>
        <v>АРМЕЙСКИ ХОЛДИНГ АД</v>
      </c>
      <c r="B90" s="596" t="str">
        <f t="shared" si="7"/>
        <v>121213274</v>
      </c>
      <c r="C90" s="600">
        <f t="shared" si="8"/>
        <v>45657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АРМЕЙСКИ ХОЛДИНГ АД</v>
      </c>
      <c r="B91" s="596" t="str">
        <f t="shared" si="7"/>
        <v>121213274</v>
      </c>
      <c r="C91" s="600">
        <f t="shared" si="8"/>
        <v>45657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304</v>
      </c>
    </row>
    <row r="92" spans="1:8">
      <c r="A92" s="596" t="str">
        <f t="shared" si="6"/>
        <v>АРМЕЙСКИ ХОЛДИНГ АД</v>
      </c>
      <c r="B92" s="596" t="str">
        <f t="shared" si="7"/>
        <v>121213274</v>
      </c>
      <c r="C92" s="600">
        <f t="shared" si="8"/>
        <v>45657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АРМЕЙСКИ ХОЛДИНГ АД</v>
      </c>
      <c r="B93" s="596" t="str">
        <f t="shared" si="7"/>
        <v>121213274</v>
      </c>
      <c r="C93" s="600">
        <f t="shared" si="8"/>
        <v>45657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-291</v>
      </c>
    </row>
    <row r="94" spans="1:8">
      <c r="A94" s="596" t="str">
        <f t="shared" si="6"/>
        <v>АРМЕЙСКИ ХОЛДИНГ АД</v>
      </c>
      <c r="B94" s="596" t="str">
        <f t="shared" si="7"/>
        <v>121213274</v>
      </c>
      <c r="C94" s="600">
        <f t="shared" si="8"/>
        <v>45657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766</v>
      </c>
    </row>
    <row r="95" spans="1:8">
      <c r="A95" s="596" t="str">
        <f t="shared" si="6"/>
        <v>АРМЕЙСКИ ХОЛДИНГ АД</v>
      </c>
      <c r="B95" s="596" t="str">
        <f t="shared" si="7"/>
        <v>121213274</v>
      </c>
      <c r="C95" s="600">
        <f t="shared" si="8"/>
        <v>45657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155</v>
      </c>
    </row>
    <row r="96" spans="1:8">
      <c r="A96" s="596" t="str">
        <f t="shared" si="6"/>
        <v>АРМЕЙСКИ ХОЛДИНГ АД</v>
      </c>
      <c r="B96" s="596" t="str">
        <f t="shared" si="7"/>
        <v>121213274</v>
      </c>
      <c r="C96" s="600">
        <f t="shared" si="8"/>
        <v>45657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АРМЕЙСКИ ХОЛДИНГ АД</v>
      </c>
      <c r="B97" s="596" t="str">
        <f t="shared" si="7"/>
        <v>121213274</v>
      </c>
      <c r="C97" s="600">
        <f t="shared" si="8"/>
        <v>45657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0</v>
      </c>
    </row>
    <row r="98" spans="1:8">
      <c r="A98" s="596" t="str">
        <f t="shared" si="6"/>
        <v>АРМЕЙСКИ ХОЛДИНГ АД</v>
      </c>
      <c r="B98" s="596" t="str">
        <f t="shared" si="7"/>
        <v>121213274</v>
      </c>
      <c r="C98" s="600">
        <f t="shared" si="8"/>
        <v>45657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АРМЕЙСКИ ХОЛДИНГ АД</v>
      </c>
      <c r="B99" s="596" t="str">
        <f t="shared" ref="B99:B125" si="10">pdeBulstat</f>
        <v>121213274</v>
      </c>
      <c r="C99" s="600">
        <f t="shared" ref="C99:C125" si="11">endDate</f>
        <v>45657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АРМЕЙСКИ ХОЛДИНГ АД</v>
      </c>
      <c r="B100" s="596" t="str">
        <f t="shared" si="10"/>
        <v>121213274</v>
      </c>
      <c r="C100" s="600">
        <f t="shared" si="11"/>
        <v>45657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0</v>
      </c>
    </row>
    <row r="101" spans="1:8">
      <c r="A101" s="596" t="str">
        <f t="shared" si="9"/>
        <v>АРМЕЙСКИ ХОЛДИНГ АД</v>
      </c>
      <c r="B101" s="596" t="str">
        <f t="shared" si="10"/>
        <v>121213274</v>
      </c>
      <c r="C101" s="600">
        <f t="shared" si="11"/>
        <v>45657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836</v>
      </c>
    </row>
    <row r="102" spans="1:8">
      <c r="A102" s="596" t="str">
        <f t="shared" si="9"/>
        <v>АРМЕЙСКИ ХОЛДИНГ АД</v>
      </c>
      <c r="B102" s="596" t="str">
        <f t="shared" si="10"/>
        <v>121213274</v>
      </c>
      <c r="C102" s="600">
        <f t="shared" si="11"/>
        <v>45657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836</v>
      </c>
    </row>
    <row r="103" spans="1:8">
      <c r="A103" s="596" t="str">
        <f t="shared" si="9"/>
        <v>АРМЕЙСКИ ХОЛДИНГ АД</v>
      </c>
      <c r="B103" s="596" t="str">
        <f t="shared" si="10"/>
        <v>121213274</v>
      </c>
      <c r="C103" s="600">
        <f t="shared" si="11"/>
        <v>45657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АРМЕЙСКИ ХОЛДИНГ АД</v>
      </c>
      <c r="B104" s="596" t="str">
        <f t="shared" si="10"/>
        <v>121213274</v>
      </c>
      <c r="C104" s="600">
        <f t="shared" si="11"/>
        <v>45657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АРМЕЙСКИ ХОЛДИНГ АД</v>
      </c>
      <c r="B105" s="596" t="str">
        <f t="shared" si="10"/>
        <v>121213274</v>
      </c>
      <c r="C105" s="600">
        <f t="shared" si="11"/>
        <v>45657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4</v>
      </c>
    </row>
    <row r="106" spans="1:8">
      <c r="A106" s="596" t="str">
        <f t="shared" si="9"/>
        <v>АРМЕЙСКИ ХОЛДИНГ АД</v>
      </c>
      <c r="B106" s="596" t="str">
        <f t="shared" si="10"/>
        <v>121213274</v>
      </c>
      <c r="C106" s="600">
        <f t="shared" si="11"/>
        <v>45657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АРМЕЙСКИ ХОЛДИНГ АД</v>
      </c>
      <c r="B107" s="596" t="str">
        <f t="shared" si="10"/>
        <v>121213274</v>
      </c>
      <c r="C107" s="600">
        <f t="shared" si="11"/>
        <v>45657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840</v>
      </c>
    </row>
    <row r="108" spans="1:8">
      <c r="A108" s="596" t="str">
        <f t="shared" si="9"/>
        <v>АРМЕЙСКИ ХОЛДИНГ АД</v>
      </c>
      <c r="B108" s="596" t="str">
        <f t="shared" si="10"/>
        <v>121213274</v>
      </c>
      <c r="C108" s="600">
        <f t="shared" si="11"/>
        <v>45657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0</v>
      </c>
    </row>
    <row r="109" spans="1:8">
      <c r="A109" s="596" t="str">
        <f t="shared" si="9"/>
        <v>АРМЕЙСКИ ХОЛДИНГ АД</v>
      </c>
      <c r="B109" s="596" t="str">
        <f t="shared" si="10"/>
        <v>121213274</v>
      </c>
      <c r="C109" s="600">
        <f t="shared" si="11"/>
        <v>45657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0</v>
      </c>
    </row>
    <row r="110" spans="1:8">
      <c r="A110" s="596" t="str">
        <f t="shared" si="9"/>
        <v>АРМЕЙСКИ ХОЛДИНГ АД</v>
      </c>
      <c r="B110" s="596" t="str">
        <f t="shared" si="10"/>
        <v>121213274</v>
      </c>
      <c r="C110" s="600">
        <f t="shared" si="11"/>
        <v>45657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200</v>
      </c>
    </row>
    <row r="111" spans="1:8">
      <c r="A111" s="596" t="str">
        <f t="shared" si="9"/>
        <v>АРМЕЙСКИ ХОЛДИНГ АД</v>
      </c>
      <c r="B111" s="596" t="str">
        <f t="shared" si="10"/>
        <v>121213274</v>
      </c>
      <c r="C111" s="600">
        <f t="shared" si="11"/>
        <v>45657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АРМЕЙСКИ ХОЛДИНГ АД</v>
      </c>
      <c r="B112" s="596" t="str">
        <f t="shared" si="10"/>
        <v>121213274</v>
      </c>
      <c r="C112" s="600">
        <f t="shared" si="11"/>
        <v>45657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0</v>
      </c>
    </row>
    <row r="113" spans="1:8">
      <c r="A113" s="596" t="str">
        <f t="shared" si="9"/>
        <v>АРМЕЙСКИ ХОЛДИНГ АД</v>
      </c>
      <c r="B113" s="596" t="str">
        <f t="shared" si="10"/>
        <v>121213274</v>
      </c>
      <c r="C113" s="600">
        <f t="shared" si="11"/>
        <v>45657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16</v>
      </c>
    </row>
    <row r="114" spans="1:8">
      <c r="A114" s="596" t="str">
        <f t="shared" si="9"/>
        <v>АРМЕЙСКИ ХОЛДИНГ АД</v>
      </c>
      <c r="B114" s="596" t="str">
        <f t="shared" si="10"/>
        <v>121213274</v>
      </c>
      <c r="C114" s="600">
        <f t="shared" si="11"/>
        <v>45657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АРМЕЙСКИ ХОЛДИНГ АД</v>
      </c>
      <c r="B115" s="596" t="str">
        <f t="shared" si="10"/>
        <v>121213274</v>
      </c>
      <c r="C115" s="600">
        <f t="shared" si="11"/>
        <v>45657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103</v>
      </c>
    </row>
    <row r="116" spans="1:8">
      <c r="A116" s="596" t="str">
        <f t="shared" si="9"/>
        <v>АРМЕЙСКИ ХОЛДИНГ АД</v>
      </c>
      <c r="B116" s="596" t="str">
        <f t="shared" si="10"/>
        <v>121213274</v>
      </c>
      <c r="C116" s="600">
        <f t="shared" si="11"/>
        <v>45657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40</v>
      </c>
    </row>
    <row r="117" spans="1:8">
      <c r="A117" s="596" t="str">
        <f t="shared" si="9"/>
        <v>АРМЕЙСКИ ХОЛДИНГ АД</v>
      </c>
      <c r="B117" s="596" t="str">
        <f t="shared" si="10"/>
        <v>121213274</v>
      </c>
      <c r="C117" s="600">
        <f t="shared" si="11"/>
        <v>45657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41</v>
      </c>
    </row>
    <row r="118" spans="1:8">
      <c r="A118" s="596" t="str">
        <f t="shared" si="9"/>
        <v>АРМЕЙСКИ ХОЛДИНГ АД</v>
      </c>
      <c r="B118" s="596" t="str">
        <f t="shared" si="10"/>
        <v>121213274</v>
      </c>
      <c r="C118" s="600">
        <f t="shared" si="11"/>
        <v>45657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0</v>
      </c>
    </row>
    <row r="119" spans="1:8">
      <c r="A119" s="596" t="str">
        <f t="shared" si="9"/>
        <v>АРМЕЙСКИ ХОЛДИНГ АД</v>
      </c>
      <c r="B119" s="596" t="str">
        <f t="shared" si="10"/>
        <v>121213274</v>
      </c>
      <c r="C119" s="600">
        <f t="shared" si="11"/>
        <v>45657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АРМЕЙСКИ ХОЛДИНГ АД</v>
      </c>
      <c r="B120" s="596" t="str">
        <f t="shared" si="10"/>
        <v>121213274</v>
      </c>
      <c r="C120" s="600">
        <f t="shared" si="11"/>
        <v>45657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200</v>
      </c>
    </row>
    <row r="121" spans="1:8">
      <c r="A121" s="596" t="str">
        <f t="shared" si="9"/>
        <v>АРМЕЙСКИ ХОЛДИНГ АД</v>
      </c>
      <c r="B121" s="596" t="str">
        <f t="shared" si="10"/>
        <v>121213274</v>
      </c>
      <c r="C121" s="600">
        <f t="shared" si="11"/>
        <v>45657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АРМЕЙСКИ ХОЛДИНГ АД</v>
      </c>
      <c r="B122" s="596" t="str">
        <f t="shared" si="10"/>
        <v>121213274</v>
      </c>
      <c r="C122" s="600">
        <f t="shared" si="11"/>
        <v>45657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АРМЕЙСКИ ХОЛДИНГ АД</v>
      </c>
      <c r="B123" s="596" t="str">
        <f t="shared" si="10"/>
        <v>121213274</v>
      </c>
      <c r="C123" s="600">
        <f t="shared" si="11"/>
        <v>45657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АРМЕЙСКИ ХОЛДИНГ АД</v>
      </c>
      <c r="B124" s="596" t="str">
        <f t="shared" si="10"/>
        <v>121213274</v>
      </c>
      <c r="C124" s="600">
        <f t="shared" si="11"/>
        <v>45657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200</v>
      </c>
    </row>
    <row r="125" spans="1:8">
      <c r="A125" s="596" t="str">
        <f t="shared" si="9"/>
        <v>АРМЕЙСКИ ХОЛДИНГ АД</v>
      </c>
      <c r="B125" s="596" t="str">
        <f t="shared" si="10"/>
        <v>121213274</v>
      </c>
      <c r="C125" s="600">
        <f t="shared" si="11"/>
        <v>45657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1961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АРМЕЙСКИ ХОЛДИНГ АД</v>
      </c>
      <c r="B127" s="596" t="str">
        <f t="shared" ref="B127:B158" si="13">pdeBulstat</f>
        <v>121213274</v>
      </c>
      <c r="C127" s="600">
        <f t="shared" ref="C127:C158" si="14">endDate</f>
        <v>45657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51</v>
      </c>
    </row>
    <row r="128" spans="1:8">
      <c r="A128" s="596" t="str">
        <f t="shared" si="12"/>
        <v>АРМЕЙСКИ ХОЛДИНГ АД</v>
      </c>
      <c r="B128" s="596" t="str">
        <f t="shared" si="13"/>
        <v>121213274</v>
      </c>
      <c r="C128" s="600">
        <f t="shared" si="14"/>
        <v>45657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152</v>
      </c>
    </row>
    <row r="129" spans="1:8">
      <c r="A129" s="596" t="str">
        <f t="shared" si="12"/>
        <v>АРМЕЙСКИ ХОЛДИНГ АД</v>
      </c>
      <c r="B129" s="596" t="str">
        <f t="shared" si="13"/>
        <v>121213274</v>
      </c>
      <c r="C129" s="600">
        <f t="shared" si="14"/>
        <v>45657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12</v>
      </c>
    </row>
    <row r="130" spans="1:8">
      <c r="A130" s="596" t="str">
        <f t="shared" si="12"/>
        <v>АРМЕЙСКИ ХОЛДИНГ АД</v>
      </c>
      <c r="B130" s="596" t="str">
        <f t="shared" si="13"/>
        <v>121213274</v>
      </c>
      <c r="C130" s="600">
        <f t="shared" si="14"/>
        <v>45657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182</v>
      </c>
    </row>
    <row r="131" spans="1:8">
      <c r="A131" s="596" t="str">
        <f t="shared" si="12"/>
        <v>АРМЕЙСКИ ХОЛДИНГ АД</v>
      </c>
      <c r="B131" s="596" t="str">
        <f t="shared" si="13"/>
        <v>121213274</v>
      </c>
      <c r="C131" s="600">
        <f t="shared" si="14"/>
        <v>45657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34</v>
      </c>
    </row>
    <row r="132" spans="1:8">
      <c r="A132" s="596" t="str">
        <f t="shared" si="12"/>
        <v>АРМЕЙСКИ ХОЛДИНГ АД</v>
      </c>
      <c r="B132" s="596" t="str">
        <f t="shared" si="13"/>
        <v>121213274</v>
      </c>
      <c r="C132" s="600">
        <f t="shared" si="14"/>
        <v>45657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АРМЕЙСКИ ХОЛДИНГ АД</v>
      </c>
      <c r="B133" s="596" t="str">
        <f t="shared" si="13"/>
        <v>121213274</v>
      </c>
      <c r="C133" s="600">
        <f t="shared" si="14"/>
        <v>45657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АРМЕЙСКИ ХОЛДИНГ АД</v>
      </c>
      <c r="B134" s="596" t="str">
        <f t="shared" si="13"/>
        <v>121213274</v>
      </c>
      <c r="C134" s="600">
        <f t="shared" si="14"/>
        <v>45657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85</v>
      </c>
    </row>
    <row r="135" spans="1:8">
      <c r="A135" s="596" t="str">
        <f t="shared" si="12"/>
        <v>АРМЕЙСКИ ХОЛДИНГ АД</v>
      </c>
      <c r="B135" s="596" t="str">
        <f t="shared" si="13"/>
        <v>121213274</v>
      </c>
      <c r="C135" s="600">
        <f t="shared" si="14"/>
        <v>45657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АРМЕЙСКИ ХОЛДИНГ АД</v>
      </c>
      <c r="B136" s="596" t="str">
        <f t="shared" si="13"/>
        <v>121213274</v>
      </c>
      <c r="C136" s="600">
        <f t="shared" si="14"/>
        <v>45657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АРМЕЙСКИ ХОЛДИНГ АД</v>
      </c>
      <c r="B137" s="596" t="str">
        <f t="shared" si="13"/>
        <v>121213274</v>
      </c>
      <c r="C137" s="600">
        <f t="shared" si="14"/>
        <v>45657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516</v>
      </c>
    </row>
    <row r="138" spans="1:8">
      <c r="A138" s="596" t="str">
        <f t="shared" si="12"/>
        <v>АРМЕЙСКИ ХОЛДИНГ АД</v>
      </c>
      <c r="B138" s="596" t="str">
        <f t="shared" si="13"/>
        <v>121213274</v>
      </c>
      <c r="C138" s="600">
        <f t="shared" si="14"/>
        <v>45657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64</v>
      </c>
    </row>
    <row r="139" spans="1:8">
      <c r="A139" s="596" t="str">
        <f t="shared" si="12"/>
        <v>АРМЕЙСКИ ХОЛДИНГ АД</v>
      </c>
      <c r="B139" s="596" t="str">
        <f t="shared" si="13"/>
        <v>121213274</v>
      </c>
      <c r="C139" s="600">
        <f t="shared" si="14"/>
        <v>45657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АРМЕЙСКИ ХОЛДИНГ АД</v>
      </c>
      <c r="B140" s="596" t="str">
        <f t="shared" si="13"/>
        <v>121213274</v>
      </c>
      <c r="C140" s="600">
        <f t="shared" si="14"/>
        <v>45657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0</v>
      </c>
    </row>
    <row r="141" spans="1:8">
      <c r="A141" s="596" t="str">
        <f t="shared" si="12"/>
        <v>АРМЕЙСКИ ХОЛДИНГ АД</v>
      </c>
      <c r="B141" s="596" t="str">
        <f t="shared" si="13"/>
        <v>121213274</v>
      </c>
      <c r="C141" s="600">
        <f t="shared" si="14"/>
        <v>45657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0</v>
      </c>
    </row>
    <row r="142" spans="1:8">
      <c r="A142" s="596" t="str">
        <f t="shared" si="12"/>
        <v>АРМЕЙСКИ ХОЛДИНГ АД</v>
      </c>
      <c r="B142" s="596" t="str">
        <f t="shared" si="13"/>
        <v>121213274</v>
      </c>
      <c r="C142" s="600">
        <f t="shared" si="14"/>
        <v>45657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64</v>
      </c>
    </row>
    <row r="143" spans="1:8">
      <c r="A143" s="596" t="str">
        <f t="shared" si="12"/>
        <v>АРМЕЙСКИ ХОЛДИНГ АД</v>
      </c>
      <c r="B143" s="596" t="str">
        <f t="shared" si="13"/>
        <v>121213274</v>
      </c>
      <c r="C143" s="600">
        <f t="shared" si="14"/>
        <v>45657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580</v>
      </c>
    </row>
    <row r="144" spans="1:8">
      <c r="A144" s="596" t="str">
        <f t="shared" si="12"/>
        <v>АРМЕЙСКИ ХОЛДИНГ АД</v>
      </c>
      <c r="B144" s="596" t="str">
        <f t="shared" si="13"/>
        <v>121213274</v>
      </c>
      <c r="C144" s="600">
        <f t="shared" si="14"/>
        <v>45657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304</v>
      </c>
    </row>
    <row r="145" spans="1:8">
      <c r="A145" s="596" t="str">
        <f t="shared" si="12"/>
        <v>АРМЕЙСКИ ХОЛДИНГ АД</v>
      </c>
      <c r="B145" s="596" t="str">
        <f t="shared" si="13"/>
        <v>121213274</v>
      </c>
      <c r="C145" s="600">
        <f t="shared" si="14"/>
        <v>45657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АРМЕЙСКИ ХОЛДИНГ АД</v>
      </c>
      <c r="B146" s="596" t="str">
        <f t="shared" si="13"/>
        <v>121213274</v>
      </c>
      <c r="C146" s="600">
        <f t="shared" si="14"/>
        <v>45657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АРМЕЙСКИ ХОЛДИНГ АД</v>
      </c>
      <c r="B147" s="596" t="str">
        <f t="shared" si="13"/>
        <v>121213274</v>
      </c>
      <c r="C147" s="600">
        <f t="shared" si="14"/>
        <v>45657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580</v>
      </c>
    </row>
    <row r="148" spans="1:8">
      <c r="A148" s="596" t="str">
        <f t="shared" si="12"/>
        <v>АРМЕЙСКИ ХОЛДИНГ АД</v>
      </c>
      <c r="B148" s="596" t="str">
        <f t="shared" si="13"/>
        <v>121213274</v>
      </c>
      <c r="C148" s="600">
        <f t="shared" si="14"/>
        <v>45657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304</v>
      </c>
    </row>
    <row r="149" spans="1:8">
      <c r="A149" s="596" t="str">
        <f t="shared" si="12"/>
        <v>АРМЕЙСКИ ХОЛДИНГ АД</v>
      </c>
      <c r="B149" s="596" t="str">
        <f t="shared" si="13"/>
        <v>121213274</v>
      </c>
      <c r="C149" s="600">
        <f t="shared" si="14"/>
        <v>45657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0</v>
      </c>
    </row>
    <row r="150" spans="1:8">
      <c r="A150" s="596" t="str">
        <f t="shared" si="12"/>
        <v>АРМЕЙСКИ ХОЛДИНГ АД</v>
      </c>
      <c r="B150" s="596" t="str">
        <f t="shared" si="13"/>
        <v>121213274</v>
      </c>
      <c r="C150" s="600">
        <f t="shared" si="14"/>
        <v>45657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АРМЕЙСКИ ХОЛДИНГ АД</v>
      </c>
      <c r="B151" s="596" t="str">
        <f t="shared" si="13"/>
        <v>121213274</v>
      </c>
      <c r="C151" s="600">
        <f t="shared" si="14"/>
        <v>45657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АРМЕЙСКИ ХОЛДИНГ АД</v>
      </c>
      <c r="B152" s="596" t="str">
        <f t="shared" si="13"/>
        <v>121213274</v>
      </c>
      <c r="C152" s="600">
        <f t="shared" si="14"/>
        <v>45657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АРМЕЙСКИ ХОЛДИНГ АД</v>
      </c>
      <c r="B153" s="596" t="str">
        <f t="shared" si="13"/>
        <v>121213274</v>
      </c>
      <c r="C153" s="600">
        <f t="shared" si="14"/>
        <v>45657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304</v>
      </c>
    </row>
    <row r="154" spans="1:8">
      <c r="A154" s="596" t="str">
        <f t="shared" si="12"/>
        <v>АРМЕЙСКИ ХОЛДИНГ АД</v>
      </c>
      <c r="B154" s="596" t="str">
        <f t="shared" si="13"/>
        <v>121213274</v>
      </c>
      <c r="C154" s="600">
        <f t="shared" si="14"/>
        <v>45657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АРМЕЙСКИ ХОЛДИНГ АД</v>
      </c>
      <c r="B155" s="596" t="str">
        <f t="shared" si="13"/>
        <v>121213274</v>
      </c>
      <c r="C155" s="600">
        <f t="shared" si="14"/>
        <v>45657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304</v>
      </c>
    </row>
    <row r="156" spans="1:8">
      <c r="A156" s="596" t="str">
        <f t="shared" si="12"/>
        <v>АРМЕЙСКИ ХОЛДИНГ АД</v>
      </c>
      <c r="B156" s="596" t="str">
        <f t="shared" si="13"/>
        <v>121213274</v>
      </c>
      <c r="C156" s="600">
        <f t="shared" si="14"/>
        <v>45657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884</v>
      </c>
    </row>
    <row r="157" spans="1:8">
      <c r="A157" s="596" t="str">
        <f t="shared" si="12"/>
        <v>АРМЕЙСКИ ХОЛДИНГ АД</v>
      </c>
      <c r="B157" s="596" t="str">
        <f t="shared" si="13"/>
        <v>121213274</v>
      </c>
      <c r="C157" s="600">
        <f t="shared" si="14"/>
        <v>45657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АРМЕЙСКИ ХОЛДИНГ АД</v>
      </c>
      <c r="B158" s="596" t="str">
        <f t="shared" si="13"/>
        <v>121213274</v>
      </c>
      <c r="C158" s="600">
        <f t="shared" si="14"/>
        <v>45657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АРМЕЙСКИ ХОЛДИНГ АД</v>
      </c>
      <c r="B159" s="596" t="str">
        <f t="shared" ref="B159:B179" si="16">pdeBulstat</f>
        <v>121213274</v>
      </c>
      <c r="C159" s="600">
        <f t="shared" ref="C159:C179" si="17">endDate</f>
        <v>45657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884</v>
      </c>
    </row>
    <row r="160" spans="1:8">
      <c r="A160" s="596" t="str">
        <f t="shared" si="15"/>
        <v>АРМЕЙСКИ ХОЛДИНГ АД</v>
      </c>
      <c r="B160" s="596" t="str">
        <f t="shared" si="16"/>
        <v>121213274</v>
      </c>
      <c r="C160" s="600">
        <f t="shared" si="17"/>
        <v>45657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0</v>
      </c>
    </row>
    <row r="161" spans="1:8">
      <c r="A161" s="596" t="str">
        <f t="shared" si="15"/>
        <v>АРМЕЙСКИ ХОЛДИНГ АД</v>
      </c>
      <c r="B161" s="596" t="str">
        <f t="shared" si="16"/>
        <v>121213274</v>
      </c>
      <c r="C161" s="600">
        <f t="shared" si="17"/>
        <v>45657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884</v>
      </c>
    </row>
    <row r="162" spans="1:8">
      <c r="A162" s="596" t="str">
        <f t="shared" si="15"/>
        <v>АРМЕЙСКИ ХОЛДИНГ АД</v>
      </c>
      <c r="B162" s="596" t="str">
        <f t="shared" si="16"/>
        <v>121213274</v>
      </c>
      <c r="C162" s="600">
        <f t="shared" si="17"/>
        <v>45657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АРМЕЙСКИ ХОЛДИНГ АД</v>
      </c>
      <c r="B163" s="596" t="str">
        <f t="shared" si="16"/>
        <v>121213274</v>
      </c>
      <c r="C163" s="600">
        <f t="shared" si="17"/>
        <v>45657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АРМЕЙСКИ ХОЛДИНГ АД</v>
      </c>
      <c r="B164" s="596" t="str">
        <f t="shared" si="16"/>
        <v>121213274</v>
      </c>
      <c r="C164" s="600">
        <f t="shared" si="17"/>
        <v>45657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0</v>
      </c>
    </row>
    <row r="165" spans="1:8">
      <c r="A165" s="596" t="str">
        <f t="shared" si="15"/>
        <v>АРМЕЙСКИ ХОЛДИНГ АД</v>
      </c>
      <c r="B165" s="596" t="str">
        <f t="shared" si="16"/>
        <v>121213274</v>
      </c>
      <c r="C165" s="600">
        <f t="shared" si="17"/>
        <v>45657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АРМЕЙСКИ ХОЛДИНГ АД</v>
      </c>
      <c r="B166" s="596" t="str">
        <f t="shared" si="16"/>
        <v>121213274</v>
      </c>
      <c r="C166" s="600">
        <f t="shared" si="17"/>
        <v>45657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АРМЕЙСКИ ХОЛДИНГ АД</v>
      </c>
      <c r="B167" s="596" t="str">
        <f t="shared" si="16"/>
        <v>121213274</v>
      </c>
      <c r="C167" s="600">
        <f t="shared" si="17"/>
        <v>45657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АРМЕЙСКИ ХОЛДИНГ АД</v>
      </c>
      <c r="B168" s="596" t="str">
        <f t="shared" si="16"/>
        <v>121213274</v>
      </c>
      <c r="C168" s="600">
        <f t="shared" si="17"/>
        <v>45657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АРМЕЙСКИ ХОЛДИНГ АД</v>
      </c>
      <c r="B169" s="596" t="str">
        <f t="shared" si="16"/>
        <v>121213274</v>
      </c>
      <c r="C169" s="600">
        <f t="shared" si="17"/>
        <v>45657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0</v>
      </c>
    </row>
    <row r="170" spans="1:8">
      <c r="A170" s="596" t="str">
        <f t="shared" si="15"/>
        <v>АРМЕЙСКИ ХОЛДИНГ АД</v>
      </c>
      <c r="B170" s="596" t="str">
        <f t="shared" si="16"/>
        <v>121213274</v>
      </c>
      <c r="C170" s="600">
        <f t="shared" si="17"/>
        <v>45657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884</v>
      </c>
    </row>
    <row r="171" spans="1:8">
      <c r="A171" s="596" t="str">
        <f t="shared" si="15"/>
        <v>АРМЕЙСКИ ХОЛДИНГ АД</v>
      </c>
      <c r="B171" s="596" t="str">
        <f t="shared" si="16"/>
        <v>121213274</v>
      </c>
      <c r="C171" s="600">
        <f t="shared" si="17"/>
        <v>45657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АРМЕЙСКИ ХОЛДИНГ АД</v>
      </c>
      <c r="B172" s="596" t="str">
        <f t="shared" si="16"/>
        <v>121213274</v>
      </c>
      <c r="C172" s="600">
        <f t="shared" si="17"/>
        <v>45657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АРМЕЙСКИ ХОЛДИНГ АД</v>
      </c>
      <c r="B173" s="596" t="str">
        <f t="shared" si="16"/>
        <v>121213274</v>
      </c>
      <c r="C173" s="600">
        <f t="shared" si="17"/>
        <v>45657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АРМЕЙСКИ ХОЛДИНГ АД</v>
      </c>
      <c r="B174" s="596" t="str">
        <f t="shared" si="16"/>
        <v>121213274</v>
      </c>
      <c r="C174" s="600">
        <f t="shared" si="17"/>
        <v>45657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884</v>
      </c>
    </row>
    <row r="175" spans="1:8">
      <c r="A175" s="596" t="str">
        <f t="shared" si="15"/>
        <v>АРМЕЙСКИ ХОЛДИНГ АД</v>
      </c>
      <c r="B175" s="596" t="str">
        <f t="shared" si="16"/>
        <v>121213274</v>
      </c>
      <c r="C175" s="600">
        <f t="shared" si="17"/>
        <v>45657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АРМЕЙСКИ ХОЛДИНГ АД</v>
      </c>
      <c r="B176" s="596" t="str">
        <f t="shared" si="16"/>
        <v>121213274</v>
      </c>
      <c r="C176" s="600">
        <f t="shared" si="17"/>
        <v>45657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АРМЕЙСКИ ХОЛДИНГ АД</v>
      </c>
      <c r="B177" s="596" t="str">
        <f t="shared" si="16"/>
        <v>121213274</v>
      </c>
      <c r="C177" s="600">
        <f t="shared" si="17"/>
        <v>45657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АРМЕЙСКИ ХОЛДИНГ АД</v>
      </c>
      <c r="B178" s="596" t="str">
        <f t="shared" si="16"/>
        <v>121213274</v>
      </c>
      <c r="C178" s="600">
        <f t="shared" si="17"/>
        <v>45657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АРМЕЙСКИ ХОЛДИНГ АД</v>
      </c>
      <c r="B179" s="596" t="str">
        <f t="shared" si="16"/>
        <v>121213274</v>
      </c>
      <c r="C179" s="600">
        <f t="shared" si="17"/>
        <v>45657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884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АРМЕЙСКИ ХОЛДИНГ АД</v>
      </c>
      <c r="B181" s="596" t="str">
        <f t="shared" ref="B181:B216" si="19">pdeBulstat</f>
        <v>121213274</v>
      </c>
      <c r="C181" s="600">
        <f t="shared" ref="C181:C216" si="20">endDate</f>
        <v>45657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974</v>
      </c>
    </row>
    <row r="182" spans="1:8">
      <c r="A182" s="596" t="str">
        <f t="shared" si="18"/>
        <v>АРМЕЙСКИ ХОЛДИНГ АД</v>
      </c>
      <c r="B182" s="596" t="str">
        <f t="shared" si="19"/>
        <v>121213274</v>
      </c>
      <c r="C182" s="600">
        <f t="shared" si="20"/>
        <v>45657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-276</v>
      </c>
    </row>
    <row r="183" spans="1:8">
      <c r="A183" s="596" t="str">
        <f t="shared" si="18"/>
        <v>АРМЕЙСКИ ХОЛДИНГ АД</v>
      </c>
      <c r="B183" s="596" t="str">
        <f t="shared" si="19"/>
        <v>121213274</v>
      </c>
      <c r="C183" s="600">
        <f t="shared" si="20"/>
        <v>45657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АРМЕЙСКИ ХОЛДИНГ АД</v>
      </c>
      <c r="B184" s="596" t="str">
        <f t="shared" si="19"/>
        <v>121213274</v>
      </c>
      <c r="C184" s="600">
        <f t="shared" si="20"/>
        <v>45657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-244</v>
      </c>
    </row>
    <row r="185" spans="1:8">
      <c r="A185" s="596" t="str">
        <f t="shared" si="18"/>
        <v>АРМЕЙСКИ ХОЛДИНГ АД</v>
      </c>
      <c r="B185" s="596" t="str">
        <f t="shared" si="19"/>
        <v>121213274</v>
      </c>
      <c r="C185" s="600">
        <f t="shared" si="20"/>
        <v>45657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0</v>
      </c>
    </row>
    <row r="186" spans="1:8">
      <c r="A186" s="596" t="str">
        <f t="shared" si="18"/>
        <v>АРМЕЙСКИ ХОЛДИНГ АД</v>
      </c>
      <c r="B186" s="596" t="str">
        <f t="shared" si="19"/>
        <v>121213274</v>
      </c>
      <c r="C186" s="600">
        <f t="shared" si="20"/>
        <v>45657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АРМЕЙСКИ ХОЛДИНГ АД</v>
      </c>
      <c r="B187" s="596" t="str">
        <f t="shared" si="19"/>
        <v>121213274</v>
      </c>
      <c r="C187" s="600">
        <f t="shared" si="20"/>
        <v>45657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АРМЕЙСКИ ХОЛДИНГ АД</v>
      </c>
      <c r="B188" s="596" t="str">
        <f t="shared" si="19"/>
        <v>121213274</v>
      </c>
      <c r="C188" s="600">
        <f t="shared" si="20"/>
        <v>45657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АРМЕЙСКИ ХОЛДИНГ АД</v>
      </c>
      <c r="B189" s="596" t="str">
        <f t="shared" si="19"/>
        <v>121213274</v>
      </c>
      <c r="C189" s="600">
        <f t="shared" si="20"/>
        <v>45657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АРМЕЙСКИ ХОЛДИНГ АД</v>
      </c>
      <c r="B190" s="596" t="str">
        <f t="shared" si="19"/>
        <v>121213274</v>
      </c>
      <c r="C190" s="600">
        <f t="shared" si="20"/>
        <v>45657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0</v>
      </c>
    </row>
    <row r="191" spans="1:8">
      <c r="A191" s="596" t="str">
        <f t="shared" si="18"/>
        <v>АРМЕЙСКИ ХОЛДИНГ АД</v>
      </c>
      <c r="B191" s="596" t="str">
        <f t="shared" si="19"/>
        <v>121213274</v>
      </c>
      <c r="C191" s="600">
        <f t="shared" si="20"/>
        <v>45657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454</v>
      </c>
    </row>
    <row r="192" spans="1:8">
      <c r="A192" s="596" t="str">
        <f t="shared" si="18"/>
        <v>АРМЕЙСКИ ХОЛДИНГ АД</v>
      </c>
      <c r="B192" s="596" t="str">
        <f t="shared" si="19"/>
        <v>121213274</v>
      </c>
      <c r="C192" s="600">
        <f t="shared" si="20"/>
        <v>45657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АРМЕЙСКИ ХОЛДИНГ АД</v>
      </c>
      <c r="B193" s="596" t="str">
        <f t="shared" si="19"/>
        <v>121213274</v>
      </c>
      <c r="C193" s="600">
        <f t="shared" si="20"/>
        <v>45657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АРМЕЙСКИ ХОЛДИНГ АД</v>
      </c>
      <c r="B194" s="596" t="str">
        <f t="shared" si="19"/>
        <v>121213274</v>
      </c>
      <c r="C194" s="600">
        <f t="shared" si="20"/>
        <v>45657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АРМЕЙСКИ ХОЛДИНГ АД</v>
      </c>
      <c r="B195" s="596" t="str">
        <f t="shared" si="19"/>
        <v>121213274</v>
      </c>
      <c r="C195" s="600">
        <f t="shared" si="20"/>
        <v>45657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АРМЕЙСКИ ХОЛДИНГ АД</v>
      </c>
      <c r="B196" s="596" t="str">
        <f t="shared" si="19"/>
        <v>121213274</v>
      </c>
      <c r="C196" s="600">
        <f t="shared" si="20"/>
        <v>45657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АРМЕЙСКИ ХОЛДИНГ АД</v>
      </c>
      <c r="B197" s="596" t="str">
        <f t="shared" si="19"/>
        <v>121213274</v>
      </c>
      <c r="C197" s="600">
        <f t="shared" si="20"/>
        <v>45657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АРМЕЙСКИ ХОЛДИНГ АД</v>
      </c>
      <c r="B198" s="596" t="str">
        <f t="shared" si="19"/>
        <v>121213274</v>
      </c>
      <c r="C198" s="600">
        <f t="shared" si="20"/>
        <v>45657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АРМЕЙСКИ ХОЛДИНГ АД</v>
      </c>
      <c r="B199" s="596" t="str">
        <f t="shared" si="19"/>
        <v>121213274</v>
      </c>
      <c r="C199" s="600">
        <f t="shared" si="20"/>
        <v>45657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АРМЕЙСКИ ХОЛДИНГ АД</v>
      </c>
      <c r="B200" s="596" t="str">
        <f t="shared" si="19"/>
        <v>121213274</v>
      </c>
      <c r="C200" s="600">
        <f t="shared" si="20"/>
        <v>45657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АРМЕЙСКИ ХОЛДИНГ АД</v>
      </c>
      <c r="B201" s="596" t="str">
        <f t="shared" si="19"/>
        <v>121213274</v>
      </c>
      <c r="C201" s="600">
        <f t="shared" si="20"/>
        <v>45657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0</v>
      </c>
    </row>
    <row r="202" spans="1:8">
      <c r="A202" s="596" t="str">
        <f t="shared" si="18"/>
        <v>АРМЕЙСКИ ХОЛДИНГ АД</v>
      </c>
      <c r="B202" s="596" t="str">
        <f t="shared" si="19"/>
        <v>121213274</v>
      </c>
      <c r="C202" s="600">
        <f t="shared" si="20"/>
        <v>45657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0</v>
      </c>
    </row>
    <row r="203" spans="1:8">
      <c r="A203" s="596" t="str">
        <f t="shared" si="18"/>
        <v>АРМЕЙСКИ ХОЛДИНГ АД</v>
      </c>
      <c r="B203" s="596" t="str">
        <f t="shared" si="19"/>
        <v>121213274</v>
      </c>
      <c r="C203" s="600">
        <f t="shared" si="20"/>
        <v>45657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АРМЕЙСКИ ХОЛДИНГ АД</v>
      </c>
      <c r="B204" s="596" t="str">
        <f t="shared" si="19"/>
        <v>121213274</v>
      </c>
      <c r="C204" s="600">
        <f t="shared" si="20"/>
        <v>45657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АРМЕЙСКИ ХОЛДИНГ АД</v>
      </c>
      <c r="B205" s="596" t="str">
        <f t="shared" si="19"/>
        <v>121213274</v>
      </c>
      <c r="C205" s="600">
        <f t="shared" si="20"/>
        <v>45657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162</v>
      </c>
    </row>
    <row r="206" spans="1:8">
      <c r="A206" s="596" t="str">
        <f t="shared" si="18"/>
        <v>АРМЕЙСКИ ХОЛДИНГ АД</v>
      </c>
      <c r="B206" s="596" t="str">
        <f t="shared" si="19"/>
        <v>121213274</v>
      </c>
      <c r="C206" s="600">
        <f t="shared" si="20"/>
        <v>45657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-595</v>
      </c>
    </row>
    <row r="207" spans="1:8">
      <c r="A207" s="596" t="str">
        <f t="shared" si="18"/>
        <v>АРМЕЙСКИ ХОЛДИНГ АД</v>
      </c>
      <c r="B207" s="596" t="str">
        <f t="shared" si="19"/>
        <v>121213274</v>
      </c>
      <c r="C207" s="600">
        <f t="shared" si="20"/>
        <v>45657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АРМЕЙСКИ ХОЛДИНГ АД</v>
      </c>
      <c r="B208" s="596" t="str">
        <f t="shared" si="19"/>
        <v>121213274</v>
      </c>
      <c r="C208" s="600">
        <f t="shared" si="20"/>
        <v>45657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0</v>
      </c>
    </row>
    <row r="209" spans="1:8">
      <c r="A209" s="596" t="str">
        <f t="shared" si="18"/>
        <v>АРМЕЙСКИ ХОЛДИНГ АД</v>
      </c>
      <c r="B209" s="596" t="str">
        <f t="shared" si="19"/>
        <v>121213274</v>
      </c>
      <c r="C209" s="600">
        <f t="shared" si="20"/>
        <v>45657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АРМЕЙСКИ ХОЛДИНГ АД</v>
      </c>
      <c r="B210" s="596" t="str">
        <f t="shared" si="19"/>
        <v>121213274</v>
      </c>
      <c r="C210" s="600">
        <f t="shared" si="20"/>
        <v>45657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0</v>
      </c>
    </row>
    <row r="211" spans="1:8">
      <c r="A211" s="596" t="str">
        <f t="shared" si="18"/>
        <v>АРМЕЙСКИ ХОЛДИНГ АД</v>
      </c>
      <c r="B211" s="596" t="str">
        <f t="shared" si="19"/>
        <v>121213274</v>
      </c>
      <c r="C211" s="600">
        <f t="shared" si="20"/>
        <v>45657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-433</v>
      </c>
    </row>
    <row r="212" spans="1:8">
      <c r="A212" s="596" t="str">
        <f t="shared" si="18"/>
        <v>АРМЕЙСКИ ХОЛДИНГ АД</v>
      </c>
      <c r="B212" s="596" t="str">
        <f t="shared" si="19"/>
        <v>121213274</v>
      </c>
      <c r="C212" s="600">
        <f t="shared" si="20"/>
        <v>45657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21</v>
      </c>
    </row>
    <row r="213" spans="1:8">
      <c r="A213" s="596" t="str">
        <f t="shared" si="18"/>
        <v>АРМЕЙСКИ ХОЛДИНГ АД</v>
      </c>
      <c r="B213" s="596" t="str">
        <f t="shared" si="19"/>
        <v>121213274</v>
      </c>
      <c r="C213" s="600">
        <f t="shared" si="20"/>
        <v>45657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59</v>
      </c>
    </row>
    <row r="214" spans="1:8">
      <c r="A214" s="596" t="str">
        <f t="shared" si="18"/>
        <v>АРМЕЙСКИ ХОЛДИНГ АД</v>
      </c>
      <c r="B214" s="596" t="str">
        <f t="shared" si="19"/>
        <v>121213274</v>
      </c>
      <c r="C214" s="600">
        <f t="shared" si="20"/>
        <v>45657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80</v>
      </c>
    </row>
    <row r="215" spans="1:8">
      <c r="A215" s="596" t="str">
        <f t="shared" si="18"/>
        <v>АРМЕЙСКИ ХОЛДИНГ АД</v>
      </c>
      <c r="B215" s="596" t="str">
        <f t="shared" si="19"/>
        <v>121213274</v>
      </c>
      <c r="C215" s="600">
        <f t="shared" si="20"/>
        <v>45657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76</v>
      </c>
    </row>
    <row r="216" spans="1:8">
      <c r="A216" s="596" t="str">
        <f t="shared" si="18"/>
        <v>АРМЕЙСКИ ХОЛДИНГ АД</v>
      </c>
      <c r="B216" s="596" t="str">
        <f t="shared" si="19"/>
        <v>121213274</v>
      </c>
      <c r="C216" s="600">
        <f t="shared" si="20"/>
        <v>45657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4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АРМЕЙСКИ ХОЛДИНГ АД</v>
      </c>
      <c r="B218" s="596" t="str">
        <f t="shared" ref="B218:B281" si="22">pdeBulstat</f>
        <v>121213274</v>
      </c>
      <c r="C218" s="600">
        <f t="shared" ref="C218:C281" si="23">endDate</f>
        <v>45657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516</v>
      </c>
    </row>
    <row r="219" spans="1:8">
      <c r="A219" s="596" t="str">
        <f t="shared" si="21"/>
        <v>АРМЕЙСКИ ХОЛДИНГ АД</v>
      </c>
      <c r="B219" s="596" t="str">
        <f t="shared" si="22"/>
        <v>121213274</v>
      </c>
      <c r="C219" s="600">
        <f t="shared" si="23"/>
        <v>45657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АРМЕЙСКИ ХОЛДИНГ АД</v>
      </c>
      <c r="B220" s="596" t="str">
        <f t="shared" si="22"/>
        <v>121213274</v>
      </c>
      <c r="C220" s="600">
        <f t="shared" si="23"/>
        <v>45657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АРМЕЙСКИ ХОЛДИНГ АД</v>
      </c>
      <c r="B221" s="596" t="str">
        <f t="shared" si="22"/>
        <v>121213274</v>
      </c>
      <c r="C221" s="600">
        <f t="shared" si="23"/>
        <v>45657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АРМЕЙСКИ ХОЛДИНГ АД</v>
      </c>
      <c r="B222" s="596" t="str">
        <f t="shared" si="22"/>
        <v>121213274</v>
      </c>
      <c r="C222" s="600">
        <f t="shared" si="23"/>
        <v>45657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516</v>
      </c>
    </row>
    <row r="223" spans="1:8">
      <c r="A223" s="596" t="str">
        <f t="shared" si="21"/>
        <v>АРМЕЙСКИ ХОЛДИНГ АД</v>
      </c>
      <c r="B223" s="596" t="str">
        <f t="shared" si="22"/>
        <v>121213274</v>
      </c>
      <c r="C223" s="600">
        <f t="shared" si="23"/>
        <v>45657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АРМЕЙСКИ ХОЛДИНГ АД</v>
      </c>
      <c r="B224" s="596" t="str">
        <f t="shared" si="22"/>
        <v>121213274</v>
      </c>
      <c r="C224" s="600">
        <f t="shared" si="23"/>
        <v>45657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АРМЕЙСКИ ХОЛДИНГ АД</v>
      </c>
      <c r="B225" s="596" t="str">
        <f t="shared" si="22"/>
        <v>121213274</v>
      </c>
      <c r="C225" s="600">
        <f t="shared" si="23"/>
        <v>45657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АРМЕЙСКИ ХОЛДИНГ АД</v>
      </c>
      <c r="B226" s="596" t="str">
        <f t="shared" si="22"/>
        <v>121213274</v>
      </c>
      <c r="C226" s="600">
        <f t="shared" si="23"/>
        <v>45657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АРМЕЙСКИ ХОЛДИНГ АД</v>
      </c>
      <c r="B227" s="596" t="str">
        <f t="shared" si="22"/>
        <v>121213274</v>
      </c>
      <c r="C227" s="600">
        <f t="shared" si="23"/>
        <v>45657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АРМЕЙСКИ ХОЛДИНГ АД</v>
      </c>
      <c r="B228" s="596" t="str">
        <f t="shared" si="22"/>
        <v>121213274</v>
      </c>
      <c r="C228" s="600">
        <f t="shared" si="23"/>
        <v>45657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АРМЕЙСКИ ХОЛДИНГ АД</v>
      </c>
      <c r="B229" s="596" t="str">
        <f t="shared" si="22"/>
        <v>121213274</v>
      </c>
      <c r="C229" s="600">
        <f t="shared" si="23"/>
        <v>45657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АРМЕЙСКИ ХОЛДИНГ АД</v>
      </c>
      <c r="B230" s="596" t="str">
        <f t="shared" si="22"/>
        <v>121213274</v>
      </c>
      <c r="C230" s="600">
        <f t="shared" si="23"/>
        <v>45657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АРМЕЙСКИ ХОЛДИНГ АД</v>
      </c>
      <c r="B231" s="596" t="str">
        <f t="shared" si="22"/>
        <v>121213274</v>
      </c>
      <c r="C231" s="600">
        <f t="shared" si="23"/>
        <v>45657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АРМЕЙСКИ ХОЛДИНГ АД</v>
      </c>
      <c r="B232" s="596" t="str">
        <f t="shared" si="22"/>
        <v>121213274</v>
      </c>
      <c r="C232" s="600">
        <f t="shared" si="23"/>
        <v>45657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АРМЕЙСКИ ХОЛДИНГ АД</v>
      </c>
      <c r="B233" s="596" t="str">
        <f t="shared" si="22"/>
        <v>121213274</v>
      </c>
      <c r="C233" s="600">
        <f t="shared" si="23"/>
        <v>45657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АРМЕЙСКИ ХОЛДИНГ АД</v>
      </c>
      <c r="B234" s="596" t="str">
        <f t="shared" si="22"/>
        <v>121213274</v>
      </c>
      <c r="C234" s="600">
        <f t="shared" si="23"/>
        <v>45657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АРМЕЙСКИ ХОЛДИНГ АД</v>
      </c>
      <c r="B235" s="596" t="str">
        <f t="shared" si="22"/>
        <v>121213274</v>
      </c>
      <c r="C235" s="600">
        <f t="shared" si="23"/>
        <v>45657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АРМЕЙСКИ ХОЛДИНГ АД</v>
      </c>
      <c r="B236" s="596" t="str">
        <f t="shared" si="22"/>
        <v>121213274</v>
      </c>
      <c r="C236" s="600">
        <f t="shared" si="23"/>
        <v>45657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516</v>
      </c>
    </row>
    <row r="237" spans="1:8">
      <c r="A237" s="596" t="str">
        <f t="shared" si="21"/>
        <v>АРМЕЙСКИ ХОЛДИНГ АД</v>
      </c>
      <c r="B237" s="596" t="str">
        <f t="shared" si="22"/>
        <v>121213274</v>
      </c>
      <c r="C237" s="600">
        <f t="shared" si="23"/>
        <v>45657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АРМЕЙСКИ ХОЛДИНГ АД</v>
      </c>
      <c r="B238" s="596" t="str">
        <f t="shared" si="22"/>
        <v>121213274</v>
      </c>
      <c r="C238" s="600">
        <f t="shared" si="23"/>
        <v>45657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АРМЕЙСКИ ХОЛДИНГ АД</v>
      </c>
      <c r="B239" s="596" t="str">
        <f t="shared" si="22"/>
        <v>121213274</v>
      </c>
      <c r="C239" s="600">
        <f t="shared" si="23"/>
        <v>45657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516</v>
      </c>
    </row>
    <row r="240" spans="1:8">
      <c r="A240" s="596" t="str">
        <f t="shared" si="21"/>
        <v>АРМЕЙСКИ ХОЛДИНГ АД</v>
      </c>
      <c r="B240" s="596" t="str">
        <f t="shared" si="22"/>
        <v>121213274</v>
      </c>
      <c r="C240" s="600">
        <f t="shared" si="23"/>
        <v>45657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0</v>
      </c>
    </row>
    <row r="241" spans="1:8">
      <c r="A241" s="596" t="str">
        <f t="shared" si="21"/>
        <v>АРМЕЙСКИ ХОЛДИНГ АД</v>
      </c>
      <c r="B241" s="596" t="str">
        <f t="shared" si="22"/>
        <v>121213274</v>
      </c>
      <c r="C241" s="600">
        <f t="shared" si="23"/>
        <v>45657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АРМЕЙСКИ ХОЛДИНГ АД</v>
      </c>
      <c r="B242" s="596" t="str">
        <f t="shared" si="22"/>
        <v>121213274</v>
      </c>
      <c r="C242" s="600">
        <f t="shared" si="23"/>
        <v>45657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АРМЕЙСКИ ХОЛДИНГ АД</v>
      </c>
      <c r="B243" s="596" t="str">
        <f t="shared" si="22"/>
        <v>121213274</v>
      </c>
      <c r="C243" s="600">
        <f t="shared" si="23"/>
        <v>45657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АРМЕЙСКИ ХОЛДИНГ АД</v>
      </c>
      <c r="B244" s="596" t="str">
        <f t="shared" si="22"/>
        <v>121213274</v>
      </c>
      <c r="C244" s="600">
        <f t="shared" si="23"/>
        <v>45657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0</v>
      </c>
    </row>
    <row r="245" spans="1:8">
      <c r="A245" s="596" t="str">
        <f t="shared" si="21"/>
        <v>АРМЕЙСКИ ХОЛДИНГ АД</v>
      </c>
      <c r="B245" s="596" t="str">
        <f t="shared" si="22"/>
        <v>121213274</v>
      </c>
      <c r="C245" s="600">
        <f t="shared" si="23"/>
        <v>45657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АРМЕЙСКИ ХОЛДИНГ АД</v>
      </c>
      <c r="B246" s="596" t="str">
        <f t="shared" si="22"/>
        <v>121213274</v>
      </c>
      <c r="C246" s="600">
        <f t="shared" si="23"/>
        <v>45657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АРМЕЙСКИ ХОЛДИНГ АД</v>
      </c>
      <c r="B247" s="596" t="str">
        <f t="shared" si="22"/>
        <v>121213274</v>
      </c>
      <c r="C247" s="600">
        <f t="shared" si="23"/>
        <v>45657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АРМЕЙСКИ ХОЛДИНГ АД</v>
      </c>
      <c r="B248" s="596" t="str">
        <f t="shared" si="22"/>
        <v>121213274</v>
      </c>
      <c r="C248" s="600">
        <f t="shared" si="23"/>
        <v>45657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АРМЕЙСКИ ХОЛДИНГ АД</v>
      </c>
      <c r="B249" s="596" t="str">
        <f t="shared" si="22"/>
        <v>121213274</v>
      </c>
      <c r="C249" s="600">
        <f t="shared" si="23"/>
        <v>45657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АРМЕЙСКИ ХОЛДИНГ АД</v>
      </c>
      <c r="B250" s="596" t="str">
        <f t="shared" si="22"/>
        <v>121213274</v>
      </c>
      <c r="C250" s="600">
        <f t="shared" si="23"/>
        <v>45657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АРМЕЙСКИ ХОЛДИНГ АД</v>
      </c>
      <c r="B251" s="596" t="str">
        <f t="shared" si="22"/>
        <v>121213274</v>
      </c>
      <c r="C251" s="600">
        <f t="shared" si="23"/>
        <v>45657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АРМЕЙСКИ ХОЛДИНГ АД</v>
      </c>
      <c r="B252" s="596" t="str">
        <f t="shared" si="22"/>
        <v>121213274</v>
      </c>
      <c r="C252" s="600">
        <f t="shared" si="23"/>
        <v>45657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АРМЕЙСКИ ХОЛДИНГ АД</v>
      </c>
      <c r="B253" s="596" t="str">
        <f t="shared" si="22"/>
        <v>121213274</v>
      </c>
      <c r="C253" s="600">
        <f t="shared" si="23"/>
        <v>45657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АРМЕЙСКИ ХОЛДИНГ АД</v>
      </c>
      <c r="B254" s="596" t="str">
        <f t="shared" si="22"/>
        <v>121213274</v>
      </c>
      <c r="C254" s="600">
        <f t="shared" si="23"/>
        <v>45657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АРМЕЙСКИ ХОЛДИНГ АД</v>
      </c>
      <c r="B255" s="596" t="str">
        <f t="shared" si="22"/>
        <v>121213274</v>
      </c>
      <c r="C255" s="600">
        <f t="shared" si="23"/>
        <v>45657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АРМЕЙСКИ ХОЛДИНГ АД</v>
      </c>
      <c r="B256" s="596" t="str">
        <f t="shared" si="22"/>
        <v>121213274</v>
      </c>
      <c r="C256" s="600">
        <f t="shared" si="23"/>
        <v>45657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АРМЕЙСКИ ХОЛДИНГ АД</v>
      </c>
      <c r="B257" s="596" t="str">
        <f t="shared" si="22"/>
        <v>121213274</v>
      </c>
      <c r="C257" s="600">
        <f t="shared" si="23"/>
        <v>45657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АРМЕЙСКИ ХОЛДИНГ АД</v>
      </c>
      <c r="B258" s="596" t="str">
        <f t="shared" si="22"/>
        <v>121213274</v>
      </c>
      <c r="C258" s="600">
        <f t="shared" si="23"/>
        <v>45657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0</v>
      </c>
    </row>
    <row r="259" spans="1:8">
      <c r="A259" s="596" t="str">
        <f t="shared" si="21"/>
        <v>АРМЕЙСКИ ХОЛДИНГ АД</v>
      </c>
      <c r="B259" s="596" t="str">
        <f t="shared" si="22"/>
        <v>121213274</v>
      </c>
      <c r="C259" s="600">
        <f t="shared" si="23"/>
        <v>45657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АРМЕЙСКИ ХОЛДИНГ АД</v>
      </c>
      <c r="B260" s="596" t="str">
        <f t="shared" si="22"/>
        <v>121213274</v>
      </c>
      <c r="C260" s="600">
        <f t="shared" si="23"/>
        <v>45657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АРМЕЙСКИ ХОЛДИНГ АД</v>
      </c>
      <c r="B261" s="596" t="str">
        <f t="shared" si="22"/>
        <v>121213274</v>
      </c>
      <c r="C261" s="600">
        <f t="shared" si="23"/>
        <v>45657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0</v>
      </c>
    </row>
    <row r="262" spans="1:8">
      <c r="A262" s="596" t="str">
        <f t="shared" si="21"/>
        <v>АРМЕЙСКИ ХОЛДИНГ АД</v>
      </c>
      <c r="B262" s="596" t="str">
        <f t="shared" si="22"/>
        <v>121213274</v>
      </c>
      <c r="C262" s="600">
        <f t="shared" si="23"/>
        <v>45657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330</v>
      </c>
    </row>
    <row r="263" spans="1:8">
      <c r="A263" s="596" t="str">
        <f t="shared" si="21"/>
        <v>АРМЕЙСКИ ХОЛДИНГ АД</v>
      </c>
      <c r="B263" s="596" t="str">
        <f t="shared" si="22"/>
        <v>121213274</v>
      </c>
      <c r="C263" s="600">
        <f t="shared" si="23"/>
        <v>45657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АРМЕЙСКИ ХОЛДИНГ АД</v>
      </c>
      <c r="B264" s="596" t="str">
        <f t="shared" si="22"/>
        <v>121213274</v>
      </c>
      <c r="C264" s="600">
        <f t="shared" si="23"/>
        <v>45657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АРМЕЙСКИ ХОЛДИНГ АД</v>
      </c>
      <c r="B265" s="596" t="str">
        <f t="shared" si="22"/>
        <v>121213274</v>
      </c>
      <c r="C265" s="600">
        <f t="shared" si="23"/>
        <v>45657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АРМЕЙСКИ ХОЛДИНГ АД</v>
      </c>
      <c r="B266" s="596" t="str">
        <f t="shared" si="22"/>
        <v>121213274</v>
      </c>
      <c r="C266" s="600">
        <f t="shared" si="23"/>
        <v>45657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330</v>
      </c>
    </row>
    <row r="267" spans="1:8">
      <c r="A267" s="596" t="str">
        <f t="shared" si="21"/>
        <v>АРМЕЙСКИ ХОЛДИНГ АД</v>
      </c>
      <c r="B267" s="596" t="str">
        <f t="shared" si="22"/>
        <v>121213274</v>
      </c>
      <c r="C267" s="600">
        <f t="shared" si="23"/>
        <v>45657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АРМЕЙСКИ ХОЛДИНГ АД</v>
      </c>
      <c r="B268" s="596" t="str">
        <f t="shared" si="22"/>
        <v>121213274</v>
      </c>
      <c r="C268" s="600">
        <f t="shared" si="23"/>
        <v>45657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АРМЕЙСКИ ХОЛДИНГ АД</v>
      </c>
      <c r="B269" s="596" t="str">
        <f t="shared" si="22"/>
        <v>121213274</v>
      </c>
      <c r="C269" s="600">
        <f t="shared" si="23"/>
        <v>45657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АРМЕЙСКИ ХОЛДИНГ АД</v>
      </c>
      <c r="B270" s="596" t="str">
        <f t="shared" si="22"/>
        <v>121213274</v>
      </c>
      <c r="C270" s="600">
        <f t="shared" si="23"/>
        <v>45657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АРМЕЙСКИ ХОЛДИНГ АД</v>
      </c>
      <c r="B271" s="596" t="str">
        <f t="shared" si="22"/>
        <v>121213274</v>
      </c>
      <c r="C271" s="600">
        <f t="shared" si="23"/>
        <v>45657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АРМЕЙСКИ ХОЛДИНГ АД</v>
      </c>
      <c r="B272" s="596" t="str">
        <f t="shared" si="22"/>
        <v>121213274</v>
      </c>
      <c r="C272" s="600">
        <f t="shared" si="23"/>
        <v>45657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АРМЕЙСКИ ХОЛДИНГ АД</v>
      </c>
      <c r="B273" s="596" t="str">
        <f t="shared" si="22"/>
        <v>121213274</v>
      </c>
      <c r="C273" s="600">
        <f t="shared" si="23"/>
        <v>45657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АРМЕЙСКИ ХОЛДИНГ АД</v>
      </c>
      <c r="B274" s="596" t="str">
        <f t="shared" si="22"/>
        <v>121213274</v>
      </c>
      <c r="C274" s="600">
        <f t="shared" si="23"/>
        <v>45657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АРМЕЙСКИ ХОЛДИНГ АД</v>
      </c>
      <c r="B275" s="596" t="str">
        <f t="shared" si="22"/>
        <v>121213274</v>
      </c>
      <c r="C275" s="600">
        <f t="shared" si="23"/>
        <v>45657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АРМЕЙСКИ ХОЛДИНГ АД</v>
      </c>
      <c r="B276" s="596" t="str">
        <f t="shared" si="22"/>
        <v>121213274</v>
      </c>
      <c r="C276" s="600">
        <f t="shared" si="23"/>
        <v>45657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АРМЕЙСКИ ХОЛДИНГ АД</v>
      </c>
      <c r="B277" s="596" t="str">
        <f t="shared" si="22"/>
        <v>121213274</v>
      </c>
      <c r="C277" s="600">
        <f t="shared" si="23"/>
        <v>45657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АРМЕЙСКИ ХОЛДИНГ АД</v>
      </c>
      <c r="B278" s="596" t="str">
        <f t="shared" si="22"/>
        <v>121213274</v>
      </c>
      <c r="C278" s="600">
        <f t="shared" si="23"/>
        <v>45657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АРМЕЙСКИ ХОЛДИНГ АД</v>
      </c>
      <c r="B279" s="596" t="str">
        <f t="shared" si="22"/>
        <v>121213274</v>
      </c>
      <c r="C279" s="600">
        <f t="shared" si="23"/>
        <v>45657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АРМЕЙСКИ ХОЛДИНГ АД</v>
      </c>
      <c r="B280" s="596" t="str">
        <f t="shared" si="22"/>
        <v>121213274</v>
      </c>
      <c r="C280" s="600">
        <f t="shared" si="23"/>
        <v>45657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330</v>
      </c>
    </row>
    <row r="281" spans="1:8">
      <c r="A281" s="596" t="str">
        <f t="shared" si="21"/>
        <v>АРМЕЙСКИ ХОЛДИНГ АД</v>
      </c>
      <c r="B281" s="596" t="str">
        <f t="shared" si="22"/>
        <v>121213274</v>
      </c>
      <c r="C281" s="600">
        <f t="shared" si="23"/>
        <v>45657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АРМЕЙСКИ ХОЛДИНГ АД</v>
      </c>
      <c r="B282" s="596" t="str">
        <f t="shared" ref="B282:B345" si="25">pdeBulstat</f>
        <v>121213274</v>
      </c>
      <c r="C282" s="600">
        <f t="shared" ref="C282:C345" si="26">endDate</f>
        <v>45657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АРМЕЙСКИ ХОЛДИНГ АД</v>
      </c>
      <c r="B283" s="596" t="str">
        <f t="shared" si="25"/>
        <v>121213274</v>
      </c>
      <c r="C283" s="600">
        <f t="shared" si="26"/>
        <v>45657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330</v>
      </c>
    </row>
    <row r="284" spans="1:8">
      <c r="A284" s="596" t="str">
        <f t="shared" si="24"/>
        <v>АРМЕЙСКИ ХОЛДИНГ АД</v>
      </c>
      <c r="B284" s="596" t="str">
        <f t="shared" si="25"/>
        <v>121213274</v>
      </c>
      <c r="C284" s="600">
        <f t="shared" si="26"/>
        <v>45657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145</v>
      </c>
    </row>
    <row r="285" spans="1:8">
      <c r="A285" s="596" t="str">
        <f t="shared" si="24"/>
        <v>АРМЕЙСКИ ХОЛДИНГ АД</v>
      </c>
      <c r="B285" s="596" t="str">
        <f t="shared" si="25"/>
        <v>121213274</v>
      </c>
      <c r="C285" s="600">
        <f t="shared" si="26"/>
        <v>45657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АРМЕЙСКИ ХОЛДИНГ АД</v>
      </c>
      <c r="B286" s="596" t="str">
        <f t="shared" si="25"/>
        <v>121213274</v>
      </c>
      <c r="C286" s="600">
        <f t="shared" si="26"/>
        <v>45657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АРМЕЙСКИ ХОЛДИНГ АД</v>
      </c>
      <c r="B287" s="596" t="str">
        <f t="shared" si="25"/>
        <v>121213274</v>
      </c>
      <c r="C287" s="600">
        <f t="shared" si="26"/>
        <v>45657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АРМЕЙСКИ ХОЛДИНГ АД</v>
      </c>
      <c r="B288" s="596" t="str">
        <f t="shared" si="25"/>
        <v>121213274</v>
      </c>
      <c r="C288" s="600">
        <f t="shared" si="26"/>
        <v>45657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145</v>
      </c>
    </row>
    <row r="289" spans="1:8">
      <c r="A289" s="596" t="str">
        <f t="shared" si="24"/>
        <v>АРМЕЙСКИ ХОЛДИНГ АД</v>
      </c>
      <c r="B289" s="596" t="str">
        <f t="shared" si="25"/>
        <v>121213274</v>
      </c>
      <c r="C289" s="600">
        <f t="shared" si="26"/>
        <v>45657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АРМЕЙСКИ ХОЛДИНГ АД</v>
      </c>
      <c r="B290" s="596" t="str">
        <f t="shared" si="25"/>
        <v>121213274</v>
      </c>
      <c r="C290" s="600">
        <f t="shared" si="26"/>
        <v>45657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АРМЕЙСКИ ХОЛДИНГ АД</v>
      </c>
      <c r="B291" s="596" t="str">
        <f t="shared" si="25"/>
        <v>121213274</v>
      </c>
      <c r="C291" s="600">
        <f t="shared" si="26"/>
        <v>45657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АРМЕЙСКИ ХОЛДИНГ АД</v>
      </c>
      <c r="B292" s="596" t="str">
        <f t="shared" si="25"/>
        <v>121213274</v>
      </c>
      <c r="C292" s="600">
        <f t="shared" si="26"/>
        <v>45657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АРМЕЙСКИ ХОЛДИНГ АД</v>
      </c>
      <c r="B293" s="596" t="str">
        <f t="shared" si="25"/>
        <v>121213274</v>
      </c>
      <c r="C293" s="600">
        <f t="shared" si="26"/>
        <v>45657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АРМЕЙСКИ ХОЛДИНГ АД</v>
      </c>
      <c r="B294" s="596" t="str">
        <f t="shared" si="25"/>
        <v>121213274</v>
      </c>
      <c r="C294" s="600">
        <f t="shared" si="26"/>
        <v>45657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АРМЕЙСКИ ХОЛДИНГ АД</v>
      </c>
      <c r="B295" s="596" t="str">
        <f t="shared" si="25"/>
        <v>121213274</v>
      </c>
      <c r="C295" s="600">
        <f t="shared" si="26"/>
        <v>45657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АРМЕЙСКИ ХОЛДИНГ АД</v>
      </c>
      <c r="B296" s="596" t="str">
        <f t="shared" si="25"/>
        <v>121213274</v>
      </c>
      <c r="C296" s="600">
        <f t="shared" si="26"/>
        <v>45657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АРМЕЙСКИ ХОЛДИНГ АД</v>
      </c>
      <c r="B297" s="596" t="str">
        <f t="shared" si="25"/>
        <v>121213274</v>
      </c>
      <c r="C297" s="600">
        <f t="shared" si="26"/>
        <v>45657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АРМЕЙСКИ ХОЛДИНГ АД</v>
      </c>
      <c r="B298" s="596" t="str">
        <f t="shared" si="25"/>
        <v>121213274</v>
      </c>
      <c r="C298" s="600">
        <f t="shared" si="26"/>
        <v>45657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АРМЕЙСКИ ХОЛДИНГ АД</v>
      </c>
      <c r="B299" s="596" t="str">
        <f t="shared" si="25"/>
        <v>121213274</v>
      </c>
      <c r="C299" s="600">
        <f t="shared" si="26"/>
        <v>45657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АРМЕЙСКИ ХОЛДИНГ АД</v>
      </c>
      <c r="B300" s="596" t="str">
        <f t="shared" si="25"/>
        <v>121213274</v>
      </c>
      <c r="C300" s="600">
        <f t="shared" si="26"/>
        <v>45657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АРМЕЙСКИ ХОЛДИНГ АД</v>
      </c>
      <c r="B301" s="596" t="str">
        <f t="shared" si="25"/>
        <v>121213274</v>
      </c>
      <c r="C301" s="600">
        <f t="shared" si="26"/>
        <v>45657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АРМЕЙСКИ ХОЛДИНГ АД</v>
      </c>
      <c r="B302" s="596" t="str">
        <f t="shared" si="25"/>
        <v>121213274</v>
      </c>
      <c r="C302" s="600">
        <f t="shared" si="26"/>
        <v>45657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145</v>
      </c>
    </row>
    <row r="303" spans="1:8">
      <c r="A303" s="596" t="str">
        <f t="shared" si="24"/>
        <v>АРМЕЙСКИ ХОЛДИНГ АД</v>
      </c>
      <c r="B303" s="596" t="str">
        <f t="shared" si="25"/>
        <v>121213274</v>
      </c>
      <c r="C303" s="600">
        <f t="shared" si="26"/>
        <v>45657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АРМЕЙСКИ ХОЛДИНГ АД</v>
      </c>
      <c r="B304" s="596" t="str">
        <f t="shared" si="25"/>
        <v>121213274</v>
      </c>
      <c r="C304" s="600">
        <f t="shared" si="26"/>
        <v>45657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АРМЕЙСКИ ХОЛДИНГ АД</v>
      </c>
      <c r="B305" s="596" t="str">
        <f t="shared" si="25"/>
        <v>121213274</v>
      </c>
      <c r="C305" s="600">
        <f t="shared" si="26"/>
        <v>45657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145</v>
      </c>
    </row>
    <row r="306" spans="1:8">
      <c r="A306" s="596" t="str">
        <f t="shared" si="24"/>
        <v>АРМЕЙСКИ ХОЛДИНГ АД</v>
      </c>
      <c r="B306" s="596" t="str">
        <f t="shared" si="25"/>
        <v>121213274</v>
      </c>
      <c r="C306" s="600">
        <f t="shared" si="26"/>
        <v>45657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АРМЕЙСКИ ХОЛДИНГ АД</v>
      </c>
      <c r="B307" s="596" t="str">
        <f t="shared" si="25"/>
        <v>121213274</v>
      </c>
      <c r="C307" s="600">
        <f t="shared" si="26"/>
        <v>45657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АРМЕЙСКИ ХОЛДИНГ АД</v>
      </c>
      <c r="B308" s="596" t="str">
        <f t="shared" si="25"/>
        <v>121213274</v>
      </c>
      <c r="C308" s="600">
        <f t="shared" si="26"/>
        <v>45657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АРМЕЙСКИ ХОЛДИНГ АД</v>
      </c>
      <c r="B309" s="596" t="str">
        <f t="shared" si="25"/>
        <v>121213274</v>
      </c>
      <c r="C309" s="600">
        <f t="shared" si="26"/>
        <v>45657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АРМЕЙСКИ ХОЛДИНГ АД</v>
      </c>
      <c r="B310" s="596" t="str">
        <f t="shared" si="25"/>
        <v>121213274</v>
      </c>
      <c r="C310" s="600">
        <f t="shared" si="26"/>
        <v>45657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АРМЕЙСКИ ХОЛДИНГ АД</v>
      </c>
      <c r="B311" s="596" t="str">
        <f t="shared" si="25"/>
        <v>121213274</v>
      </c>
      <c r="C311" s="600">
        <f t="shared" si="26"/>
        <v>45657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АРМЕЙСКИ ХОЛДИНГ АД</v>
      </c>
      <c r="B312" s="596" t="str">
        <f t="shared" si="25"/>
        <v>121213274</v>
      </c>
      <c r="C312" s="600">
        <f t="shared" si="26"/>
        <v>45657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АРМЕЙСКИ ХОЛДИНГ АД</v>
      </c>
      <c r="B313" s="596" t="str">
        <f t="shared" si="25"/>
        <v>121213274</v>
      </c>
      <c r="C313" s="600">
        <f t="shared" si="26"/>
        <v>45657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АРМЕЙСКИ ХОЛДИНГ АД</v>
      </c>
      <c r="B314" s="596" t="str">
        <f t="shared" si="25"/>
        <v>121213274</v>
      </c>
      <c r="C314" s="600">
        <f t="shared" si="26"/>
        <v>45657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АРМЕЙСКИ ХОЛДИНГ АД</v>
      </c>
      <c r="B315" s="596" t="str">
        <f t="shared" si="25"/>
        <v>121213274</v>
      </c>
      <c r="C315" s="600">
        <f t="shared" si="26"/>
        <v>45657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АРМЕЙСКИ ХОЛДИНГ АД</v>
      </c>
      <c r="B316" s="596" t="str">
        <f t="shared" si="25"/>
        <v>121213274</v>
      </c>
      <c r="C316" s="600">
        <f t="shared" si="26"/>
        <v>45657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АРМЕЙСКИ ХОЛДИНГ АД</v>
      </c>
      <c r="B317" s="596" t="str">
        <f t="shared" si="25"/>
        <v>121213274</v>
      </c>
      <c r="C317" s="600">
        <f t="shared" si="26"/>
        <v>45657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АРМЕЙСКИ ХОЛДИНГ АД</v>
      </c>
      <c r="B318" s="596" t="str">
        <f t="shared" si="25"/>
        <v>121213274</v>
      </c>
      <c r="C318" s="600">
        <f t="shared" si="26"/>
        <v>45657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АРМЕЙСКИ ХОЛДИНГ АД</v>
      </c>
      <c r="B319" s="596" t="str">
        <f t="shared" si="25"/>
        <v>121213274</v>
      </c>
      <c r="C319" s="600">
        <f t="shared" si="26"/>
        <v>45657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АРМЕЙСКИ ХОЛДИНГ АД</v>
      </c>
      <c r="B320" s="596" t="str">
        <f t="shared" si="25"/>
        <v>121213274</v>
      </c>
      <c r="C320" s="600">
        <f t="shared" si="26"/>
        <v>45657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АРМЕЙСКИ ХОЛДИНГ АД</v>
      </c>
      <c r="B321" s="596" t="str">
        <f t="shared" si="25"/>
        <v>121213274</v>
      </c>
      <c r="C321" s="600">
        <f t="shared" si="26"/>
        <v>45657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АРМЕЙСКИ ХОЛДИНГ АД</v>
      </c>
      <c r="B322" s="596" t="str">
        <f t="shared" si="25"/>
        <v>121213274</v>
      </c>
      <c r="C322" s="600">
        <f t="shared" si="26"/>
        <v>45657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АРМЕЙСКИ ХОЛДИНГ АД</v>
      </c>
      <c r="B323" s="596" t="str">
        <f t="shared" si="25"/>
        <v>121213274</v>
      </c>
      <c r="C323" s="600">
        <f t="shared" si="26"/>
        <v>45657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АРМЕЙСКИ ХОЛДИНГ АД</v>
      </c>
      <c r="B324" s="596" t="str">
        <f t="shared" si="25"/>
        <v>121213274</v>
      </c>
      <c r="C324" s="600">
        <f t="shared" si="26"/>
        <v>45657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АРМЕЙСКИ ХОЛДИНГ АД</v>
      </c>
      <c r="B325" s="596" t="str">
        <f t="shared" si="25"/>
        <v>121213274</v>
      </c>
      <c r="C325" s="600">
        <f t="shared" si="26"/>
        <v>45657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АРМЕЙСКИ ХОЛДИНГ АД</v>
      </c>
      <c r="B326" s="596" t="str">
        <f t="shared" si="25"/>
        <v>121213274</v>
      </c>
      <c r="C326" s="600">
        <f t="shared" si="26"/>
        <v>45657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АРМЕЙСКИ ХОЛДИНГ АД</v>
      </c>
      <c r="B327" s="596" t="str">
        <f t="shared" si="25"/>
        <v>121213274</v>
      </c>
      <c r="C327" s="600">
        <f t="shared" si="26"/>
        <v>45657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АРМЕЙСКИ ХОЛДИНГ АД</v>
      </c>
      <c r="B328" s="596" t="str">
        <f t="shared" si="25"/>
        <v>121213274</v>
      </c>
      <c r="C328" s="600">
        <f t="shared" si="26"/>
        <v>45657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АРМЕЙСКИ ХОЛДИНГ АД</v>
      </c>
      <c r="B329" s="596" t="str">
        <f t="shared" si="25"/>
        <v>121213274</v>
      </c>
      <c r="C329" s="600">
        <f t="shared" si="26"/>
        <v>45657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АРМЕЙСКИ ХОЛДИНГ АД</v>
      </c>
      <c r="B330" s="596" t="str">
        <f t="shared" si="25"/>
        <v>121213274</v>
      </c>
      <c r="C330" s="600">
        <f t="shared" si="26"/>
        <v>45657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АРМЕЙСКИ ХОЛДИНГ АД</v>
      </c>
      <c r="B331" s="596" t="str">
        <f t="shared" si="25"/>
        <v>121213274</v>
      </c>
      <c r="C331" s="600">
        <f t="shared" si="26"/>
        <v>45657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АРМЕЙСКИ ХОЛДИНГ АД</v>
      </c>
      <c r="B332" s="596" t="str">
        <f t="shared" si="25"/>
        <v>121213274</v>
      </c>
      <c r="C332" s="600">
        <f t="shared" si="26"/>
        <v>45657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АРМЕЙСКИ ХОЛДИНГ АД</v>
      </c>
      <c r="B333" s="596" t="str">
        <f t="shared" si="25"/>
        <v>121213274</v>
      </c>
      <c r="C333" s="600">
        <f t="shared" si="26"/>
        <v>45657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АРМЕЙСКИ ХОЛДИНГ АД</v>
      </c>
      <c r="B334" s="596" t="str">
        <f t="shared" si="25"/>
        <v>121213274</v>
      </c>
      <c r="C334" s="600">
        <f t="shared" si="26"/>
        <v>45657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АРМЕЙСКИ ХОЛДИНГ АД</v>
      </c>
      <c r="B335" s="596" t="str">
        <f t="shared" si="25"/>
        <v>121213274</v>
      </c>
      <c r="C335" s="600">
        <f t="shared" si="26"/>
        <v>45657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АРМЕЙСКИ ХОЛДИНГ АД</v>
      </c>
      <c r="B336" s="596" t="str">
        <f t="shared" si="25"/>
        <v>121213274</v>
      </c>
      <c r="C336" s="600">
        <f t="shared" si="26"/>
        <v>45657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АРМЕЙСКИ ХОЛДИНГ АД</v>
      </c>
      <c r="B337" s="596" t="str">
        <f t="shared" si="25"/>
        <v>121213274</v>
      </c>
      <c r="C337" s="600">
        <f t="shared" si="26"/>
        <v>45657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АРМЕЙСКИ ХОЛДИНГ АД</v>
      </c>
      <c r="B338" s="596" t="str">
        <f t="shared" si="25"/>
        <v>121213274</v>
      </c>
      <c r="C338" s="600">
        <f t="shared" si="26"/>
        <v>45657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АРМЕЙСКИ ХОЛДИНГ АД</v>
      </c>
      <c r="B339" s="596" t="str">
        <f t="shared" si="25"/>
        <v>121213274</v>
      </c>
      <c r="C339" s="600">
        <f t="shared" si="26"/>
        <v>45657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АРМЕЙСКИ ХОЛДИНГ АД</v>
      </c>
      <c r="B340" s="596" t="str">
        <f t="shared" si="25"/>
        <v>121213274</v>
      </c>
      <c r="C340" s="600">
        <f t="shared" si="26"/>
        <v>45657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АРМЕЙСКИ ХОЛДИНГ АД</v>
      </c>
      <c r="B341" s="596" t="str">
        <f t="shared" si="25"/>
        <v>121213274</v>
      </c>
      <c r="C341" s="600">
        <f t="shared" si="26"/>
        <v>45657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АРМЕЙСКИ ХОЛДИНГ АД</v>
      </c>
      <c r="B342" s="596" t="str">
        <f t="shared" si="25"/>
        <v>121213274</v>
      </c>
      <c r="C342" s="600">
        <f t="shared" si="26"/>
        <v>45657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АРМЕЙСКИ ХОЛДИНГ АД</v>
      </c>
      <c r="B343" s="596" t="str">
        <f t="shared" si="25"/>
        <v>121213274</v>
      </c>
      <c r="C343" s="600">
        <f t="shared" si="26"/>
        <v>45657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АРМЕЙСКИ ХОЛДИНГ АД</v>
      </c>
      <c r="B344" s="596" t="str">
        <f t="shared" si="25"/>
        <v>121213274</v>
      </c>
      <c r="C344" s="600">
        <f t="shared" si="26"/>
        <v>45657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АРМЕЙСКИ ХОЛДИНГ АД</v>
      </c>
      <c r="B345" s="596" t="str">
        <f t="shared" si="25"/>
        <v>121213274</v>
      </c>
      <c r="C345" s="600">
        <f t="shared" si="26"/>
        <v>45657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АРМЕЙСКИ ХОЛДИНГ АД</v>
      </c>
      <c r="B346" s="596" t="str">
        <f t="shared" ref="B346:B409" si="28">pdeBulstat</f>
        <v>121213274</v>
      </c>
      <c r="C346" s="600">
        <f t="shared" ref="C346:C409" si="29">endDate</f>
        <v>45657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АРМЕЙСКИ ХОЛДИНГ АД</v>
      </c>
      <c r="B347" s="596" t="str">
        <f t="shared" si="28"/>
        <v>121213274</v>
      </c>
      <c r="C347" s="600">
        <f t="shared" si="29"/>
        <v>45657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АРМЕЙСКИ ХОЛДИНГ АД</v>
      </c>
      <c r="B348" s="596" t="str">
        <f t="shared" si="28"/>
        <v>121213274</v>
      </c>
      <c r="C348" s="600">
        <f t="shared" si="29"/>
        <v>45657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АРМЕЙСКИ ХОЛДИНГ АД</v>
      </c>
      <c r="B349" s="596" t="str">
        <f t="shared" si="28"/>
        <v>121213274</v>
      </c>
      <c r="C349" s="600">
        <f t="shared" si="29"/>
        <v>45657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АРМЕЙСКИ ХОЛДИНГ АД</v>
      </c>
      <c r="B350" s="596" t="str">
        <f t="shared" si="28"/>
        <v>121213274</v>
      </c>
      <c r="C350" s="600">
        <f t="shared" si="29"/>
        <v>45657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0</v>
      </c>
    </row>
    <row r="351" spans="1:8">
      <c r="A351" s="596" t="str">
        <f t="shared" si="27"/>
        <v>АРМЕЙСКИ ХОЛДИНГ АД</v>
      </c>
      <c r="B351" s="596" t="str">
        <f t="shared" si="28"/>
        <v>121213274</v>
      </c>
      <c r="C351" s="600">
        <f t="shared" si="29"/>
        <v>45657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АРМЕЙСКИ ХОЛДИНГ АД</v>
      </c>
      <c r="B352" s="596" t="str">
        <f t="shared" si="28"/>
        <v>121213274</v>
      </c>
      <c r="C352" s="600">
        <f t="shared" si="29"/>
        <v>45657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АРМЕЙСКИ ХОЛДИНГ АД</v>
      </c>
      <c r="B353" s="596" t="str">
        <f t="shared" si="28"/>
        <v>121213274</v>
      </c>
      <c r="C353" s="600">
        <f t="shared" si="29"/>
        <v>45657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АРМЕЙСКИ ХОЛДИНГ АД</v>
      </c>
      <c r="B354" s="596" t="str">
        <f t="shared" si="28"/>
        <v>121213274</v>
      </c>
      <c r="C354" s="600">
        <f t="shared" si="29"/>
        <v>45657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0</v>
      </c>
    </row>
    <row r="355" spans="1:8">
      <c r="A355" s="596" t="str">
        <f t="shared" si="27"/>
        <v>АРМЕЙСКИ ХОЛДИНГ АД</v>
      </c>
      <c r="B355" s="596" t="str">
        <f t="shared" si="28"/>
        <v>121213274</v>
      </c>
      <c r="C355" s="600">
        <f t="shared" si="29"/>
        <v>45657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304</v>
      </c>
    </row>
    <row r="356" spans="1:8">
      <c r="A356" s="596" t="str">
        <f t="shared" si="27"/>
        <v>АРМЕЙСКИ ХОЛДИНГ АД</v>
      </c>
      <c r="B356" s="596" t="str">
        <f t="shared" si="28"/>
        <v>121213274</v>
      </c>
      <c r="C356" s="600">
        <f t="shared" si="29"/>
        <v>45657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АРМЕЙСКИ ХОЛДИНГ АД</v>
      </c>
      <c r="B357" s="596" t="str">
        <f t="shared" si="28"/>
        <v>121213274</v>
      </c>
      <c r="C357" s="600">
        <f t="shared" si="29"/>
        <v>45657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АРМЕЙСКИ ХОЛДИНГ АД</v>
      </c>
      <c r="B358" s="596" t="str">
        <f t="shared" si="28"/>
        <v>121213274</v>
      </c>
      <c r="C358" s="600">
        <f t="shared" si="29"/>
        <v>45657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АРМЕЙСКИ ХОЛДИНГ АД</v>
      </c>
      <c r="B359" s="596" t="str">
        <f t="shared" si="28"/>
        <v>121213274</v>
      </c>
      <c r="C359" s="600">
        <f t="shared" si="29"/>
        <v>45657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АРМЕЙСКИ ХОЛДИНГ АД</v>
      </c>
      <c r="B360" s="596" t="str">
        <f t="shared" si="28"/>
        <v>121213274</v>
      </c>
      <c r="C360" s="600">
        <f t="shared" si="29"/>
        <v>45657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АРМЕЙСКИ ХОЛДИНГ АД</v>
      </c>
      <c r="B361" s="596" t="str">
        <f t="shared" si="28"/>
        <v>121213274</v>
      </c>
      <c r="C361" s="600">
        <f t="shared" si="29"/>
        <v>45657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АРМЕЙСКИ ХОЛДИНГ АД</v>
      </c>
      <c r="B362" s="596" t="str">
        <f t="shared" si="28"/>
        <v>121213274</v>
      </c>
      <c r="C362" s="600">
        <f t="shared" si="29"/>
        <v>45657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АРМЕЙСКИ ХОЛДИНГ АД</v>
      </c>
      <c r="B363" s="596" t="str">
        <f t="shared" si="28"/>
        <v>121213274</v>
      </c>
      <c r="C363" s="600">
        <f t="shared" si="29"/>
        <v>45657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АРМЕЙСКИ ХОЛДИНГ АД</v>
      </c>
      <c r="B364" s="596" t="str">
        <f t="shared" si="28"/>
        <v>121213274</v>
      </c>
      <c r="C364" s="600">
        <f t="shared" si="29"/>
        <v>45657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АРМЕЙСКИ ХОЛДИНГ АД</v>
      </c>
      <c r="B365" s="596" t="str">
        <f t="shared" si="28"/>
        <v>121213274</v>
      </c>
      <c r="C365" s="600">
        <f t="shared" si="29"/>
        <v>45657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АРМЕЙСКИ ХОЛДИНГ АД</v>
      </c>
      <c r="B366" s="596" t="str">
        <f t="shared" si="28"/>
        <v>121213274</v>
      </c>
      <c r="C366" s="600">
        <f t="shared" si="29"/>
        <v>45657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АРМЕЙСКИ ХОЛДИНГ АД</v>
      </c>
      <c r="B367" s="596" t="str">
        <f t="shared" si="28"/>
        <v>121213274</v>
      </c>
      <c r="C367" s="600">
        <f t="shared" si="29"/>
        <v>45657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АРМЕЙСКИ ХОЛДИНГ АД</v>
      </c>
      <c r="B368" s="596" t="str">
        <f t="shared" si="28"/>
        <v>121213274</v>
      </c>
      <c r="C368" s="600">
        <f t="shared" si="29"/>
        <v>45657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304</v>
      </c>
    </row>
    <row r="369" spans="1:8">
      <c r="A369" s="596" t="str">
        <f t="shared" si="27"/>
        <v>АРМЕЙСКИ ХОЛДИНГ АД</v>
      </c>
      <c r="B369" s="596" t="str">
        <f t="shared" si="28"/>
        <v>121213274</v>
      </c>
      <c r="C369" s="600">
        <f t="shared" si="29"/>
        <v>45657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АРМЕЙСКИ ХОЛДИНГ АД</v>
      </c>
      <c r="B370" s="596" t="str">
        <f t="shared" si="28"/>
        <v>121213274</v>
      </c>
      <c r="C370" s="600">
        <f t="shared" si="29"/>
        <v>45657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АРМЕЙСКИ ХОЛДИНГ АД</v>
      </c>
      <c r="B371" s="596" t="str">
        <f t="shared" si="28"/>
        <v>121213274</v>
      </c>
      <c r="C371" s="600">
        <f t="shared" si="29"/>
        <v>45657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304</v>
      </c>
    </row>
    <row r="372" spans="1:8">
      <c r="A372" s="596" t="str">
        <f t="shared" si="27"/>
        <v>АРМЕЙСКИ ХОЛДИНГ АД</v>
      </c>
      <c r="B372" s="596" t="str">
        <f t="shared" si="28"/>
        <v>121213274</v>
      </c>
      <c r="C372" s="600">
        <f t="shared" si="29"/>
        <v>45657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-595</v>
      </c>
    </row>
    <row r="373" spans="1:8">
      <c r="A373" s="596" t="str">
        <f t="shared" si="27"/>
        <v>АРМЕЙСКИ ХОЛДИНГ АД</v>
      </c>
      <c r="B373" s="596" t="str">
        <f t="shared" si="28"/>
        <v>121213274</v>
      </c>
      <c r="C373" s="600">
        <f t="shared" si="29"/>
        <v>45657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АРМЕЙСКИ ХОЛДИНГ АД</v>
      </c>
      <c r="B374" s="596" t="str">
        <f t="shared" si="28"/>
        <v>121213274</v>
      </c>
      <c r="C374" s="600">
        <f t="shared" si="29"/>
        <v>45657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АРМЕЙСКИ ХОЛДИНГ АД</v>
      </c>
      <c r="B375" s="596" t="str">
        <f t="shared" si="28"/>
        <v>121213274</v>
      </c>
      <c r="C375" s="600">
        <f t="shared" si="29"/>
        <v>45657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АРМЕЙСКИ ХОЛДИНГ АД</v>
      </c>
      <c r="B376" s="596" t="str">
        <f t="shared" si="28"/>
        <v>121213274</v>
      </c>
      <c r="C376" s="600">
        <f t="shared" si="29"/>
        <v>45657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-595</v>
      </c>
    </row>
    <row r="377" spans="1:8">
      <c r="A377" s="596" t="str">
        <f t="shared" si="27"/>
        <v>АРМЕЙСКИ ХОЛДИНГ АД</v>
      </c>
      <c r="B377" s="596" t="str">
        <f t="shared" si="28"/>
        <v>121213274</v>
      </c>
      <c r="C377" s="600">
        <f t="shared" si="29"/>
        <v>45657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АРМЕЙСКИ ХОЛДИНГ АД</v>
      </c>
      <c r="B378" s="596" t="str">
        <f t="shared" si="28"/>
        <v>121213274</v>
      </c>
      <c r="C378" s="600">
        <f t="shared" si="29"/>
        <v>45657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АРМЕЙСКИ ХОЛДИНГ АД</v>
      </c>
      <c r="B379" s="596" t="str">
        <f t="shared" si="28"/>
        <v>121213274</v>
      </c>
      <c r="C379" s="600">
        <f t="shared" si="29"/>
        <v>45657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АРМЕЙСКИ ХОЛДИНГ АД</v>
      </c>
      <c r="B380" s="596" t="str">
        <f t="shared" si="28"/>
        <v>121213274</v>
      </c>
      <c r="C380" s="600">
        <f t="shared" si="29"/>
        <v>45657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АРМЕЙСКИ ХОЛДИНГ АД</v>
      </c>
      <c r="B381" s="596" t="str">
        <f t="shared" si="28"/>
        <v>121213274</v>
      </c>
      <c r="C381" s="600">
        <f t="shared" si="29"/>
        <v>45657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АРМЕЙСКИ ХОЛДИНГ АД</v>
      </c>
      <c r="B382" s="596" t="str">
        <f t="shared" si="28"/>
        <v>121213274</v>
      </c>
      <c r="C382" s="600">
        <f t="shared" si="29"/>
        <v>45657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АРМЕЙСКИ ХОЛДИНГ АД</v>
      </c>
      <c r="B383" s="596" t="str">
        <f t="shared" si="28"/>
        <v>121213274</v>
      </c>
      <c r="C383" s="600">
        <f t="shared" si="29"/>
        <v>45657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АРМЕЙСКИ ХОЛДИНГ АД</v>
      </c>
      <c r="B384" s="596" t="str">
        <f t="shared" si="28"/>
        <v>121213274</v>
      </c>
      <c r="C384" s="600">
        <f t="shared" si="29"/>
        <v>45657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АРМЕЙСКИ ХОЛДИНГ АД</v>
      </c>
      <c r="B385" s="596" t="str">
        <f t="shared" si="28"/>
        <v>121213274</v>
      </c>
      <c r="C385" s="600">
        <f t="shared" si="29"/>
        <v>45657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АРМЕЙСКИ ХОЛДИНГ АД</v>
      </c>
      <c r="B386" s="596" t="str">
        <f t="shared" si="28"/>
        <v>121213274</v>
      </c>
      <c r="C386" s="600">
        <f t="shared" si="29"/>
        <v>45657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АРМЕЙСКИ ХОЛДИНГ АД</v>
      </c>
      <c r="B387" s="596" t="str">
        <f t="shared" si="28"/>
        <v>121213274</v>
      </c>
      <c r="C387" s="600">
        <f t="shared" si="29"/>
        <v>45657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АРМЕЙСКИ ХОЛДИНГ АД</v>
      </c>
      <c r="B388" s="596" t="str">
        <f t="shared" si="28"/>
        <v>121213274</v>
      </c>
      <c r="C388" s="600">
        <f t="shared" si="29"/>
        <v>45657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АРМЕЙСКИ ХОЛДИНГ АД</v>
      </c>
      <c r="B389" s="596" t="str">
        <f t="shared" si="28"/>
        <v>121213274</v>
      </c>
      <c r="C389" s="600">
        <f t="shared" si="29"/>
        <v>45657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АРМЕЙСКИ ХОЛДИНГ АД</v>
      </c>
      <c r="B390" s="596" t="str">
        <f t="shared" si="28"/>
        <v>121213274</v>
      </c>
      <c r="C390" s="600">
        <f t="shared" si="29"/>
        <v>45657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-595</v>
      </c>
    </row>
    <row r="391" spans="1:8">
      <c r="A391" s="596" t="str">
        <f t="shared" si="27"/>
        <v>АРМЕЙСКИ ХОЛДИНГ АД</v>
      </c>
      <c r="B391" s="596" t="str">
        <f t="shared" si="28"/>
        <v>121213274</v>
      </c>
      <c r="C391" s="600">
        <f t="shared" si="29"/>
        <v>45657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АРМЕЙСКИ ХОЛДИНГ АД</v>
      </c>
      <c r="B392" s="596" t="str">
        <f t="shared" si="28"/>
        <v>121213274</v>
      </c>
      <c r="C392" s="600">
        <f t="shared" si="29"/>
        <v>45657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АРМЕЙСКИ ХОЛДИНГ АД</v>
      </c>
      <c r="B393" s="596" t="str">
        <f t="shared" si="28"/>
        <v>121213274</v>
      </c>
      <c r="C393" s="600">
        <f t="shared" si="29"/>
        <v>45657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-595</v>
      </c>
    </row>
    <row r="394" spans="1:8">
      <c r="A394" s="596" t="str">
        <f t="shared" si="27"/>
        <v>АРМЕЙСКИ ХОЛДИНГ АД</v>
      </c>
      <c r="B394" s="596" t="str">
        <f t="shared" si="28"/>
        <v>121213274</v>
      </c>
      <c r="C394" s="600">
        <f t="shared" si="29"/>
        <v>45657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АРМЕЙСКИ ХОЛДИНГ АД</v>
      </c>
      <c r="B395" s="596" t="str">
        <f t="shared" si="28"/>
        <v>121213274</v>
      </c>
      <c r="C395" s="600">
        <f t="shared" si="29"/>
        <v>45657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АРМЕЙСКИ ХОЛДИНГ АД</v>
      </c>
      <c r="B396" s="596" t="str">
        <f t="shared" si="28"/>
        <v>121213274</v>
      </c>
      <c r="C396" s="600">
        <f t="shared" si="29"/>
        <v>45657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АРМЕЙСКИ ХОЛДИНГ АД</v>
      </c>
      <c r="B397" s="596" t="str">
        <f t="shared" si="28"/>
        <v>121213274</v>
      </c>
      <c r="C397" s="600">
        <f t="shared" si="29"/>
        <v>45657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АРМЕЙСКИ ХОЛДИНГ АД</v>
      </c>
      <c r="B398" s="596" t="str">
        <f t="shared" si="28"/>
        <v>121213274</v>
      </c>
      <c r="C398" s="600">
        <f t="shared" si="29"/>
        <v>45657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АРМЕЙСКИ ХОЛДИНГ АД</v>
      </c>
      <c r="B399" s="596" t="str">
        <f t="shared" si="28"/>
        <v>121213274</v>
      </c>
      <c r="C399" s="600">
        <f t="shared" si="29"/>
        <v>45657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АРМЕЙСКИ ХОЛДИНГ АД</v>
      </c>
      <c r="B400" s="596" t="str">
        <f t="shared" si="28"/>
        <v>121213274</v>
      </c>
      <c r="C400" s="600">
        <f t="shared" si="29"/>
        <v>45657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АРМЕЙСКИ ХОЛДИНГ АД</v>
      </c>
      <c r="B401" s="596" t="str">
        <f t="shared" si="28"/>
        <v>121213274</v>
      </c>
      <c r="C401" s="600">
        <f t="shared" si="29"/>
        <v>45657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АРМЕЙСКИ ХОЛДИНГ АД</v>
      </c>
      <c r="B402" s="596" t="str">
        <f t="shared" si="28"/>
        <v>121213274</v>
      </c>
      <c r="C402" s="600">
        <f t="shared" si="29"/>
        <v>45657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АРМЕЙСКИ ХОЛДИНГ АД</v>
      </c>
      <c r="B403" s="596" t="str">
        <f t="shared" si="28"/>
        <v>121213274</v>
      </c>
      <c r="C403" s="600">
        <f t="shared" si="29"/>
        <v>45657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АРМЕЙСКИ ХОЛДИНГ АД</v>
      </c>
      <c r="B404" s="596" t="str">
        <f t="shared" si="28"/>
        <v>121213274</v>
      </c>
      <c r="C404" s="600">
        <f t="shared" si="29"/>
        <v>45657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АРМЕЙСКИ ХОЛДИНГ АД</v>
      </c>
      <c r="B405" s="596" t="str">
        <f t="shared" si="28"/>
        <v>121213274</v>
      </c>
      <c r="C405" s="600">
        <f t="shared" si="29"/>
        <v>45657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АРМЕЙСКИ ХОЛДИНГ АД</v>
      </c>
      <c r="B406" s="596" t="str">
        <f t="shared" si="28"/>
        <v>121213274</v>
      </c>
      <c r="C406" s="600">
        <f t="shared" si="29"/>
        <v>45657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АРМЕЙСКИ ХОЛДИНГ АД</v>
      </c>
      <c r="B407" s="596" t="str">
        <f t="shared" si="28"/>
        <v>121213274</v>
      </c>
      <c r="C407" s="600">
        <f t="shared" si="29"/>
        <v>45657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АРМЕЙСКИ ХОЛДИНГ АД</v>
      </c>
      <c r="B408" s="596" t="str">
        <f t="shared" si="28"/>
        <v>121213274</v>
      </c>
      <c r="C408" s="600">
        <f t="shared" si="29"/>
        <v>45657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АРМЕЙСКИ ХОЛДИНГ АД</v>
      </c>
      <c r="B409" s="596" t="str">
        <f t="shared" si="28"/>
        <v>121213274</v>
      </c>
      <c r="C409" s="600">
        <f t="shared" si="29"/>
        <v>45657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АРМЕЙСКИ ХОЛДИНГ АД</v>
      </c>
      <c r="B410" s="596" t="str">
        <f t="shared" ref="B410:B459" si="31">pdeBulstat</f>
        <v>121213274</v>
      </c>
      <c r="C410" s="600">
        <f t="shared" ref="C410:C459" si="32">endDate</f>
        <v>45657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АРМЕЙСКИ ХОЛДИНГ АД</v>
      </c>
      <c r="B411" s="596" t="str">
        <f t="shared" si="31"/>
        <v>121213274</v>
      </c>
      <c r="C411" s="600">
        <f t="shared" si="32"/>
        <v>45657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АРМЕЙСКИ ХОЛДИНГ АД</v>
      </c>
      <c r="B412" s="596" t="str">
        <f t="shared" si="31"/>
        <v>121213274</v>
      </c>
      <c r="C412" s="600">
        <f t="shared" si="32"/>
        <v>45657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АРМЕЙСКИ ХОЛДИНГ АД</v>
      </c>
      <c r="B413" s="596" t="str">
        <f t="shared" si="31"/>
        <v>121213274</v>
      </c>
      <c r="C413" s="600">
        <f t="shared" si="32"/>
        <v>45657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АРМЕЙСКИ ХОЛДИНГ АД</v>
      </c>
      <c r="B414" s="596" t="str">
        <f t="shared" si="31"/>
        <v>121213274</v>
      </c>
      <c r="C414" s="600">
        <f t="shared" si="32"/>
        <v>45657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АРМЕЙСКИ ХОЛДИНГ АД</v>
      </c>
      <c r="B415" s="596" t="str">
        <f t="shared" si="31"/>
        <v>121213274</v>
      </c>
      <c r="C415" s="600">
        <f t="shared" si="32"/>
        <v>45657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АРМЕЙСКИ ХОЛДИНГ АД</v>
      </c>
      <c r="B416" s="596" t="str">
        <f t="shared" si="31"/>
        <v>121213274</v>
      </c>
      <c r="C416" s="600">
        <f t="shared" si="32"/>
        <v>45657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396</v>
      </c>
    </row>
    <row r="417" spans="1:8">
      <c r="A417" s="596" t="str">
        <f t="shared" si="30"/>
        <v>АРМЕЙСКИ ХОЛДИНГ АД</v>
      </c>
      <c r="B417" s="596" t="str">
        <f t="shared" si="31"/>
        <v>121213274</v>
      </c>
      <c r="C417" s="600">
        <f t="shared" si="32"/>
        <v>45657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АРМЕЙСКИ ХОЛДИНГ АД</v>
      </c>
      <c r="B418" s="596" t="str">
        <f t="shared" si="31"/>
        <v>121213274</v>
      </c>
      <c r="C418" s="600">
        <f t="shared" si="32"/>
        <v>45657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АРМЕЙСКИ ХОЛДИНГ АД</v>
      </c>
      <c r="B419" s="596" t="str">
        <f t="shared" si="31"/>
        <v>121213274</v>
      </c>
      <c r="C419" s="600">
        <f t="shared" si="32"/>
        <v>45657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АРМЕЙСКИ ХОЛДИНГ АД</v>
      </c>
      <c r="B420" s="596" t="str">
        <f t="shared" si="31"/>
        <v>121213274</v>
      </c>
      <c r="C420" s="600">
        <f t="shared" si="32"/>
        <v>45657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396</v>
      </c>
    </row>
    <row r="421" spans="1:8">
      <c r="A421" s="596" t="str">
        <f t="shared" si="30"/>
        <v>АРМЕЙСКИ ХОЛДИНГ АД</v>
      </c>
      <c r="B421" s="596" t="str">
        <f t="shared" si="31"/>
        <v>121213274</v>
      </c>
      <c r="C421" s="600">
        <f t="shared" si="32"/>
        <v>45657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304</v>
      </c>
    </row>
    <row r="422" spans="1:8">
      <c r="A422" s="596" t="str">
        <f t="shared" si="30"/>
        <v>АРМЕЙСКИ ХОЛДИНГ АД</v>
      </c>
      <c r="B422" s="596" t="str">
        <f t="shared" si="31"/>
        <v>121213274</v>
      </c>
      <c r="C422" s="600">
        <f t="shared" si="32"/>
        <v>45657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АРМЕЙСКИ ХОЛДИНГ АД</v>
      </c>
      <c r="B423" s="596" t="str">
        <f t="shared" si="31"/>
        <v>121213274</v>
      </c>
      <c r="C423" s="600">
        <f t="shared" si="32"/>
        <v>45657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АРМЕЙСКИ ХОЛДИНГ АД</v>
      </c>
      <c r="B424" s="596" t="str">
        <f t="shared" si="31"/>
        <v>121213274</v>
      </c>
      <c r="C424" s="600">
        <f t="shared" si="32"/>
        <v>45657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АРМЕЙСКИ ХОЛДИНГ АД</v>
      </c>
      <c r="B425" s="596" t="str">
        <f t="shared" si="31"/>
        <v>121213274</v>
      </c>
      <c r="C425" s="600">
        <f t="shared" si="32"/>
        <v>45657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АРМЕЙСКИ ХОЛДИНГ АД</v>
      </c>
      <c r="B426" s="596" t="str">
        <f t="shared" si="31"/>
        <v>121213274</v>
      </c>
      <c r="C426" s="600">
        <f t="shared" si="32"/>
        <v>45657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АРМЕЙСКИ ХОЛДИНГ АД</v>
      </c>
      <c r="B427" s="596" t="str">
        <f t="shared" si="31"/>
        <v>121213274</v>
      </c>
      <c r="C427" s="600">
        <f t="shared" si="32"/>
        <v>45657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АРМЕЙСКИ ХОЛДИНГ АД</v>
      </c>
      <c r="B428" s="596" t="str">
        <f t="shared" si="31"/>
        <v>121213274</v>
      </c>
      <c r="C428" s="600">
        <f t="shared" si="32"/>
        <v>45657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АРМЕЙСКИ ХОЛДИНГ АД</v>
      </c>
      <c r="B429" s="596" t="str">
        <f t="shared" si="31"/>
        <v>121213274</v>
      </c>
      <c r="C429" s="600">
        <f t="shared" si="32"/>
        <v>45657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АРМЕЙСКИ ХОЛДИНГ АД</v>
      </c>
      <c r="B430" s="596" t="str">
        <f t="shared" si="31"/>
        <v>121213274</v>
      </c>
      <c r="C430" s="600">
        <f t="shared" si="32"/>
        <v>45657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АРМЕЙСКИ ХОЛДИНГ АД</v>
      </c>
      <c r="B431" s="596" t="str">
        <f t="shared" si="31"/>
        <v>121213274</v>
      </c>
      <c r="C431" s="600">
        <f t="shared" si="32"/>
        <v>45657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АРМЕЙСКИ ХОЛДИНГ АД</v>
      </c>
      <c r="B432" s="596" t="str">
        <f t="shared" si="31"/>
        <v>121213274</v>
      </c>
      <c r="C432" s="600">
        <f t="shared" si="32"/>
        <v>45657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АРМЕЙСКИ ХОЛДИНГ АД</v>
      </c>
      <c r="B433" s="596" t="str">
        <f t="shared" si="31"/>
        <v>121213274</v>
      </c>
      <c r="C433" s="600">
        <f t="shared" si="32"/>
        <v>45657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АРМЕЙСКИ ХОЛДИНГ АД</v>
      </c>
      <c r="B434" s="596" t="str">
        <f t="shared" si="31"/>
        <v>121213274</v>
      </c>
      <c r="C434" s="600">
        <f t="shared" si="32"/>
        <v>45657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700</v>
      </c>
    </row>
    <row r="435" spans="1:8">
      <c r="A435" s="596" t="str">
        <f t="shared" si="30"/>
        <v>АРМЕЙСКИ ХОЛДИНГ АД</v>
      </c>
      <c r="B435" s="596" t="str">
        <f t="shared" si="31"/>
        <v>121213274</v>
      </c>
      <c r="C435" s="600">
        <f t="shared" si="32"/>
        <v>45657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АРМЕЙСКИ ХОЛДИНГ АД</v>
      </c>
      <c r="B436" s="596" t="str">
        <f t="shared" si="31"/>
        <v>121213274</v>
      </c>
      <c r="C436" s="600">
        <f t="shared" si="32"/>
        <v>45657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АРМЕЙСКИ ХОЛДИНГ АД</v>
      </c>
      <c r="B437" s="596" t="str">
        <f t="shared" si="31"/>
        <v>121213274</v>
      </c>
      <c r="C437" s="600">
        <f t="shared" si="32"/>
        <v>45657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700</v>
      </c>
    </row>
    <row r="438" spans="1:8">
      <c r="A438" s="596" t="str">
        <f t="shared" si="30"/>
        <v>АРМЕЙСКИ ХОЛДИНГ АД</v>
      </c>
      <c r="B438" s="596" t="str">
        <f t="shared" si="31"/>
        <v>121213274</v>
      </c>
      <c r="C438" s="600">
        <f t="shared" si="32"/>
        <v>45657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155</v>
      </c>
    </row>
    <row r="439" spans="1:8">
      <c r="A439" s="596" t="str">
        <f t="shared" si="30"/>
        <v>АРМЕЙСКИ ХОЛДИНГ АД</v>
      </c>
      <c r="B439" s="596" t="str">
        <f t="shared" si="31"/>
        <v>121213274</v>
      </c>
      <c r="C439" s="600">
        <f t="shared" si="32"/>
        <v>45657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АРМЕЙСКИ ХОЛДИНГ АД</v>
      </c>
      <c r="B440" s="596" t="str">
        <f t="shared" si="31"/>
        <v>121213274</v>
      </c>
      <c r="C440" s="600">
        <f t="shared" si="32"/>
        <v>45657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АРМЕЙСКИ ХОЛДИНГ АД</v>
      </c>
      <c r="B441" s="596" t="str">
        <f t="shared" si="31"/>
        <v>121213274</v>
      </c>
      <c r="C441" s="600">
        <f t="shared" si="32"/>
        <v>45657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АРМЕЙСКИ ХОЛДИНГ АД</v>
      </c>
      <c r="B442" s="596" t="str">
        <f t="shared" si="31"/>
        <v>121213274</v>
      </c>
      <c r="C442" s="600">
        <f t="shared" si="32"/>
        <v>45657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155</v>
      </c>
    </row>
    <row r="443" spans="1:8">
      <c r="A443" s="596" t="str">
        <f t="shared" si="30"/>
        <v>АРМЕЙСКИ ХОЛДИНГ АД</v>
      </c>
      <c r="B443" s="596" t="str">
        <f t="shared" si="31"/>
        <v>121213274</v>
      </c>
      <c r="C443" s="600">
        <f t="shared" si="32"/>
        <v>45657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АРМЕЙСКИ ХОЛДИНГ АД</v>
      </c>
      <c r="B444" s="596" t="str">
        <f t="shared" si="31"/>
        <v>121213274</v>
      </c>
      <c r="C444" s="600">
        <f t="shared" si="32"/>
        <v>45657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АРМЕЙСКИ ХОЛДИНГ АД</v>
      </c>
      <c r="B445" s="596" t="str">
        <f t="shared" si="31"/>
        <v>121213274</v>
      </c>
      <c r="C445" s="600">
        <f t="shared" si="32"/>
        <v>45657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АРМЕЙСКИ ХОЛДИНГ АД</v>
      </c>
      <c r="B446" s="596" t="str">
        <f t="shared" si="31"/>
        <v>121213274</v>
      </c>
      <c r="C446" s="600">
        <f t="shared" si="32"/>
        <v>45657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АРМЕЙСКИ ХОЛДИНГ АД</v>
      </c>
      <c r="B447" s="596" t="str">
        <f t="shared" si="31"/>
        <v>121213274</v>
      </c>
      <c r="C447" s="600">
        <f t="shared" si="32"/>
        <v>45657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АРМЕЙСКИ ХОЛДИНГ АД</v>
      </c>
      <c r="B448" s="596" t="str">
        <f t="shared" si="31"/>
        <v>121213274</v>
      </c>
      <c r="C448" s="600">
        <f t="shared" si="32"/>
        <v>45657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АРМЕЙСКИ ХОЛДИНГ АД</v>
      </c>
      <c r="B449" s="596" t="str">
        <f t="shared" si="31"/>
        <v>121213274</v>
      </c>
      <c r="C449" s="600">
        <f t="shared" si="32"/>
        <v>45657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АРМЕЙСКИ ХОЛДИНГ АД</v>
      </c>
      <c r="B450" s="596" t="str">
        <f t="shared" si="31"/>
        <v>121213274</v>
      </c>
      <c r="C450" s="600">
        <f t="shared" si="32"/>
        <v>45657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АРМЕЙСКИ ХОЛДИНГ АД</v>
      </c>
      <c r="B451" s="596" t="str">
        <f t="shared" si="31"/>
        <v>121213274</v>
      </c>
      <c r="C451" s="600">
        <f t="shared" si="32"/>
        <v>45657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АРМЕЙСКИ ХОЛДИНГ АД</v>
      </c>
      <c r="B452" s="596" t="str">
        <f t="shared" si="31"/>
        <v>121213274</v>
      </c>
      <c r="C452" s="600">
        <f t="shared" si="32"/>
        <v>45657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АРМЕЙСКИ ХОЛДИНГ АД</v>
      </c>
      <c r="B453" s="596" t="str">
        <f t="shared" si="31"/>
        <v>121213274</v>
      </c>
      <c r="C453" s="600">
        <f t="shared" si="32"/>
        <v>45657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АРМЕЙСКИ ХОЛДИНГ АД</v>
      </c>
      <c r="B454" s="596" t="str">
        <f t="shared" si="31"/>
        <v>121213274</v>
      </c>
      <c r="C454" s="600">
        <f t="shared" si="32"/>
        <v>45657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АРМЕЙСКИ ХОЛДИНГ АД</v>
      </c>
      <c r="B455" s="596" t="str">
        <f t="shared" si="31"/>
        <v>121213274</v>
      </c>
      <c r="C455" s="600">
        <f t="shared" si="32"/>
        <v>45657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АРМЕЙСКИ ХОЛДИНГ АД</v>
      </c>
      <c r="B456" s="596" t="str">
        <f t="shared" si="31"/>
        <v>121213274</v>
      </c>
      <c r="C456" s="600">
        <f t="shared" si="32"/>
        <v>45657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155</v>
      </c>
    </row>
    <row r="457" spans="1:8">
      <c r="A457" s="596" t="str">
        <f t="shared" si="30"/>
        <v>АРМЕЙСКИ ХОЛДИНГ АД</v>
      </c>
      <c r="B457" s="596" t="str">
        <f t="shared" si="31"/>
        <v>121213274</v>
      </c>
      <c r="C457" s="600">
        <f t="shared" si="32"/>
        <v>45657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АРМЕЙСКИ ХОЛДИНГ АД</v>
      </c>
      <c r="B458" s="596" t="str">
        <f t="shared" si="31"/>
        <v>121213274</v>
      </c>
      <c r="C458" s="600">
        <f t="shared" si="32"/>
        <v>45657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АРМЕЙСКИ ХОЛДИНГ АД</v>
      </c>
      <c r="B459" s="596" t="str">
        <f t="shared" si="31"/>
        <v>121213274</v>
      </c>
      <c r="C459" s="600">
        <f t="shared" si="32"/>
        <v>45657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155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АРМЕЙСКИ ХОЛДИНГ АД</v>
      </c>
      <c r="B461" s="596" t="str">
        <f t="shared" ref="B461:B524" si="34">pdeBulstat</f>
        <v>121213274</v>
      </c>
      <c r="C461" s="600">
        <f t="shared" ref="C461:C524" si="35">endDate</f>
        <v>45657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679</v>
      </c>
    </row>
    <row r="462" spans="1:8">
      <c r="A462" s="596" t="str">
        <f t="shared" si="33"/>
        <v>АРМЕЙСКИ ХОЛДИНГ АД</v>
      </c>
      <c r="B462" s="596" t="str">
        <f t="shared" si="34"/>
        <v>121213274</v>
      </c>
      <c r="C462" s="600">
        <f t="shared" si="35"/>
        <v>45657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527</v>
      </c>
    </row>
    <row r="463" spans="1:8">
      <c r="A463" s="596" t="str">
        <f t="shared" si="33"/>
        <v>АРМЕЙСКИ ХОЛДИНГ АД</v>
      </c>
      <c r="B463" s="596" t="str">
        <f t="shared" si="34"/>
        <v>121213274</v>
      </c>
      <c r="C463" s="600">
        <f t="shared" si="35"/>
        <v>45657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96</v>
      </c>
    </row>
    <row r="464" spans="1:8">
      <c r="A464" s="596" t="str">
        <f t="shared" si="33"/>
        <v>АРМЕЙСКИ ХОЛДИНГ АД</v>
      </c>
      <c r="B464" s="596" t="str">
        <f t="shared" si="34"/>
        <v>121213274</v>
      </c>
      <c r="C464" s="600">
        <f t="shared" si="35"/>
        <v>45657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136</v>
      </c>
    </row>
    <row r="465" spans="1:8">
      <c r="A465" s="596" t="str">
        <f t="shared" si="33"/>
        <v>АРМЕЙСКИ ХОЛДИНГ АД</v>
      </c>
      <c r="B465" s="596" t="str">
        <f t="shared" si="34"/>
        <v>121213274</v>
      </c>
      <c r="C465" s="600">
        <f t="shared" si="35"/>
        <v>45657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48</v>
      </c>
    </row>
    <row r="466" spans="1:8">
      <c r="A466" s="596" t="str">
        <f t="shared" si="33"/>
        <v>АРМЕЙСКИ ХОЛДИНГ АД</v>
      </c>
      <c r="B466" s="596" t="str">
        <f t="shared" si="34"/>
        <v>121213274</v>
      </c>
      <c r="C466" s="600">
        <f t="shared" si="35"/>
        <v>45657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АРМЕЙСКИ ХОЛДИНГ АД</v>
      </c>
      <c r="B467" s="596" t="str">
        <f t="shared" si="34"/>
        <v>121213274</v>
      </c>
      <c r="C467" s="600">
        <f t="shared" si="35"/>
        <v>45657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221</v>
      </c>
    </row>
    <row r="468" spans="1:8">
      <c r="A468" s="596" t="str">
        <f t="shared" si="33"/>
        <v>АРМЕЙСКИ ХОЛДИНГ АД</v>
      </c>
      <c r="B468" s="596" t="str">
        <f t="shared" si="34"/>
        <v>121213274</v>
      </c>
      <c r="C468" s="600">
        <f t="shared" si="35"/>
        <v>45657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8</v>
      </c>
    </row>
    <row r="469" spans="1:8">
      <c r="A469" s="596" t="str">
        <f t="shared" si="33"/>
        <v>АРМЕЙСКИ ХОЛДИНГ АД</v>
      </c>
      <c r="B469" s="596" t="str">
        <f t="shared" si="34"/>
        <v>121213274</v>
      </c>
      <c r="C469" s="600">
        <f t="shared" si="35"/>
        <v>45657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1715</v>
      </c>
    </row>
    <row r="470" spans="1:8">
      <c r="A470" s="596" t="str">
        <f t="shared" si="33"/>
        <v>АРМЕЙСКИ ХОЛДИНГ АД</v>
      </c>
      <c r="B470" s="596" t="str">
        <f t="shared" si="34"/>
        <v>121213274</v>
      </c>
      <c r="C470" s="600">
        <f t="shared" si="35"/>
        <v>45657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АРМЕЙСКИ ХОЛДИНГ АД</v>
      </c>
      <c r="B471" s="596" t="str">
        <f t="shared" si="34"/>
        <v>121213274</v>
      </c>
      <c r="C471" s="600">
        <f t="shared" si="35"/>
        <v>45657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АРМЕЙСКИ ХОЛДИНГ АД</v>
      </c>
      <c r="B472" s="596" t="str">
        <f t="shared" si="34"/>
        <v>121213274</v>
      </c>
      <c r="C472" s="600">
        <f t="shared" si="35"/>
        <v>45657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АРМЕЙСКИ ХОЛДИНГ АД</v>
      </c>
      <c r="B473" s="596" t="str">
        <f t="shared" si="34"/>
        <v>121213274</v>
      </c>
      <c r="C473" s="600">
        <f t="shared" si="35"/>
        <v>45657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АРМЕЙСКИ ХОЛДИНГ АД</v>
      </c>
      <c r="B474" s="596" t="str">
        <f t="shared" si="34"/>
        <v>121213274</v>
      </c>
      <c r="C474" s="600">
        <f t="shared" si="35"/>
        <v>45657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АРМЕЙСКИ ХОЛДИНГ АД</v>
      </c>
      <c r="B475" s="596" t="str">
        <f t="shared" si="34"/>
        <v>121213274</v>
      </c>
      <c r="C475" s="600">
        <f t="shared" si="35"/>
        <v>45657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АРМЕЙСКИ ХОЛДИНГ АД</v>
      </c>
      <c r="B476" s="596" t="str">
        <f t="shared" si="34"/>
        <v>121213274</v>
      </c>
      <c r="C476" s="600">
        <f t="shared" si="35"/>
        <v>45657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АРМЕЙСКИ ХОЛДИНГ АД</v>
      </c>
      <c r="B477" s="596" t="str">
        <f t="shared" si="34"/>
        <v>121213274</v>
      </c>
      <c r="C477" s="600">
        <f t="shared" si="35"/>
        <v>45657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АРМЕЙСКИ ХОЛДИНГ АД</v>
      </c>
      <c r="B478" s="596" t="str">
        <f t="shared" si="34"/>
        <v>121213274</v>
      </c>
      <c r="C478" s="600">
        <f t="shared" si="35"/>
        <v>45657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АРМЕЙСКИ ХОЛДИНГ АД</v>
      </c>
      <c r="B479" s="596" t="str">
        <f t="shared" si="34"/>
        <v>121213274</v>
      </c>
      <c r="C479" s="600">
        <f t="shared" si="35"/>
        <v>45657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АРМЕЙСКИ ХОЛДИНГ АД</v>
      </c>
      <c r="B480" s="596" t="str">
        <f t="shared" si="34"/>
        <v>121213274</v>
      </c>
      <c r="C480" s="600">
        <f t="shared" si="35"/>
        <v>45657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АРМЕЙСКИ ХОЛДИНГ АД</v>
      </c>
      <c r="B481" s="596" t="str">
        <f t="shared" si="34"/>
        <v>121213274</v>
      </c>
      <c r="C481" s="600">
        <f t="shared" si="35"/>
        <v>45657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АРМЕЙСКИ ХОЛДИНГ АД</v>
      </c>
      <c r="B482" s="596" t="str">
        <f t="shared" si="34"/>
        <v>121213274</v>
      </c>
      <c r="C482" s="600">
        <f t="shared" si="35"/>
        <v>45657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АРМЕЙСКИ ХОЛДИНГ АД</v>
      </c>
      <c r="B483" s="596" t="str">
        <f t="shared" si="34"/>
        <v>121213274</v>
      </c>
      <c r="C483" s="600">
        <f t="shared" si="35"/>
        <v>45657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АРМЕЙСКИ ХОЛДИНГ АД</v>
      </c>
      <c r="B484" s="596" t="str">
        <f t="shared" si="34"/>
        <v>121213274</v>
      </c>
      <c r="C484" s="600">
        <f t="shared" si="35"/>
        <v>45657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АРМЕЙСКИ ХОЛДИНГ АД</v>
      </c>
      <c r="B485" s="596" t="str">
        <f t="shared" si="34"/>
        <v>121213274</v>
      </c>
      <c r="C485" s="600">
        <f t="shared" si="35"/>
        <v>45657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АРМЕЙСКИ ХОЛДИНГ АД</v>
      </c>
      <c r="B486" s="596" t="str">
        <f t="shared" si="34"/>
        <v>121213274</v>
      </c>
      <c r="C486" s="600">
        <f t="shared" si="35"/>
        <v>45657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АРМЕЙСКИ ХОЛДИНГ АД</v>
      </c>
      <c r="B487" s="596" t="str">
        <f t="shared" si="34"/>
        <v>121213274</v>
      </c>
      <c r="C487" s="600">
        <f t="shared" si="35"/>
        <v>45657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АРМЕЙСКИ ХОЛДИНГ АД</v>
      </c>
      <c r="B488" s="596" t="str">
        <f t="shared" si="34"/>
        <v>121213274</v>
      </c>
      <c r="C488" s="600">
        <f t="shared" si="35"/>
        <v>45657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АРМЕЙСКИ ХОЛДИНГ АД</v>
      </c>
      <c r="B489" s="596" t="str">
        <f t="shared" si="34"/>
        <v>121213274</v>
      </c>
      <c r="C489" s="600">
        <f t="shared" si="35"/>
        <v>45657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АРМЕЙСКИ ХОЛДИНГ АД</v>
      </c>
      <c r="B490" s="596" t="str">
        <f t="shared" si="34"/>
        <v>121213274</v>
      </c>
      <c r="C490" s="600">
        <f t="shared" si="35"/>
        <v>45657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1715</v>
      </c>
    </row>
    <row r="491" spans="1:8">
      <c r="A491" s="596" t="str">
        <f t="shared" si="33"/>
        <v>АРМЕЙСКИ ХОЛДИНГ АД</v>
      </c>
      <c r="B491" s="596" t="str">
        <f t="shared" si="34"/>
        <v>121213274</v>
      </c>
      <c r="C491" s="600">
        <f t="shared" si="35"/>
        <v>45657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АРМЕЙСКИ ХОЛДИНГ АД</v>
      </c>
      <c r="B492" s="596" t="str">
        <f t="shared" si="34"/>
        <v>121213274</v>
      </c>
      <c r="C492" s="600">
        <f t="shared" si="35"/>
        <v>45657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АРМЕЙСКИ ХОЛДИНГ АД</v>
      </c>
      <c r="B493" s="596" t="str">
        <f t="shared" si="34"/>
        <v>121213274</v>
      </c>
      <c r="C493" s="600">
        <f t="shared" si="35"/>
        <v>45657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АРМЕЙСКИ ХОЛДИНГ АД</v>
      </c>
      <c r="B494" s="596" t="str">
        <f t="shared" si="34"/>
        <v>121213274</v>
      </c>
      <c r="C494" s="600">
        <f t="shared" si="35"/>
        <v>45657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АРМЕЙСКИ ХОЛДИНГ АД</v>
      </c>
      <c r="B495" s="596" t="str">
        <f t="shared" si="34"/>
        <v>121213274</v>
      </c>
      <c r="C495" s="600">
        <f t="shared" si="35"/>
        <v>45657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АРМЕЙСКИ ХОЛДИНГ АД</v>
      </c>
      <c r="B496" s="596" t="str">
        <f t="shared" si="34"/>
        <v>121213274</v>
      </c>
      <c r="C496" s="600">
        <f t="shared" si="35"/>
        <v>45657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АРМЕЙСКИ ХОЛДИНГ АД</v>
      </c>
      <c r="B497" s="596" t="str">
        <f t="shared" si="34"/>
        <v>121213274</v>
      </c>
      <c r="C497" s="600">
        <f t="shared" si="35"/>
        <v>45657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АРМЕЙСКИ ХОЛДИНГ АД</v>
      </c>
      <c r="B498" s="596" t="str">
        <f t="shared" si="34"/>
        <v>121213274</v>
      </c>
      <c r="C498" s="600">
        <f t="shared" si="35"/>
        <v>45657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АРМЕЙСКИ ХОЛДИНГ АД</v>
      </c>
      <c r="B499" s="596" t="str">
        <f t="shared" si="34"/>
        <v>121213274</v>
      </c>
      <c r="C499" s="600">
        <f t="shared" si="35"/>
        <v>45657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АРМЕЙСКИ ХОЛДИНГ АД</v>
      </c>
      <c r="B500" s="596" t="str">
        <f t="shared" si="34"/>
        <v>121213274</v>
      </c>
      <c r="C500" s="600">
        <f t="shared" si="35"/>
        <v>45657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АРМЕЙСКИ ХОЛДИНГ АД</v>
      </c>
      <c r="B501" s="596" t="str">
        <f t="shared" si="34"/>
        <v>121213274</v>
      </c>
      <c r="C501" s="600">
        <f t="shared" si="35"/>
        <v>45657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АРМЕЙСКИ ХОЛДИНГ АД</v>
      </c>
      <c r="B502" s="596" t="str">
        <f t="shared" si="34"/>
        <v>121213274</v>
      </c>
      <c r="C502" s="600">
        <f t="shared" si="35"/>
        <v>45657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АРМЕЙСКИ ХОЛДИНГ АД</v>
      </c>
      <c r="B503" s="596" t="str">
        <f t="shared" si="34"/>
        <v>121213274</v>
      </c>
      <c r="C503" s="600">
        <f t="shared" si="35"/>
        <v>45657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АРМЕЙСКИ ХОЛДИНГ АД</v>
      </c>
      <c r="B504" s="596" t="str">
        <f t="shared" si="34"/>
        <v>121213274</v>
      </c>
      <c r="C504" s="600">
        <f t="shared" si="35"/>
        <v>45657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АРМЕЙСКИ ХОЛДИНГ АД</v>
      </c>
      <c r="B505" s="596" t="str">
        <f t="shared" si="34"/>
        <v>121213274</v>
      </c>
      <c r="C505" s="600">
        <f t="shared" si="35"/>
        <v>45657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АРМЕЙСКИ ХОЛДИНГ АД</v>
      </c>
      <c r="B506" s="596" t="str">
        <f t="shared" si="34"/>
        <v>121213274</v>
      </c>
      <c r="C506" s="600">
        <f t="shared" si="35"/>
        <v>45657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АРМЕЙСКИ ХОЛДИНГ АД</v>
      </c>
      <c r="B507" s="596" t="str">
        <f t="shared" si="34"/>
        <v>121213274</v>
      </c>
      <c r="C507" s="600">
        <f t="shared" si="35"/>
        <v>45657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АРМЕЙСКИ ХОЛДИНГ АД</v>
      </c>
      <c r="B508" s="596" t="str">
        <f t="shared" si="34"/>
        <v>121213274</v>
      </c>
      <c r="C508" s="600">
        <f t="shared" si="35"/>
        <v>45657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АРМЕЙСКИ ХОЛДИНГ АД</v>
      </c>
      <c r="B509" s="596" t="str">
        <f t="shared" si="34"/>
        <v>121213274</v>
      </c>
      <c r="C509" s="600">
        <f t="shared" si="35"/>
        <v>45657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АРМЕЙСКИ ХОЛДИНГ АД</v>
      </c>
      <c r="B510" s="596" t="str">
        <f t="shared" si="34"/>
        <v>121213274</v>
      </c>
      <c r="C510" s="600">
        <f t="shared" si="35"/>
        <v>45657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АРМЕЙСКИ ХОЛДИНГ АД</v>
      </c>
      <c r="B511" s="596" t="str">
        <f t="shared" si="34"/>
        <v>121213274</v>
      </c>
      <c r="C511" s="600">
        <f t="shared" si="35"/>
        <v>45657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АРМЕЙСКИ ХОЛДИНГ АД</v>
      </c>
      <c r="B512" s="596" t="str">
        <f t="shared" si="34"/>
        <v>121213274</v>
      </c>
      <c r="C512" s="600">
        <f t="shared" si="35"/>
        <v>45657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АРМЕЙСКИ ХОЛДИНГ АД</v>
      </c>
      <c r="B513" s="596" t="str">
        <f t="shared" si="34"/>
        <v>121213274</v>
      </c>
      <c r="C513" s="600">
        <f t="shared" si="35"/>
        <v>45657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АРМЕЙСКИ ХОЛДИНГ АД</v>
      </c>
      <c r="B514" s="596" t="str">
        <f t="shared" si="34"/>
        <v>121213274</v>
      </c>
      <c r="C514" s="600">
        <f t="shared" si="35"/>
        <v>45657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АРМЕЙСКИ ХОЛДИНГ АД</v>
      </c>
      <c r="B515" s="596" t="str">
        <f t="shared" si="34"/>
        <v>121213274</v>
      </c>
      <c r="C515" s="600">
        <f t="shared" si="35"/>
        <v>45657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АРМЕЙСКИ ХОЛДИНГ АД</v>
      </c>
      <c r="B516" s="596" t="str">
        <f t="shared" si="34"/>
        <v>121213274</v>
      </c>
      <c r="C516" s="600">
        <f t="shared" si="35"/>
        <v>45657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АРМЕЙСКИ ХОЛДИНГ АД</v>
      </c>
      <c r="B517" s="596" t="str">
        <f t="shared" si="34"/>
        <v>121213274</v>
      </c>
      <c r="C517" s="600">
        <f t="shared" si="35"/>
        <v>45657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АРМЕЙСКИ ХОЛДИНГ АД</v>
      </c>
      <c r="B518" s="596" t="str">
        <f t="shared" si="34"/>
        <v>121213274</v>
      </c>
      <c r="C518" s="600">
        <f t="shared" si="35"/>
        <v>45657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АРМЕЙСКИ ХОЛДИНГ АД</v>
      </c>
      <c r="B519" s="596" t="str">
        <f t="shared" si="34"/>
        <v>121213274</v>
      </c>
      <c r="C519" s="600">
        <f t="shared" si="35"/>
        <v>45657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АРМЕЙСКИ ХОЛДИНГ АД</v>
      </c>
      <c r="B520" s="596" t="str">
        <f t="shared" si="34"/>
        <v>121213274</v>
      </c>
      <c r="C520" s="600">
        <f t="shared" si="35"/>
        <v>45657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0</v>
      </c>
    </row>
    <row r="521" spans="1:8">
      <c r="A521" s="596" t="str">
        <f t="shared" si="33"/>
        <v>АРМЕЙСКИ ХОЛДИНГ АД</v>
      </c>
      <c r="B521" s="596" t="str">
        <f t="shared" si="34"/>
        <v>121213274</v>
      </c>
      <c r="C521" s="600">
        <f t="shared" si="35"/>
        <v>45657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68</v>
      </c>
    </row>
    <row r="522" spans="1:8">
      <c r="A522" s="596" t="str">
        <f t="shared" si="33"/>
        <v>АРМЕЙСКИ ХОЛДИНГ АД</v>
      </c>
      <c r="B522" s="596" t="str">
        <f t="shared" si="34"/>
        <v>121213274</v>
      </c>
      <c r="C522" s="600">
        <f t="shared" si="35"/>
        <v>45657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АРМЕЙСКИ ХОЛДИНГ АД</v>
      </c>
      <c r="B523" s="596" t="str">
        <f t="shared" si="34"/>
        <v>121213274</v>
      </c>
      <c r="C523" s="600">
        <f t="shared" si="35"/>
        <v>45657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АРМЕЙСКИ ХОЛДИНГ АД</v>
      </c>
      <c r="B524" s="596" t="str">
        <f t="shared" si="34"/>
        <v>121213274</v>
      </c>
      <c r="C524" s="600">
        <f t="shared" si="35"/>
        <v>45657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АРМЕЙСКИ ХОЛДИНГ АД</v>
      </c>
      <c r="B525" s="596" t="str">
        <f t="shared" ref="B525:B588" si="37">pdeBulstat</f>
        <v>121213274</v>
      </c>
      <c r="C525" s="600">
        <f t="shared" ref="C525:C588" si="38">endDate</f>
        <v>45657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АРМЕЙСКИ ХОЛДИНГ АД</v>
      </c>
      <c r="B526" s="596" t="str">
        <f t="shared" si="37"/>
        <v>121213274</v>
      </c>
      <c r="C526" s="600">
        <f t="shared" si="38"/>
        <v>45657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АРМЕЙСКИ ХОЛДИНГ АД</v>
      </c>
      <c r="B527" s="596" t="str">
        <f t="shared" si="37"/>
        <v>121213274</v>
      </c>
      <c r="C527" s="600">
        <f t="shared" si="38"/>
        <v>45657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АРМЕЙСКИ ХОЛДИНГ АД</v>
      </c>
      <c r="B528" s="596" t="str">
        <f t="shared" si="37"/>
        <v>121213274</v>
      </c>
      <c r="C528" s="600">
        <f t="shared" si="38"/>
        <v>45657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АРМЕЙСКИ ХОЛДИНГ АД</v>
      </c>
      <c r="B529" s="596" t="str">
        <f t="shared" si="37"/>
        <v>121213274</v>
      </c>
      <c r="C529" s="600">
        <f t="shared" si="38"/>
        <v>45657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68</v>
      </c>
    </row>
    <row r="530" spans="1:8">
      <c r="A530" s="596" t="str">
        <f t="shared" si="36"/>
        <v>АРМЕЙСКИ ХОЛДИНГ АД</v>
      </c>
      <c r="B530" s="596" t="str">
        <f t="shared" si="37"/>
        <v>121213274</v>
      </c>
      <c r="C530" s="600">
        <f t="shared" si="38"/>
        <v>45657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АРМЕЙСКИ ХОЛДИНГ АД</v>
      </c>
      <c r="B531" s="596" t="str">
        <f t="shared" si="37"/>
        <v>121213274</v>
      </c>
      <c r="C531" s="600">
        <f t="shared" si="38"/>
        <v>45657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АРМЕЙСКИ ХОЛДИНГ АД</v>
      </c>
      <c r="B532" s="596" t="str">
        <f t="shared" si="37"/>
        <v>121213274</v>
      </c>
      <c r="C532" s="600">
        <f t="shared" si="38"/>
        <v>45657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АРМЕЙСКИ ХОЛДИНГ АД</v>
      </c>
      <c r="B533" s="596" t="str">
        <f t="shared" si="37"/>
        <v>121213274</v>
      </c>
      <c r="C533" s="600">
        <f t="shared" si="38"/>
        <v>45657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АРМЕЙСКИ ХОЛДИНГ АД</v>
      </c>
      <c r="B534" s="596" t="str">
        <f t="shared" si="37"/>
        <v>121213274</v>
      </c>
      <c r="C534" s="600">
        <f t="shared" si="38"/>
        <v>45657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АРМЕЙСКИ ХОЛДИНГ АД</v>
      </c>
      <c r="B535" s="596" t="str">
        <f t="shared" si="37"/>
        <v>121213274</v>
      </c>
      <c r="C535" s="600">
        <f t="shared" si="38"/>
        <v>45657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АРМЕЙСКИ ХОЛДИНГ АД</v>
      </c>
      <c r="B536" s="596" t="str">
        <f t="shared" si="37"/>
        <v>121213274</v>
      </c>
      <c r="C536" s="600">
        <f t="shared" si="38"/>
        <v>45657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АРМЕЙСКИ ХОЛДИНГ АД</v>
      </c>
      <c r="B537" s="596" t="str">
        <f t="shared" si="37"/>
        <v>121213274</v>
      </c>
      <c r="C537" s="600">
        <f t="shared" si="38"/>
        <v>45657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АРМЕЙСКИ ХОЛДИНГ АД</v>
      </c>
      <c r="B538" s="596" t="str">
        <f t="shared" si="37"/>
        <v>121213274</v>
      </c>
      <c r="C538" s="600">
        <f t="shared" si="38"/>
        <v>45657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АРМЕЙСКИ ХОЛДИНГ АД</v>
      </c>
      <c r="B539" s="596" t="str">
        <f t="shared" si="37"/>
        <v>121213274</v>
      </c>
      <c r="C539" s="600">
        <f t="shared" si="38"/>
        <v>45657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АРМЕЙСКИ ХОЛДИНГ АД</v>
      </c>
      <c r="B540" s="596" t="str">
        <f t="shared" si="37"/>
        <v>121213274</v>
      </c>
      <c r="C540" s="600">
        <f t="shared" si="38"/>
        <v>45657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АРМЕЙСКИ ХОЛДИНГ АД</v>
      </c>
      <c r="B541" s="596" t="str">
        <f t="shared" si="37"/>
        <v>121213274</v>
      </c>
      <c r="C541" s="600">
        <f t="shared" si="38"/>
        <v>45657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АРМЕЙСКИ ХОЛДИНГ АД</v>
      </c>
      <c r="B542" s="596" t="str">
        <f t="shared" si="37"/>
        <v>121213274</v>
      </c>
      <c r="C542" s="600">
        <f t="shared" si="38"/>
        <v>45657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АРМЕЙСКИ ХОЛДИНГ АД</v>
      </c>
      <c r="B543" s="596" t="str">
        <f t="shared" si="37"/>
        <v>121213274</v>
      </c>
      <c r="C543" s="600">
        <f t="shared" si="38"/>
        <v>45657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АРМЕЙСКИ ХОЛДИНГ АД</v>
      </c>
      <c r="B544" s="596" t="str">
        <f t="shared" si="37"/>
        <v>121213274</v>
      </c>
      <c r="C544" s="600">
        <f t="shared" si="38"/>
        <v>45657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АРМЕЙСКИ ХОЛДИНГ АД</v>
      </c>
      <c r="B545" s="596" t="str">
        <f t="shared" si="37"/>
        <v>121213274</v>
      </c>
      <c r="C545" s="600">
        <f t="shared" si="38"/>
        <v>45657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АРМЕЙСКИ ХОЛДИНГ АД</v>
      </c>
      <c r="B546" s="596" t="str">
        <f t="shared" si="37"/>
        <v>121213274</v>
      </c>
      <c r="C546" s="600">
        <f t="shared" si="38"/>
        <v>45657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АРМЕЙСКИ ХОЛДИНГ АД</v>
      </c>
      <c r="B547" s="596" t="str">
        <f t="shared" si="37"/>
        <v>121213274</v>
      </c>
      <c r="C547" s="600">
        <f t="shared" si="38"/>
        <v>45657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АРМЕЙСКИ ХОЛДИНГ АД</v>
      </c>
      <c r="B548" s="596" t="str">
        <f t="shared" si="37"/>
        <v>121213274</v>
      </c>
      <c r="C548" s="600">
        <f t="shared" si="38"/>
        <v>45657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АРМЕЙСКИ ХОЛДИНГ АД</v>
      </c>
      <c r="B549" s="596" t="str">
        <f t="shared" si="37"/>
        <v>121213274</v>
      </c>
      <c r="C549" s="600">
        <f t="shared" si="38"/>
        <v>45657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АРМЕЙСКИ ХОЛДИНГ АД</v>
      </c>
      <c r="B550" s="596" t="str">
        <f t="shared" si="37"/>
        <v>121213274</v>
      </c>
      <c r="C550" s="600">
        <f t="shared" si="38"/>
        <v>45657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68</v>
      </c>
    </row>
    <row r="551" spans="1:8">
      <c r="A551" s="596" t="str">
        <f t="shared" si="36"/>
        <v>АРМЕЙСКИ ХОЛДИНГ АД</v>
      </c>
      <c r="B551" s="596" t="str">
        <f t="shared" si="37"/>
        <v>121213274</v>
      </c>
      <c r="C551" s="600">
        <f t="shared" si="38"/>
        <v>45657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611</v>
      </c>
    </row>
    <row r="552" spans="1:8">
      <c r="A552" s="596" t="str">
        <f t="shared" si="36"/>
        <v>АРМЕЙСКИ ХОЛДИНГ АД</v>
      </c>
      <c r="B552" s="596" t="str">
        <f t="shared" si="37"/>
        <v>121213274</v>
      </c>
      <c r="C552" s="600">
        <f t="shared" si="38"/>
        <v>45657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527</v>
      </c>
    </row>
    <row r="553" spans="1:8">
      <c r="A553" s="596" t="str">
        <f t="shared" si="36"/>
        <v>АРМЕЙСКИ ХОЛДИНГ АД</v>
      </c>
      <c r="B553" s="596" t="str">
        <f t="shared" si="37"/>
        <v>121213274</v>
      </c>
      <c r="C553" s="600">
        <f t="shared" si="38"/>
        <v>45657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96</v>
      </c>
    </row>
    <row r="554" spans="1:8">
      <c r="A554" s="596" t="str">
        <f t="shared" si="36"/>
        <v>АРМЕЙСКИ ХОЛДИНГ АД</v>
      </c>
      <c r="B554" s="596" t="str">
        <f t="shared" si="37"/>
        <v>121213274</v>
      </c>
      <c r="C554" s="600">
        <f t="shared" si="38"/>
        <v>45657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136</v>
      </c>
    </row>
    <row r="555" spans="1:8">
      <c r="A555" s="596" t="str">
        <f t="shared" si="36"/>
        <v>АРМЕЙСКИ ХОЛДИНГ АД</v>
      </c>
      <c r="B555" s="596" t="str">
        <f t="shared" si="37"/>
        <v>121213274</v>
      </c>
      <c r="C555" s="600">
        <f t="shared" si="38"/>
        <v>45657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48</v>
      </c>
    </row>
    <row r="556" spans="1:8">
      <c r="A556" s="596" t="str">
        <f t="shared" si="36"/>
        <v>АРМЕЙСКИ ХОЛДИНГ АД</v>
      </c>
      <c r="B556" s="596" t="str">
        <f t="shared" si="37"/>
        <v>121213274</v>
      </c>
      <c r="C556" s="600">
        <f t="shared" si="38"/>
        <v>45657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АРМЕЙСКИ ХОЛДИНГ АД</v>
      </c>
      <c r="B557" s="596" t="str">
        <f t="shared" si="37"/>
        <v>121213274</v>
      </c>
      <c r="C557" s="600">
        <f t="shared" si="38"/>
        <v>45657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221</v>
      </c>
    </row>
    <row r="558" spans="1:8">
      <c r="A558" s="596" t="str">
        <f t="shared" si="36"/>
        <v>АРМЕЙСКИ ХОЛДИНГ АД</v>
      </c>
      <c r="B558" s="596" t="str">
        <f t="shared" si="37"/>
        <v>121213274</v>
      </c>
      <c r="C558" s="600">
        <f t="shared" si="38"/>
        <v>45657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8</v>
      </c>
    </row>
    <row r="559" spans="1:8">
      <c r="A559" s="596" t="str">
        <f t="shared" si="36"/>
        <v>АРМЕЙСКИ ХОЛДИНГ АД</v>
      </c>
      <c r="B559" s="596" t="str">
        <f t="shared" si="37"/>
        <v>121213274</v>
      </c>
      <c r="C559" s="600">
        <f t="shared" si="38"/>
        <v>45657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1647</v>
      </c>
    </row>
    <row r="560" spans="1:8">
      <c r="A560" s="596" t="str">
        <f t="shared" si="36"/>
        <v>АРМЕЙСКИ ХОЛДИНГ АД</v>
      </c>
      <c r="B560" s="596" t="str">
        <f t="shared" si="37"/>
        <v>121213274</v>
      </c>
      <c r="C560" s="600">
        <f t="shared" si="38"/>
        <v>45657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АРМЕЙСКИ ХОЛДИНГ АД</v>
      </c>
      <c r="B561" s="596" t="str">
        <f t="shared" si="37"/>
        <v>121213274</v>
      </c>
      <c r="C561" s="600">
        <f t="shared" si="38"/>
        <v>45657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АРМЕЙСКИ ХОЛДИНГ АД</v>
      </c>
      <c r="B562" s="596" t="str">
        <f t="shared" si="37"/>
        <v>121213274</v>
      </c>
      <c r="C562" s="600">
        <f t="shared" si="38"/>
        <v>45657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АРМЕЙСКИ ХОЛДИНГ АД</v>
      </c>
      <c r="B563" s="596" t="str">
        <f t="shared" si="37"/>
        <v>121213274</v>
      </c>
      <c r="C563" s="600">
        <f t="shared" si="38"/>
        <v>45657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АРМЕЙСКИ ХОЛДИНГ АД</v>
      </c>
      <c r="B564" s="596" t="str">
        <f t="shared" si="37"/>
        <v>121213274</v>
      </c>
      <c r="C564" s="600">
        <f t="shared" si="38"/>
        <v>45657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АРМЕЙСКИ ХОЛДИНГ АД</v>
      </c>
      <c r="B565" s="596" t="str">
        <f t="shared" si="37"/>
        <v>121213274</v>
      </c>
      <c r="C565" s="600">
        <f t="shared" si="38"/>
        <v>45657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АРМЕЙСКИ ХОЛДИНГ АД</v>
      </c>
      <c r="B566" s="596" t="str">
        <f t="shared" si="37"/>
        <v>121213274</v>
      </c>
      <c r="C566" s="600">
        <f t="shared" si="38"/>
        <v>45657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АРМЕЙСКИ ХОЛДИНГ АД</v>
      </c>
      <c r="B567" s="596" t="str">
        <f t="shared" si="37"/>
        <v>121213274</v>
      </c>
      <c r="C567" s="600">
        <f t="shared" si="38"/>
        <v>45657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АРМЕЙСКИ ХОЛДИНГ АД</v>
      </c>
      <c r="B568" s="596" t="str">
        <f t="shared" si="37"/>
        <v>121213274</v>
      </c>
      <c r="C568" s="600">
        <f t="shared" si="38"/>
        <v>45657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АРМЕЙСКИ ХОЛДИНГ АД</v>
      </c>
      <c r="B569" s="596" t="str">
        <f t="shared" si="37"/>
        <v>121213274</v>
      </c>
      <c r="C569" s="600">
        <f t="shared" si="38"/>
        <v>45657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АРМЕЙСКИ ХОЛДИНГ АД</v>
      </c>
      <c r="B570" s="596" t="str">
        <f t="shared" si="37"/>
        <v>121213274</v>
      </c>
      <c r="C570" s="600">
        <f t="shared" si="38"/>
        <v>45657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АРМЕЙСКИ ХОЛДИНГ АД</v>
      </c>
      <c r="B571" s="596" t="str">
        <f t="shared" si="37"/>
        <v>121213274</v>
      </c>
      <c r="C571" s="600">
        <f t="shared" si="38"/>
        <v>45657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АРМЕЙСКИ ХОЛДИНГ АД</v>
      </c>
      <c r="B572" s="596" t="str">
        <f t="shared" si="37"/>
        <v>121213274</v>
      </c>
      <c r="C572" s="600">
        <f t="shared" si="38"/>
        <v>45657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АРМЕЙСКИ ХОЛДИНГ АД</v>
      </c>
      <c r="B573" s="596" t="str">
        <f t="shared" si="37"/>
        <v>121213274</v>
      </c>
      <c r="C573" s="600">
        <f t="shared" si="38"/>
        <v>45657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АРМЕЙСКИ ХОЛДИНГ АД</v>
      </c>
      <c r="B574" s="596" t="str">
        <f t="shared" si="37"/>
        <v>121213274</v>
      </c>
      <c r="C574" s="600">
        <f t="shared" si="38"/>
        <v>45657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АРМЕЙСКИ ХОЛДИНГ АД</v>
      </c>
      <c r="B575" s="596" t="str">
        <f t="shared" si="37"/>
        <v>121213274</v>
      </c>
      <c r="C575" s="600">
        <f t="shared" si="38"/>
        <v>45657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АРМЕЙСКИ ХОЛДИНГ АД</v>
      </c>
      <c r="B576" s="596" t="str">
        <f t="shared" si="37"/>
        <v>121213274</v>
      </c>
      <c r="C576" s="600">
        <f t="shared" si="38"/>
        <v>45657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АРМЕЙСКИ ХОЛДИНГ АД</v>
      </c>
      <c r="B577" s="596" t="str">
        <f t="shared" si="37"/>
        <v>121213274</v>
      </c>
      <c r="C577" s="600">
        <f t="shared" si="38"/>
        <v>45657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АРМЕЙСКИ ХОЛДИНГ АД</v>
      </c>
      <c r="B578" s="596" t="str">
        <f t="shared" si="37"/>
        <v>121213274</v>
      </c>
      <c r="C578" s="600">
        <f t="shared" si="38"/>
        <v>45657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АРМЕЙСКИ ХОЛДИНГ АД</v>
      </c>
      <c r="B579" s="596" t="str">
        <f t="shared" si="37"/>
        <v>121213274</v>
      </c>
      <c r="C579" s="600">
        <f t="shared" si="38"/>
        <v>45657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АРМЕЙСКИ ХОЛДИНГ АД</v>
      </c>
      <c r="B580" s="596" t="str">
        <f t="shared" si="37"/>
        <v>121213274</v>
      </c>
      <c r="C580" s="600">
        <f t="shared" si="38"/>
        <v>45657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1647</v>
      </c>
    </row>
    <row r="581" spans="1:8">
      <c r="A581" s="596" t="str">
        <f t="shared" si="36"/>
        <v>АРМЕЙСКИ ХОЛДИНГ АД</v>
      </c>
      <c r="B581" s="596" t="str">
        <f t="shared" si="37"/>
        <v>121213274</v>
      </c>
      <c r="C581" s="600">
        <f t="shared" si="38"/>
        <v>45657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АРМЕЙСКИ ХОЛДИНГ АД</v>
      </c>
      <c r="B582" s="596" t="str">
        <f t="shared" si="37"/>
        <v>121213274</v>
      </c>
      <c r="C582" s="600">
        <f t="shared" si="38"/>
        <v>45657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АРМЕЙСКИ ХОЛДИНГ АД</v>
      </c>
      <c r="B583" s="596" t="str">
        <f t="shared" si="37"/>
        <v>121213274</v>
      </c>
      <c r="C583" s="600">
        <f t="shared" si="38"/>
        <v>45657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АРМЕЙСКИ ХОЛДИНГ АД</v>
      </c>
      <c r="B584" s="596" t="str">
        <f t="shared" si="37"/>
        <v>121213274</v>
      </c>
      <c r="C584" s="600">
        <f t="shared" si="38"/>
        <v>45657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АРМЕЙСКИ ХОЛДИНГ АД</v>
      </c>
      <c r="B585" s="596" t="str">
        <f t="shared" si="37"/>
        <v>121213274</v>
      </c>
      <c r="C585" s="600">
        <f t="shared" si="38"/>
        <v>45657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АРМЕЙСКИ ХОЛДИНГ АД</v>
      </c>
      <c r="B586" s="596" t="str">
        <f t="shared" si="37"/>
        <v>121213274</v>
      </c>
      <c r="C586" s="600">
        <f t="shared" si="38"/>
        <v>45657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АРМЕЙСКИ ХОЛДИНГ АД</v>
      </c>
      <c r="B587" s="596" t="str">
        <f t="shared" si="37"/>
        <v>121213274</v>
      </c>
      <c r="C587" s="600">
        <f t="shared" si="38"/>
        <v>45657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АРМЕЙСКИ ХОЛДИНГ АД</v>
      </c>
      <c r="B588" s="596" t="str">
        <f t="shared" si="37"/>
        <v>121213274</v>
      </c>
      <c r="C588" s="600">
        <f t="shared" si="38"/>
        <v>45657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АРМЕЙСКИ ХОЛДИНГ АД</v>
      </c>
      <c r="B589" s="596" t="str">
        <f t="shared" ref="B589:B652" si="40">pdeBulstat</f>
        <v>121213274</v>
      </c>
      <c r="C589" s="600">
        <f t="shared" ref="C589:C652" si="41">endDate</f>
        <v>45657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АРМЕЙСКИ ХОЛДИНГ АД</v>
      </c>
      <c r="B590" s="596" t="str">
        <f t="shared" si="40"/>
        <v>121213274</v>
      </c>
      <c r="C590" s="600">
        <f t="shared" si="41"/>
        <v>45657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АРМЕЙСКИ ХОЛДИНГ АД</v>
      </c>
      <c r="B591" s="596" t="str">
        <f t="shared" si="40"/>
        <v>121213274</v>
      </c>
      <c r="C591" s="600">
        <f t="shared" si="41"/>
        <v>45657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АРМЕЙСКИ ХОЛДИНГ АД</v>
      </c>
      <c r="B592" s="596" t="str">
        <f t="shared" si="40"/>
        <v>121213274</v>
      </c>
      <c r="C592" s="600">
        <f t="shared" si="41"/>
        <v>45657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АРМЕЙСКИ ХОЛДИНГ АД</v>
      </c>
      <c r="B593" s="596" t="str">
        <f t="shared" si="40"/>
        <v>121213274</v>
      </c>
      <c r="C593" s="600">
        <f t="shared" si="41"/>
        <v>45657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АРМЕЙСКИ ХОЛДИНГ АД</v>
      </c>
      <c r="B594" s="596" t="str">
        <f t="shared" si="40"/>
        <v>121213274</v>
      </c>
      <c r="C594" s="600">
        <f t="shared" si="41"/>
        <v>45657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АРМЕЙСКИ ХОЛДИНГ АД</v>
      </c>
      <c r="B595" s="596" t="str">
        <f t="shared" si="40"/>
        <v>121213274</v>
      </c>
      <c r="C595" s="600">
        <f t="shared" si="41"/>
        <v>45657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АРМЕЙСКИ ХОЛДИНГ АД</v>
      </c>
      <c r="B596" s="596" t="str">
        <f t="shared" si="40"/>
        <v>121213274</v>
      </c>
      <c r="C596" s="600">
        <f t="shared" si="41"/>
        <v>45657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АРМЕЙСКИ ХОЛДИНГ АД</v>
      </c>
      <c r="B597" s="596" t="str">
        <f t="shared" si="40"/>
        <v>121213274</v>
      </c>
      <c r="C597" s="600">
        <f t="shared" si="41"/>
        <v>45657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АРМЕЙСКИ ХОЛДИНГ АД</v>
      </c>
      <c r="B598" s="596" t="str">
        <f t="shared" si="40"/>
        <v>121213274</v>
      </c>
      <c r="C598" s="600">
        <f t="shared" si="41"/>
        <v>45657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АРМЕЙСКИ ХОЛДИНГ АД</v>
      </c>
      <c r="B599" s="596" t="str">
        <f t="shared" si="40"/>
        <v>121213274</v>
      </c>
      <c r="C599" s="600">
        <f t="shared" si="41"/>
        <v>45657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АРМЕЙСКИ ХОЛДИНГ АД</v>
      </c>
      <c r="B600" s="596" t="str">
        <f t="shared" si="40"/>
        <v>121213274</v>
      </c>
      <c r="C600" s="600">
        <f t="shared" si="41"/>
        <v>45657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АРМЕЙСКИ ХОЛДИНГ АД</v>
      </c>
      <c r="B601" s="596" t="str">
        <f t="shared" si="40"/>
        <v>121213274</v>
      </c>
      <c r="C601" s="600">
        <f t="shared" si="41"/>
        <v>45657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АРМЕЙСКИ ХОЛДИНГ АД</v>
      </c>
      <c r="B602" s="596" t="str">
        <f t="shared" si="40"/>
        <v>121213274</v>
      </c>
      <c r="C602" s="600">
        <f t="shared" si="41"/>
        <v>45657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АРМЕЙСКИ ХОЛДИНГ АД</v>
      </c>
      <c r="B603" s="596" t="str">
        <f t="shared" si="40"/>
        <v>121213274</v>
      </c>
      <c r="C603" s="600">
        <f t="shared" si="41"/>
        <v>45657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АРМЕЙСКИ ХОЛДИНГ АД</v>
      </c>
      <c r="B604" s="596" t="str">
        <f t="shared" si="40"/>
        <v>121213274</v>
      </c>
      <c r="C604" s="600">
        <f t="shared" si="41"/>
        <v>45657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АРМЕЙСКИ ХОЛДИНГ АД</v>
      </c>
      <c r="B605" s="596" t="str">
        <f t="shared" si="40"/>
        <v>121213274</v>
      </c>
      <c r="C605" s="600">
        <f t="shared" si="41"/>
        <v>45657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АРМЕЙСКИ ХОЛДИНГ АД</v>
      </c>
      <c r="B606" s="596" t="str">
        <f t="shared" si="40"/>
        <v>121213274</v>
      </c>
      <c r="C606" s="600">
        <f t="shared" si="41"/>
        <v>45657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АРМЕЙСКИ ХОЛДИНГ АД</v>
      </c>
      <c r="B607" s="596" t="str">
        <f t="shared" si="40"/>
        <v>121213274</v>
      </c>
      <c r="C607" s="600">
        <f t="shared" si="41"/>
        <v>45657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АРМЕЙСКИ ХОЛДИНГ АД</v>
      </c>
      <c r="B608" s="596" t="str">
        <f t="shared" si="40"/>
        <v>121213274</v>
      </c>
      <c r="C608" s="600">
        <f t="shared" si="41"/>
        <v>45657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АРМЕЙСКИ ХОЛДИНГ АД</v>
      </c>
      <c r="B609" s="596" t="str">
        <f t="shared" si="40"/>
        <v>121213274</v>
      </c>
      <c r="C609" s="600">
        <f t="shared" si="41"/>
        <v>45657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АРМЕЙСКИ ХОЛДИНГ АД</v>
      </c>
      <c r="B610" s="596" t="str">
        <f t="shared" si="40"/>
        <v>121213274</v>
      </c>
      <c r="C610" s="600">
        <f t="shared" si="41"/>
        <v>45657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АРМЕЙСКИ ХОЛДИНГ АД</v>
      </c>
      <c r="B611" s="596" t="str">
        <f t="shared" si="40"/>
        <v>121213274</v>
      </c>
      <c r="C611" s="600">
        <f t="shared" si="41"/>
        <v>45657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АРМЕЙСКИ ХОЛДИНГ АД</v>
      </c>
      <c r="B612" s="596" t="str">
        <f t="shared" si="40"/>
        <v>121213274</v>
      </c>
      <c r="C612" s="600">
        <f t="shared" si="41"/>
        <v>45657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АРМЕЙСКИ ХОЛДИНГ АД</v>
      </c>
      <c r="B613" s="596" t="str">
        <f t="shared" si="40"/>
        <v>121213274</v>
      </c>
      <c r="C613" s="600">
        <f t="shared" si="41"/>
        <v>45657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АРМЕЙСКИ ХОЛДИНГ АД</v>
      </c>
      <c r="B614" s="596" t="str">
        <f t="shared" si="40"/>
        <v>121213274</v>
      </c>
      <c r="C614" s="600">
        <f t="shared" si="41"/>
        <v>45657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АРМЕЙСКИ ХОЛДИНГ АД</v>
      </c>
      <c r="B615" s="596" t="str">
        <f t="shared" si="40"/>
        <v>121213274</v>
      </c>
      <c r="C615" s="600">
        <f t="shared" si="41"/>
        <v>45657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АРМЕЙСКИ ХОЛДИНГ АД</v>
      </c>
      <c r="B616" s="596" t="str">
        <f t="shared" si="40"/>
        <v>121213274</v>
      </c>
      <c r="C616" s="600">
        <f t="shared" si="41"/>
        <v>45657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АРМЕЙСКИ ХОЛДИНГ АД</v>
      </c>
      <c r="B617" s="596" t="str">
        <f t="shared" si="40"/>
        <v>121213274</v>
      </c>
      <c r="C617" s="600">
        <f t="shared" si="41"/>
        <v>45657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АРМЕЙСКИ ХОЛДИНГ АД</v>
      </c>
      <c r="B618" s="596" t="str">
        <f t="shared" si="40"/>
        <v>121213274</v>
      </c>
      <c r="C618" s="600">
        <f t="shared" si="41"/>
        <v>45657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АРМЕЙСКИ ХОЛДИНГ АД</v>
      </c>
      <c r="B619" s="596" t="str">
        <f t="shared" si="40"/>
        <v>121213274</v>
      </c>
      <c r="C619" s="600">
        <f t="shared" si="41"/>
        <v>45657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АРМЕЙСКИ ХОЛДИНГ АД</v>
      </c>
      <c r="B620" s="596" t="str">
        <f t="shared" si="40"/>
        <v>121213274</v>
      </c>
      <c r="C620" s="600">
        <f t="shared" si="41"/>
        <v>45657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АРМЕЙСКИ ХОЛДИНГ АД</v>
      </c>
      <c r="B621" s="596" t="str">
        <f t="shared" si="40"/>
        <v>121213274</v>
      </c>
      <c r="C621" s="600">
        <f t="shared" si="41"/>
        <v>45657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АРМЕЙСКИ ХОЛДИНГ АД</v>
      </c>
      <c r="B622" s="596" t="str">
        <f t="shared" si="40"/>
        <v>121213274</v>
      </c>
      <c r="C622" s="600">
        <f t="shared" si="41"/>
        <v>45657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АРМЕЙСКИ ХОЛДИНГ АД</v>
      </c>
      <c r="B623" s="596" t="str">
        <f t="shared" si="40"/>
        <v>121213274</v>
      </c>
      <c r="C623" s="600">
        <f t="shared" si="41"/>
        <v>45657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АРМЕЙСКИ ХОЛДИНГ АД</v>
      </c>
      <c r="B624" s="596" t="str">
        <f t="shared" si="40"/>
        <v>121213274</v>
      </c>
      <c r="C624" s="600">
        <f t="shared" si="41"/>
        <v>45657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АРМЕЙСКИ ХОЛДИНГ АД</v>
      </c>
      <c r="B625" s="596" t="str">
        <f t="shared" si="40"/>
        <v>121213274</v>
      </c>
      <c r="C625" s="600">
        <f t="shared" si="41"/>
        <v>45657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АРМЕЙСКИ ХОЛДИНГ АД</v>
      </c>
      <c r="B626" s="596" t="str">
        <f t="shared" si="40"/>
        <v>121213274</v>
      </c>
      <c r="C626" s="600">
        <f t="shared" si="41"/>
        <v>45657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АРМЕЙСКИ ХОЛДИНГ АД</v>
      </c>
      <c r="B627" s="596" t="str">
        <f t="shared" si="40"/>
        <v>121213274</v>
      </c>
      <c r="C627" s="600">
        <f t="shared" si="41"/>
        <v>45657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АРМЕЙСКИ ХОЛДИНГ АД</v>
      </c>
      <c r="B628" s="596" t="str">
        <f t="shared" si="40"/>
        <v>121213274</v>
      </c>
      <c r="C628" s="600">
        <f t="shared" si="41"/>
        <v>45657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АРМЕЙСКИ ХОЛДИНГ АД</v>
      </c>
      <c r="B629" s="596" t="str">
        <f t="shared" si="40"/>
        <v>121213274</v>
      </c>
      <c r="C629" s="600">
        <f t="shared" si="41"/>
        <v>45657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АРМЕЙСКИ ХОЛДИНГ АД</v>
      </c>
      <c r="B630" s="596" t="str">
        <f t="shared" si="40"/>
        <v>121213274</v>
      </c>
      <c r="C630" s="600">
        <f t="shared" si="41"/>
        <v>45657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АРМЕЙСКИ ХОЛДИНГ АД</v>
      </c>
      <c r="B631" s="596" t="str">
        <f t="shared" si="40"/>
        <v>121213274</v>
      </c>
      <c r="C631" s="600">
        <f t="shared" si="41"/>
        <v>45657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АРМЕЙСКИ ХОЛДИНГ АД</v>
      </c>
      <c r="B632" s="596" t="str">
        <f t="shared" si="40"/>
        <v>121213274</v>
      </c>
      <c r="C632" s="600">
        <f t="shared" si="41"/>
        <v>45657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АРМЕЙСКИ ХОЛДИНГ АД</v>
      </c>
      <c r="B633" s="596" t="str">
        <f t="shared" si="40"/>
        <v>121213274</v>
      </c>
      <c r="C633" s="600">
        <f t="shared" si="41"/>
        <v>45657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АРМЕЙСКИ ХОЛДИНГ АД</v>
      </c>
      <c r="B634" s="596" t="str">
        <f t="shared" si="40"/>
        <v>121213274</v>
      </c>
      <c r="C634" s="600">
        <f t="shared" si="41"/>
        <v>45657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АРМЕЙСКИ ХОЛДИНГ АД</v>
      </c>
      <c r="B635" s="596" t="str">
        <f t="shared" si="40"/>
        <v>121213274</v>
      </c>
      <c r="C635" s="600">
        <f t="shared" si="41"/>
        <v>45657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АРМЕЙСКИ ХОЛДИНГ АД</v>
      </c>
      <c r="B636" s="596" t="str">
        <f t="shared" si="40"/>
        <v>121213274</v>
      </c>
      <c r="C636" s="600">
        <f t="shared" si="41"/>
        <v>45657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АРМЕЙСКИ ХОЛДИНГ АД</v>
      </c>
      <c r="B637" s="596" t="str">
        <f t="shared" si="40"/>
        <v>121213274</v>
      </c>
      <c r="C637" s="600">
        <f t="shared" si="41"/>
        <v>45657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АРМЕЙСКИ ХОЛДИНГ АД</v>
      </c>
      <c r="B638" s="596" t="str">
        <f t="shared" si="40"/>
        <v>121213274</v>
      </c>
      <c r="C638" s="600">
        <f t="shared" si="41"/>
        <v>45657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АРМЕЙСКИ ХОЛДИНГ АД</v>
      </c>
      <c r="B639" s="596" t="str">
        <f t="shared" si="40"/>
        <v>121213274</v>
      </c>
      <c r="C639" s="600">
        <f t="shared" si="41"/>
        <v>45657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АРМЕЙСКИ ХОЛДИНГ АД</v>
      </c>
      <c r="B640" s="596" t="str">
        <f t="shared" si="40"/>
        <v>121213274</v>
      </c>
      <c r="C640" s="600">
        <f t="shared" si="41"/>
        <v>45657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АРМЕЙСКИ ХОЛДИНГ АД</v>
      </c>
      <c r="B641" s="596" t="str">
        <f t="shared" si="40"/>
        <v>121213274</v>
      </c>
      <c r="C641" s="600">
        <f t="shared" si="41"/>
        <v>45657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611</v>
      </c>
    </row>
    <row r="642" spans="1:8">
      <c r="A642" s="596" t="str">
        <f t="shared" si="39"/>
        <v>АРМЕЙСКИ ХОЛДИНГ АД</v>
      </c>
      <c r="B642" s="596" t="str">
        <f t="shared" si="40"/>
        <v>121213274</v>
      </c>
      <c r="C642" s="600">
        <f t="shared" si="41"/>
        <v>45657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527</v>
      </c>
    </row>
    <row r="643" spans="1:8">
      <c r="A643" s="596" t="str">
        <f t="shared" si="39"/>
        <v>АРМЕЙСКИ ХОЛДИНГ АД</v>
      </c>
      <c r="B643" s="596" t="str">
        <f t="shared" si="40"/>
        <v>121213274</v>
      </c>
      <c r="C643" s="600">
        <f t="shared" si="41"/>
        <v>45657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96</v>
      </c>
    </row>
    <row r="644" spans="1:8">
      <c r="A644" s="596" t="str">
        <f t="shared" si="39"/>
        <v>АРМЕЙСКИ ХОЛДИНГ АД</v>
      </c>
      <c r="B644" s="596" t="str">
        <f t="shared" si="40"/>
        <v>121213274</v>
      </c>
      <c r="C644" s="600">
        <f t="shared" si="41"/>
        <v>45657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136</v>
      </c>
    </row>
    <row r="645" spans="1:8">
      <c r="A645" s="596" t="str">
        <f t="shared" si="39"/>
        <v>АРМЕЙСКИ ХОЛДИНГ АД</v>
      </c>
      <c r="B645" s="596" t="str">
        <f t="shared" si="40"/>
        <v>121213274</v>
      </c>
      <c r="C645" s="600">
        <f t="shared" si="41"/>
        <v>45657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48</v>
      </c>
    </row>
    <row r="646" spans="1:8">
      <c r="A646" s="596" t="str">
        <f t="shared" si="39"/>
        <v>АРМЕЙСКИ ХОЛДИНГ АД</v>
      </c>
      <c r="B646" s="596" t="str">
        <f t="shared" si="40"/>
        <v>121213274</v>
      </c>
      <c r="C646" s="600">
        <f t="shared" si="41"/>
        <v>45657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АРМЕЙСКИ ХОЛДИНГ АД</v>
      </c>
      <c r="B647" s="596" t="str">
        <f t="shared" si="40"/>
        <v>121213274</v>
      </c>
      <c r="C647" s="600">
        <f t="shared" si="41"/>
        <v>45657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221</v>
      </c>
    </row>
    <row r="648" spans="1:8">
      <c r="A648" s="596" t="str">
        <f t="shared" si="39"/>
        <v>АРМЕЙСКИ ХОЛДИНГ АД</v>
      </c>
      <c r="B648" s="596" t="str">
        <f t="shared" si="40"/>
        <v>121213274</v>
      </c>
      <c r="C648" s="600">
        <f t="shared" si="41"/>
        <v>45657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8</v>
      </c>
    </row>
    <row r="649" spans="1:8">
      <c r="A649" s="596" t="str">
        <f t="shared" si="39"/>
        <v>АРМЕЙСКИ ХОЛДИНГ АД</v>
      </c>
      <c r="B649" s="596" t="str">
        <f t="shared" si="40"/>
        <v>121213274</v>
      </c>
      <c r="C649" s="600">
        <f t="shared" si="41"/>
        <v>45657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1647</v>
      </c>
    </row>
    <row r="650" spans="1:8">
      <c r="A650" s="596" t="str">
        <f t="shared" si="39"/>
        <v>АРМЕЙСКИ ХОЛДИНГ АД</v>
      </c>
      <c r="B650" s="596" t="str">
        <f t="shared" si="40"/>
        <v>121213274</v>
      </c>
      <c r="C650" s="600">
        <f t="shared" si="41"/>
        <v>45657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АРМЕЙСКИ ХОЛДИНГ АД</v>
      </c>
      <c r="B651" s="596" t="str">
        <f t="shared" si="40"/>
        <v>121213274</v>
      </c>
      <c r="C651" s="600">
        <f t="shared" si="41"/>
        <v>45657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АРМЕЙСКИ ХОЛДИНГ АД</v>
      </c>
      <c r="B652" s="596" t="str">
        <f t="shared" si="40"/>
        <v>121213274</v>
      </c>
      <c r="C652" s="600">
        <f t="shared" si="41"/>
        <v>45657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АРМЕЙСКИ ХОЛДИНГ АД</v>
      </c>
      <c r="B653" s="596" t="str">
        <f t="shared" ref="B653:B716" si="43">pdeBulstat</f>
        <v>121213274</v>
      </c>
      <c r="C653" s="600">
        <f t="shared" ref="C653:C716" si="44">endDate</f>
        <v>45657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АРМЕЙСКИ ХОЛДИНГ АД</v>
      </c>
      <c r="B654" s="596" t="str">
        <f t="shared" si="43"/>
        <v>121213274</v>
      </c>
      <c r="C654" s="600">
        <f t="shared" si="44"/>
        <v>45657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АРМЕЙСКИ ХОЛДИНГ АД</v>
      </c>
      <c r="B655" s="596" t="str">
        <f t="shared" si="43"/>
        <v>121213274</v>
      </c>
      <c r="C655" s="600">
        <f t="shared" si="44"/>
        <v>45657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АРМЕЙСКИ ХОЛДИНГ АД</v>
      </c>
      <c r="B656" s="596" t="str">
        <f t="shared" si="43"/>
        <v>121213274</v>
      </c>
      <c r="C656" s="600">
        <f t="shared" si="44"/>
        <v>45657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АРМЕЙСКИ ХОЛДИНГ АД</v>
      </c>
      <c r="B657" s="596" t="str">
        <f t="shared" si="43"/>
        <v>121213274</v>
      </c>
      <c r="C657" s="600">
        <f t="shared" si="44"/>
        <v>45657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АРМЕЙСКИ ХОЛДИНГ АД</v>
      </c>
      <c r="B658" s="596" t="str">
        <f t="shared" si="43"/>
        <v>121213274</v>
      </c>
      <c r="C658" s="600">
        <f t="shared" si="44"/>
        <v>45657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АРМЕЙСКИ ХОЛДИНГ АД</v>
      </c>
      <c r="B659" s="596" t="str">
        <f t="shared" si="43"/>
        <v>121213274</v>
      </c>
      <c r="C659" s="600">
        <f t="shared" si="44"/>
        <v>45657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АРМЕЙСКИ ХОЛДИНГ АД</v>
      </c>
      <c r="B660" s="596" t="str">
        <f t="shared" si="43"/>
        <v>121213274</v>
      </c>
      <c r="C660" s="600">
        <f t="shared" si="44"/>
        <v>45657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АРМЕЙСКИ ХОЛДИНГ АД</v>
      </c>
      <c r="B661" s="596" t="str">
        <f t="shared" si="43"/>
        <v>121213274</v>
      </c>
      <c r="C661" s="600">
        <f t="shared" si="44"/>
        <v>45657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АРМЕЙСКИ ХОЛДИНГ АД</v>
      </c>
      <c r="B662" s="596" t="str">
        <f t="shared" si="43"/>
        <v>121213274</v>
      </c>
      <c r="C662" s="600">
        <f t="shared" si="44"/>
        <v>45657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АРМЕЙСКИ ХОЛДИНГ АД</v>
      </c>
      <c r="B663" s="596" t="str">
        <f t="shared" si="43"/>
        <v>121213274</v>
      </c>
      <c r="C663" s="600">
        <f t="shared" si="44"/>
        <v>45657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АРМЕЙСКИ ХОЛДИНГ АД</v>
      </c>
      <c r="B664" s="596" t="str">
        <f t="shared" si="43"/>
        <v>121213274</v>
      </c>
      <c r="C664" s="600">
        <f t="shared" si="44"/>
        <v>45657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АРМЕЙСКИ ХОЛДИНГ АД</v>
      </c>
      <c r="B665" s="596" t="str">
        <f t="shared" si="43"/>
        <v>121213274</v>
      </c>
      <c r="C665" s="600">
        <f t="shared" si="44"/>
        <v>45657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АРМЕЙСКИ ХОЛДИНГ АД</v>
      </c>
      <c r="B666" s="596" t="str">
        <f t="shared" si="43"/>
        <v>121213274</v>
      </c>
      <c r="C666" s="600">
        <f t="shared" si="44"/>
        <v>45657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АРМЕЙСКИ ХОЛДИНГ АД</v>
      </c>
      <c r="B667" s="596" t="str">
        <f t="shared" si="43"/>
        <v>121213274</v>
      </c>
      <c r="C667" s="600">
        <f t="shared" si="44"/>
        <v>45657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АРМЕЙСКИ ХОЛДИНГ АД</v>
      </c>
      <c r="B668" s="596" t="str">
        <f t="shared" si="43"/>
        <v>121213274</v>
      </c>
      <c r="C668" s="600">
        <f t="shared" si="44"/>
        <v>45657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АРМЕЙСКИ ХОЛДИНГ АД</v>
      </c>
      <c r="B669" s="596" t="str">
        <f t="shared" si="43"/>
        <v>121213274</v>
      </c>
      <c r="C669" s="600">
        <f t="shared" si="44"/>
        <v>45657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АРМЕЙСКИ ХОЛДИНГ АД</v>
      </c>
      <c r="B670" s="596" t="str">
        <f t="shared" si="43"/>
        <v>121213274</v>
      </c>
      <c r="C670" s="600">
        <f t="shared" si="44"/>
        <v>45657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1647</v>
      </c>
    </row>
    <row r="671" spans="1:8">
      <c r="A671" s="596" t="str">
        <f t="shared" si="42"/>
        <v>АРМЕЙСКИ ХОЛДИНГ АД</v>
      </c>
      <c r="B671" s="596" t="str">
        <f t="shared" si="43"/>
        <v>121213274</v>
      </c>
      <c r="C671" s="600">
        <f t="shared" si="44"/>
        <v>45657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АРМЕЙСКИ ХОЛДИНГ АД</v>
      </c>
      <c r="B672" s="596" t="str">
        <f t="shared" si="43"/>
        <v>121213274</v>
      </c>
      <c r="C672" s="600">
        <f t="shared" si="44"/>
        <v>45657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341</v>
      </c>
    </row>
    <row r="673" spans="1:8">
      <c r="A673" s="596" t="str">
        <f t="shared" si="42"/>
        <v>АРМЕЙСКИ ХОЛДИНГ АД</v>
      </c>
      <c r="B673" s="596" t="str">
        <f t="shared" si="43"/>
        <v>121213274</v>
      </c>
      <c r="C673" s="600">
        <f t="shared" si="44"/>
        <v>45657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96</v>
      </c>
    </row>
    <row r="674" spans="1:8">
      <c r="A674" s="596" t="str">
        <f t="shared" si="42"/>
        <v>АРМЕЙСКИ ХОЛДИНГ АД</v>
      </c>
      <c r="B674" s="596" t="str">
        <f t="shared" si="43"/>
        <v>121213274</v>
      </c>
      <c r="C674" s="600">
        <f t="shared" si="44"/>
        <v>45657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131</v>
      </c>
    </row>
    <row r="675" spans="1:8">
      <c r="A675" s="596" t="str">
        <f t="shared" si="42"/>
        <v>АРМЕЙСКИ ХОЛДИНГ АД</v>
      </c>
      <c r="B675" s="596" t="str">
        <f t="shared" si="43"/>
        <v>121213274</v>
      </c>
      <c r="C675" s="600">
        <f t="shared" si="44"/>
        <v>45657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48</v>
      </c>
    </row>
    <row r="676" spans="1:8">
      <c r="A676" s="596" t="str">
        <f t="shared" si="42"/>
        <v>АРМЕЙСКИ ХОЛДИНГ АД</v>
      </c>
      <c r="B676" s="596" t="str">
        <f t="shared" si="43"/>
        <v>121213274</v>
      </c>
      <c r="C676" s="600">
        <f t="shared" si="44"/>
        <v>45657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АРМЕЙСКИ ХОЛДИНГ АД</v>
      </c>
      <c r="B677" s="596" t="str">
        <f t="shared" si="43"/>
        <v>121213274</v>
      </c>
      <c r="C677" s="600">
        <f t="shared" si="44"/>
        <v>45657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АРМЕЙСКИ ХОЛДИНГ АД</v>
      </c>
      <c r="B678" s="596" t="str">
        <f t="shared" si="43"/>
        <v>121213274</v>
      </c>
      <c r="C678" s="600">
        <f t="shared" si="44"/>
        <v>45657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8</v>
      </c>
    </row>
    <row r="679" spans="1:8">
      <c r="A679" s="596" t="str">
        <f t="shared" si="42"/>
        <v>АРМЕЙСКИ ХОЛДИНГ АД</v>
      </c>
      <c r="B679" s="596" t="str">
        <f t="shared" si="43"/>
        <v>121213274</v>
      </c>
      <c r="C679" s="600">
        <f t="shared" si="44"/>
        <v>45657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624</v>
      </c>
    </row>
    <row r="680" spans="1:8">
      <c r="A680" s="596" t="str">
        <f t="shared" si="42"/>
        <v>АРМЕЙСКИ ХОЛДИНГ АД</v>
      </c>
      <c r="B680" s="596" t="str">
        <f t="shared" si="43"/>
        <v>121213274</v>
      </c>
      <c r="C680" s="600">
        <f t="shared" si="44"/>
        <v>45657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АРМЕЙСКИ ХОЛДИНГ АД</v>
      </c>
      <c r="B681" s="596" t="str">
        <f t="shared" si="43"/>
        <v>121213274</v>
      </c>
      <c r="C681" s="600">
        <f t="shared" si="44"/>
        <v>45657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АРМЕЙСКИ ХОЛДИНГ АД</v>
      </c>
      <c r="B682" s="596" t="str">
        <f t="shared" si="43"/>
        <v>121213274</v>
      </c>
      <c r="C682" s="600">
        <f t="shared" si="44"/>
        <v>45657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АРМЕЙСКИ ХОЛДИНГ АД</v>
      </c>
      <c r="B683" s="596" t="str">
        <f t="shared" si="43"/>
        <v>121213274</v>
      </c>
      <c r="C683" s="600">
        <f t="shared" si="44"/>
        <v>45657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АРМЕЙСКИ ХОЛДИНГ АД</v>
      </c>
      <c r="B684" s="596" t="str">
        <f t="shared" si="43"/>
        <v>121213274</v>
      </c>
      <c r="C684" s="600">
        <f t="shared" si="44"/>
        <v>45657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АРМЕЙСКИ ХОЛДИНГ АД</v>
      </c>
      <c r="B685" s="596" t="str">
        <f t="shared" si="43"/>
        <v>121213274</v>
      </c>
      <c r="C685" s="600">
        <f t="shared" si="44"/>
        <v>45657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АРМЕЙСКИ ХОЛДИНГ АД</v>
      </c>
      <c r="B686" s="596" t="str">
        <f t="shared" si="43"/>
        <v>121213274</v>
      </c>
      <c r="C686" s="600">
        <f t="shared" si="44"/>
        <v>45657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АРМЕЙСКИ ХОЛДИНГ АД</v>
      </c>
      <c r="B687" s="596" t="str">
        <f t="shared" si="43"/>
        <v>121213274</v>
      </c>
      <c r="C687" s="600">
        <f t="shared" si="44"/>
        <v>45657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АРМЕЙСКИ ХОЛДИНГ АД</v>
      </c>
      <c r="B688" s="596" t="str">
        <f t="shared" si="43"/>
        <v>121213274</v>
      </c>
      <c r="C688" s="600">
        <f t="shared" si="44"/>
        <v>45657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АРМЕЙСКИ ХОЛДИНГ АД</v>
      </c>
      <c r="B689" s="596" t="str">
        <f t="shared" si="43"/>
        <v>121213274</v>
      </c>
      <c r="C689" s="600">
        <f t="shared" si="44"/>
        <v>45657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АРМЕЙСКИ ХОЛДИНГ АД</v>
      </c>
      <c r="B690" s="596" t="str">
        <f t="shared" si="43"/>
        <v>121213274</v>
      </c>
      <c r="C690" s="600">
        <f t="shared" si="44"/>
        <v>45657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АРМЕЙСКИ ХОЛДИНГ АД</v>
      </c>
      <c r="B691" s="596" t="str">
        <f t="shared" si="43"/>
        <v>121213274</v>
      </c>
      <c r="C691" s="600">
        <f t="shared" si="44"/>
        <v>45657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АРМЕЙСКИ ХОЛДИНГ АД</v>
      </c>
      <c r="B692" s="596" t="str">
        <f t="shared" si="43"/>
        <v>121213274</v>
      </c>
      <c r="C692" s="600">
        <f t="shared" si="44"/>
        <v>45657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АРМЕЙСКИ ХОЛДИНГ АД</v>
      </c>
      <c r="B693" s="596" t="str">
        <f t="shared" si="43"/>
        <v>121213274</v>
      </c>
      <c r="C693" s="600">
        <f t="shared" si="44"/>
        <v>45657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АРМЕЙСКИ ХОЛДИНГ АД</v>
      </c>
      <c r="B694" s="596" t="str">
        <f t="shared" si="43"/>
        <v>121213274</v>
      </c>
      <c r="C694" s="600">
        <f t="shared" si="44"/>
        <v>45657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АРМЕЙСКИ ХОЛДИНГ АД</v>
      </c>
      <c r="B695" s="596" t="str">
        <f t="shared" si="43"/>
        <v>121213274</v>
      </c>
      <c r="C695" s="600">
        <f t="shared" si="44"/>
        <v>45657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АРМЕЙСКИ ХОЛДИНГ АД</v>
      </c>
      <c r="B696" s="596" t="str">
        <f t="shared" si="43"/>
        <v>121213274</v>
      </c>
      <c r="C696" s="600">
        <f t="shared" si="44"/>
        <v>45657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АРМЕЙСКИ ХОЛДИНГ АД</v>
      </c>
      <c r="B697" s="596" t="str">
        <f t="shared" si="43"/>
        <v>121213274</v>
      </c>
      <c r="C697" s="600">
        <f t="shared" si="44"/>
        <v>45657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АРМЕЙСКИ ХОЛДИНГ АД</v>
      </c>
      <c r="B698" s="596" t="str">
        <f t="shared" si="43"/>
        <v>121213274</v>
      </c>
      <c r="C698" s="600">
        <f t="shared" si="44"/>
        <v>45657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АРМЕЙСКИ ХОЛДИНГ АД</v>
      </c>
      <c r="B699" s="596" t="str">
        <f t="shared" si="43"/>
        <v>121213274</v>
      </c>
      <c r="C699" s="600">
        <f t="shared" si="44"/>
        <v>45657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АРМЕЙСКИ ХОЛДИНГ АД</v>
      </c>
      <c r="B700" s="596" t="str">
        <f t="shared" si="43"/>
        <v>121213274</v>
      </c>
      <c r="C700" s="600">
        <f t="shared" si="44"/>
        <v>45657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624</v>
      </c>
    </row>
    <row r="701" spans="1:8">
      <c r="A701" s="596" t="str">
        <f t="shared" si="42"/>
        <v>АРМЕЙСКИ ХОЛДИНГ АД</v>
      </c>
      <c r="B701" s="596" t="str">
        <f t="shared" si="43"/>
        <v>121213274</v>
      </c>
      <c r="C701" s="600">
        <f t="shared" si="44"/>
        <v>45657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АРМЕЙСКИ ХОЛДИНГ АД</v>
      </c>
      <c r="B702" s="596" t="str">
        <f t="shared" si="43"/>
        <v>121213274</v>
      </c>
      <c r="C702" s="600">
        <f t="shared" si="44"/>
        <v>45657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10</v>
      </c>
    </row>
    <row r="703" spans="1:8">
      <c r="A703" s="596" t="str">
        <f t="shared" si="42"/>
        <v>АРМЕЙСКИ ХОЛДИНГ АД</v>
      </c>
      <c r="B703" s="596" t="str">
        <f t="shared" si="43"/>
        <v>121213274</v>
      </c>
      <c r="C703" s="600">
        <f t="shared" si="44"/>
        <v>45657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АРМЕЙСКИ ХОЛДИНГ АД</v>
      </c>
      <c r="B704" s="596" t="str">
        <f t="shared" si="43"/>
        <v>121213274</v>
      </c>
      <c r="C704" s="600">
        <f t="shared" si="44"/>
        <v>45657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2</v>
      </c>
    </row>
    <row r="705" spans="1:8">
      <c r="A705" s="596" t="str">
        <f t="shared" si="42"/>
        <v>АРМЕЙСКИ ХОЛДИНГ АД</v>
      </c>
      <c r="B705" s="596" t="str">
        <f t="shared" si="43"/>
        <v>121213274</v>
      </c>
      <c r="C705" s="600">
        <f t="shared" si="44"/>
        <v>45657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АРМЕЙСКИ ХОЛДИНГ АД</v>
      </c>
      <c r="B706" s="596" t="str">
        <f t="shared" si="43"/>
        <v>121213274</v>
      </c>
      <c r="C706" s="600">
        <f t="shared" si="44"/>
        <v>45657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АРМЕЙСКИ ХОЛДИНГ АД</v>
      </c>
      <c r="B707" s="596" t="str">
        <f t="shared" si="43"/>
        <v>121213274</v>
      </c>
      <c r="C707" s="600">
        <f t="shared" si="44"/>
        <v>45657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АРМЕЙСКИ ХОЛДИНГ АД</v>
      </c>
      <c r="B708" s="596" t="str">
        <f t="shared" si="43"/>
        <v>121213274</v>
      </c>
      <c r="C708" s="600">
        <f t="shared" si="44"/>
        <v>45657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АРМЕЙСКИ ХОЛДИНГ АД</v>
      </c>
      <c r="B709" s="596" t="str">
        <f t="shared" si="43"/>
        <v>121213274</v>
      </c>
      <c r="C709" s="600">
        <f t="shared" si="44"/>
        <v>45657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12</v>
      </c>
    </row>
    <row r="710" spans="1:8">
      <c r="A710" s="596" t="str">
        <f t="shared" si="42"/>
        <v>АРМЕЙСКИ ХОЛДИНГ АД</v>
      </c>
      <c r="B710" s="596" t="str">
        <f t="shared" si="43"/>
        <v>121213274</v>
      </c>
      <c r="C710" s="600">
        <f t="shared" si="44"/>
        <v>45657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АРМЕЙСКИ ХОЛДИНГ АД</v>
      </c>
      <c r="B711" s="596" t="str">
        <f t="shared" si="43"/>
        <v>121213274</v>
      </c>
      <c r="C711" s="600">
        <f t="shared" si="44"/>
        <v>45657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АРМЕЙСКИ ХОЛДИНГ АД</v>
      </c>
      <c r="B712" s="596" t="str">
        <f t="shared" si="43"/>
        <v>121213274</v>
      </c>
      <c r="C712" s="600">
        <f t="shared" si="44"/>
        <v>45657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АРМЕЙСКИ ХОЛДИНГ АД</v>
      </c>
      <c r="B713" s="596" t="str">
        <f t="shared" si="43"/>
        <v>121213274</v>
      </c>
      <c r="C713" s="600">
        <f t="shared" si="44"/>
        <v>45657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АРМЕЙСКИ ХОЛДИНГ АД</v>
      </c>
      <c r="B714" s="596" t="str">
        <f t="shared" si="43"/>
        <v>121213274</v>
      </c>
      <c r="C714" s="600">
        <f t="shared" si="44"/>
        <v>45657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АРМЕЙСКИ ХОЛДИНГ АД</v>
      </c>
      <c r="B715" s="596" t="str">
        <f t="shared" si="43"/>
        <v>121213274</v>
      </c>
      <c r="C715" s="600">
        <f t="shared" si="44"/>
        <v>45657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АРМЕЙСКИ ХОЛДИНГ АД</v>
      </c>
      <c r="B716" s="596" t="str">
        <f t="shared" si="43"/>
        <v>121213274</v>
      </c>
      <c r="C716" s="600">
        <f t="shared" si="44"/>
        <v>45657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АРМЕЙСКИ ХОЛДИНГ АД</v>
      </c>
      <c r="B717" s="596" t="str">
        <f t="shared" ref="B717:B780" si="46">pdeBulstat</f>
        <v>121213274</v>
      </c>
      <c r="C717" s="600">
        <f t="shared" ref="C717:C780" si="47">endDate</f>
        <v>45657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АРМЕЙСКИ ХОЛДИНГ АД</v>
      </c>
      <c r="B718" s="596" t="str">
        <f t="shared" si="46"/>
        <v>121213274</v>
      </c>
      <c r="C718" s="600">
        <f t="shared" si="47"/>
        <v>45657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АРМЕЙСКИ ХОЛДИНГ АД</v>
      </c>
      <c r="B719" s="596" t="str">
        <f t="shared" si="46"/>
        <v>121213274</v>
      </c>
      <c r="C719" s="600">
        <f t="shared" si="47"/>
        <v>45657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АРМЕЙСКИ ХОЛДИНГ АД</v>
      </c>
      <c r="B720" s="596" t="str">
        <f t="shared" si="46"/>
        <v>121213274</v>
      </c>
      <c r="C720" s="600">
        <f t="shared" si="47"/>
        <v>45657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АРМЕЙСКИ ХОЛДИНГ АД</v>
      </c>
      <c r="B721" s="596" t="str">
        <f t="shared" si="46"/>
        <v>121213274</v>
      </c>
      <c r="C721" s="600">
        <f t="shared" si="47"/>
        <v>45657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АРМЕЙСКИ ХОЛДИНГ АД</v>
      </c>
      <c r="B722" s="596" t="str">
        <f t="shared" si="46"/>
        <v>121213274</v>
      </c>
      <c r="C722" s="600">
        <f t="shared" si="47"/>
        <v>45657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АРМЕЙСКИ ХОЛДИНГ АД</v>
      </c>
      <c r="B723" s="596" t="str">
        <f t="shared" si="46"/>
        <v>121213274</v>
      </c>
      <c r="C723" s="600">
        <f t="shared" si="47"/>
        <v>45657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АРМЕЙСКИ ХОЛДИНГ АД</v>
      </c>
      <c r="B724" s="596" t="str">
        <f t="shared" si="46"/>
        <v>121213274</v>
      </c>
      <c r="C724" s="600">
        <f t="shared" si="47"/>
        <v>45657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АРМЕЙСКИ ХОЛДИНГ АД</v>
      </c>
      <c r="B725" s="596" t="str">
        <f t="shared" si="46"/>
        <v>121213274</v>
      </c>
      <c r="C725" s="600">
        <f t="shared" si="47"/>
        <v>45657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АРМЕЙСКИ ХОЛДИНГ АД</v>
      </c>
      <c r="B726" s="596" t="str">
        <f t="shared" si="46"/>
        <v>121213274</v>
      </c>
      <c r="C726" s="600">
        <f t="shared" si="47"/>
        <v>45657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АРМЕЙСКИ ХОЛДИНГ АД</v>
      </c>
      <c r="B727" s="596" t="str">
        <f t="shared" si="46"/>
        <v>121213274</v>
      </c>
      <c r="C727" s="600">
        <f t="shared" si="47"/>
        <v>45657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АРМЕЙСКИ ХОЛДИНГ АД</v>
      </c>
      <c r="B728" s="596" t="str">
        <f t="shared" si="46"/>
        <v>121213274</v>
      </c>
      <c r="C728" s="600">
        <f t="shared" si="47"/>
        <v>45657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АРМЕЙСКИ ХОЛДИНГ АД</v>
      </c>
      <c r="B729" s="596" t="str">
        <f t="shared" si="46"/>
        <v>121213274</v>
      </c>
      <c r="C729" s="600">
        <f t="shared" si="47"/>
        <v>45657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АРМЕЙСКИ ХОЛДИНГ АД</v>
      </c>
      <c r="B730" s="596" t="str">
        <f t="shared" si="46"/>
        <v>121213274</v>
      </c>
      <c r="C730" s="600">
        <f t="shared" si="47"/>
        <v>45657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12</v>
      </c>
    </row>
    <row r="731" spans="1:8">
      <c r="A731" s="596" t="str">
        <f t="shared" si="45"/>
        <v>АРМЕЙСКИ ХОЛДИНГ АД</v>
      </c>
      <c r="B731" s="596" t="str">
        <f t="shared" si="46"/>
        <v>121213274</v>
      </c>
      <c r="C731" s="600">
        <f t="shared" si="47"/>
        <v>45657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АРМЕЙСКИ ХОЛДИНГ АД</v>
      </c>
      <c r="B732" s="596" t="str">
        <f t="shared" si="46"/>
        <v>121213274</v>
      </c>
      <c r="C732" s="600">
        <f t="shared" si="47"/>
        <v>45657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АРМЕЙСКИ ХОЛДИНГ АД</v>
      </c>
      <c r="B733" s="596" t="str">
        <f t="shared" si="46"/>
        <v>121213274</v>
      </c>
      <c r="C733" s="600">
        <f t="shared" si="47"/>
        <v>45657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АРМЕЙСКИ ХОЛДИНГ АД</v>
      </c>
      <c r="B734" s="596" t="str">
        <f t="shared" si="46"/>
        <v>121213274</v>
      </c>
      <c r="C734" s="600">
        <f t="shared" si="47"/>
        <v>45657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АРМЕЙСКИ ХОЛДИНГ АД</v>
      </c>
      <c r="B735" s="596" t="str">
        <f t="shared" si="46"/>
        <v>121213274</v>
      </c>
      <c r="C735" s="600">
        <f t="shared" si="47"/>
        <v>45657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АРМЕЙСКИ ХОЛДИНГ АД</v>
      </c>
      <c r="B736" s="596" t="str">
        <f t="shared" si="46"/>
        <v>121213274</v>
      </c>
      <c r="C736" s="600">
        <f t="shared" si="47"/>
        <v>45657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АРМЕЙСКИ ХОЛДИНГ АД</v>
      </c>
      <c r="B737" s="596" t="str">
        <f t="shared" si="46"/>
        <v>121213274</v>
      </c>
      <c r="C737" s="600">
        <f t="shared" si="47"/>
        <v>45657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АРМЕЙСКИ ХОЛДИНГ АД</v>
      </c>
      <c r="B738" s="596" t="str">
        <f t="shared" si="46"/>
        <v>121213274</v>
      </c>
      <c r="C738" s="600">
        <f t="shared" si="47"/>
        <v>45657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АРМЕЙСКИ ХОЛДИНГ АД</v>
      </c>
      <c r="B739" s="596" t="str">
        <f t="shared" si="46"/>
        <v>121213274</v>
      </c>
      <c r="C739" s="600">
        <f t="shared" si="47"/>
        <v>45657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АРМЕЙСКИ ХОЛДИНГ АД</v>
      </c>
      <c r="B740" s="596" t="str">
        <f t="shared" si="46"/>
        <v>121213274</v>
      </c>
      <c r="C740" s="600">
        <f t="shared" si="47"/>
        <v>45657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АРМЕЙСКИ ХОЛДИНГ АД</v>
      </c>
      <c r="B741" s="596" t="str">
        <f t="shared" si="46"/>
        <v>121213274</v>
      </c>
      <c r="C741" s="600">
        <f t="shared" si="47"/>
        <v>45657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АРМЕЙСКИ ХОЛДИНГ АД</v>
      </c>
      <c r="B742" s="596" t="str">
        <f t="shared" si="46"/>
        <v>121213274</v>
      </c>
      <c r="C742" s="600">
        <f t="shared" si="47"/>
        <v>45657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АРМЕЙСКИ ХОЛДИНГ АД</v>
      </c>
      <c r="B743" s="596" t="str">
        <f t="shared" si="46"/>
        <v>121213274</v>
      </c>
      <c r="C743" s="600">
        <f t="shared" si="47"/>
        <v>45657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АРМЕЙСКИ ХОЛДИНГ АД</v>
      </c>
      <c r="B744" s="596" t="str">
        <f t="shared" si="46"/>
        <v>121213274</v>
      </c>
      <c r="C744" s="600">
        <f t="shared" si="47"/>
        <v>45657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АРМЕЙСКИ ХОЛДИНГ АД</v>
      </c>
      <c r="B745" s="596" t="str">
        <f t="shared" si="46"/>
        <v>121213274</v>
      </c>
      <c r="C745" s="600">
        <f t="shared" si="47"/>
        <v>45657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АРМЕЙСКИ ХОЛДИНГ АД</v>
      </c>
      <c r="B746" s="596" t="str">
        <f t="shared" si="46"/>
        <v>121213274</v>
      </c>
      <c r="C746" s="600">
        <f t="shared" si="47"/>
        <v>45657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АРМЕЙСКИ ХОЛДИНГ АД</v>
      </c>
      <c r="B747" s="596" t="str">
        <f t="shared" si="46"/>
        <v>121213274</v>
      </c>
      <c r="C747" s="600">
        <f t="shared" si="47"/>
        <v>45657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АРМЕЙСКИ ХОЛДИНГ АД</v>
      </c>
      <c r="B748" s="596" t="str">
        <f t="shared" si="46"/>
        <v>121213274</v>
      </c>
      <c r="C748" s="600">
        <f t="shared" si="47"/>
        <v>45657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АРМЕЙСКИ ХОЛДИНГ АД</v>
      </c>
      <c r="B749" s="596" t="str">
        <f t="shared" si="46"/>
        <v>121213274</v>
      </c>
      <c r="C749" s="600">
        <f t="shared" si="47"/>
        <v>45657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АРМЕЙСКИ ХОЛДИНГ АД</v>
      </c>
      <c r="B750" s="596" t="str">
        <f t="shared" si="46"/>
        <v>121213274</v>
      </c>
      <c r="C750" s="600">
        <f t="shared" si="47"/>
        <v>45657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АРМЕЙСКИ ХОЛДИНГ АД</v>
      </c>
      <c r="B751" s="596" t="str">
        <f t="shared" si="46"/>
        <v>121213274</v>
      </c>
      <c r="C751" s="600">
        <f t="shared" si="47"/>
        <v>45657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АРМЕЙСКИ ХОЛДИНГ АД</v>
      </c>
      <c r="B752" s="596" t="str">
        <f t="shared" si="46"/>
        <v>121213274</v>
      </c>
      <c r="C752" s="600">
        <f t="shared" si="47"/>
        <v>45657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АРМЕЙСКИ ХОЛДИНГ АД</v>
      </c>
      <c r="B753" s="596" t="str">
        <f t="shared" si="46"/>
        <v>121213274</v>
      </c>
      <c r="C753" s="600">
        <f t="shared" si="47"/>
        <v>45657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АРМЕЙСКИ ХОЛДИНГ АД</v>
      </c>
      <c r="B754" s="596" t="str">
        <f t="shared" si="46"/>
        <v>121213274</v>
      </c>
      <c r="C754" s="600">
        <f t="shared" si="47"/>
        <v>45657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АРМЕЙСКИ ХОЛДИНГ АД</v>
      </c>
      <c r="B755" s="596" t="str">
        <f t="shared" si="46"/>
        <v>121213274</v>
      </c>
      <c r="C755" s="600">
        <f t="shared" si="47"/>
        <v>45657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АРМЕЙСКИ ХОЛДИНГ АД</v>
      </c>
      <c r="B756" s="596" t="str">
        <f t="shared" si="46"/>
        <v>121213274</v>
      </c>
      <c r="C756" s="600">
        <f t="shared" si="47"/>
        <v>45657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АРМЕЙСКИ ХОЛДИНГ АД</v>
      </c>
      <c r="B757" s="596" t="str">
        <f t="shared" si="46"/>
        <v>121213274</v>
      </c>
      <c r="C757" s="600">
        <f t="shared" si="47"/>
        <v>45657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АРМЕЙСКИ ХОЛДИНГ АД</v>
      </c>
      <c r="B758" s="596" t="str">
        <f t="shared" si="46"/>
        <v>121213274</v>
      </c>
      <c r="C758" s="600">
        <f t="shared" si="47"/>
        <v>45657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АРМЕЙСКИ ХОЛДИНГ АД</v>
      </c>
      <c r="B759" s="596" t="str">
        <f t="shared" si="46"/>
        <v>121213274</v>
      </c>
      <c r="C759" s="600">
        <f t="shared" si="47"/>
        <v>45657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АРМЕЙСКИ ХОЛДИНГ АД</v>
      </c>
      <c r="B760" s="596" t="str">
        <f t="shared" si="46"/>
        <v>121213274</v>
      </c>
      <c r="C760" s="600">
        <f t="shared" si="47"/>
        <v>45657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АРМЕЙСКИ ХОЛДИНГ АД</v>
      </c>
      <c r="B761" s="596" t="str">
        <f t="shared" si="46"/>
        <v>121213274</v>
      </c>
      <c r="C761" s="600">
        <f t="shared" si="47"/>
        <v>45657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АРМЕЙСКИ ХОЛДИНГ АД</v>
      </c>
      <c r="B762" s="596" t="str">
        <f t="shared" si="46"/>
        <v>121213274</v>
      </c>
      <c r="C762" s="600">
        <f t="shared" si="47"/>
        <v>45657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351</v>
      </c>
    </row>
    <row r="763" spans="1:8">
      <c r="A763" s="596" t="str">
        <f t="shared" si="45"/>
        <v>АРМЕЙСКИ ХОЛДИНГ АД</v>
      </c>
      <c r="B763" s="596" t="str">
        <f t="shared" si="46"/>
        <v>121213274</v>
      </c>
      <c r="C763" s="600">
        <f t="shared" si="47"/>
        <v>45657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96</v>
      </c>
    </row>
    <row r="764" spans="1:8">
      <c r="A764" s="596" t="str">
        <f t="shared" si="45"/>
        <v>АРМЕЙСКИ ХОЛДИНГ АД</v>
      </c>
      <c r="B764" s="596" t="str">
        <f t="shared" si="46"/>
        <v>121213274</v>
      </c>
      <c r="C764" s="600">
        <f t="shared" si="47"/>
        <v>45657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133</v>
      </c>
    </row>
    <row r="765" spans="1:8">
      <c r="A765" s="596" t="str">
        <f t="shared" si="45"/>
        <v>АРМЕЙСКИ ХОЛДИНГ АД</v>
      </c>
      <c r="B765" s="596" t="str">
        <f t="shared" si="46"/>
        <v>121213274</v>
      </c>
      <c r="C765" s="600">
        <f t="shared" si="47"/>
        <v>45657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48</v>
      </c>
    </row>
    <row r="766" spans="1:8">
      <c r="A766" s="596" t="str">
        <f t="shared" si="45"/>
        <v>АРМЕЙСКИ ХОЛДИНГ АД</v>
      </c>
      <c r="B766" s="596" t="str">
        <f t="shared" si="46"/>
        <v>121213274</v>
      </c>
      <c r="C766" s="600">
        <f t="shared" si="47"/>
        <v>45657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АРМЕЙСКИ ХОЛДИНГ АД</v>
      </c>
      <c r="B767" s="596" t="str">
        <f t="shared" si="46"/>
        <v>121213274</v>
      </c>
      <c r="C767" s="600">
        <f t="shared" si="47"/>
        <v>45657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АРМЕЙСКИ ХОЛДИНГ АД</v>
      </c>
      <c r="B768" s="596" t="str">
        <f t="shared" si="46"/>
        <v>121213274</v>
      </c>
      <c r="C768" s="600">
        <f t="shared" si="47"/>
        <v>45657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8</v>
      </c>
    </row>
    <row r="769" spans="1:8">
      <c r="A769" s="596" t="str">
        <f t="shared" si="45"/>
        <v>АРМЕЙСКИ ХОЛДИНГ АД</v>
      </c>
      <c r="B769" s="596" t="str">
        <f t="shared" si="46"/>
        <v>121213274</v>
      </c>
      <c r="C769" s="600">
        <f t="shared" si="47"/>
        <v>45657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636</v>
      </c>
    </row>
    <row r="770" spans="1:8">
      <c r="A770" s="596" t="str">
        <f t="shared" si="45"/>
        <v>АРМЕЙСКИ ХОЛДИНГ АД</v>
      </c>
      <c r="B770" s="596" t="str">
        <f t="shared" si="46"/>
        <v>121213274</v>
      </c>
      <c r="C770" s="600">
        <f t="shared" si="47"/>
        <v>45657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АРМЕЙСКИ ХОЛДИНГ АД</v>
      </c>
      <c r="B771" s="596" t="str">
        <f t="shared" si="46"/>
        <v>121213274</v>
      </c>
      <c r="C771" s="600">
        <f t="shared" si="47"/>
        <v>45657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АРМЕЙСКИ ХОЛДИНГ АД</v>
      </c>
      <c r="B772" s="596" t="str">
        <f t="shared" si="46"/>
        <v>121213274</v>
      </c>
      <c r="C772" s="600">
        <f t="shared" si="47"/>
        <v>45657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АРМЕЙСКИ ХОЛДИНГ АД</v>
      </c>
      <c r="B773" s="596" t="str">
        <f t="shared" si="46"/>
        <v>121213274</v>
      </c>
      <c r="C773" s="600">
        <f t="shared" si="47"/>
        <v>45657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АРМЕЙСКИ ХОЛДИНГ АД</v>
      </c>
      <c r="B774" s="596" t="str">
        <f t="shared" si="46"/>
        <v>121213274</v>
      </c>
      <c r="C774" s="600">
        <f t="shared" si="47"/>
        <v>45657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АРМЕЙСКИ ХОЛДИНГ АД</v>
      </c>
      <c r="B775" s="596" t="str">
        <f t="shared" si="46"/>
        <v>121213274</v>
      </c>
      <c r="C775" s="600">
        <f t="shared" si="47"/>
        <v>45657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АРМЕЙСКИ ХОЛДИНГ АД</v>
      </c>
      <c r="B776" s="596" t="str">
        <f t="shared" si="46"/>
        <v>121213274</v>
      </c>
      <c r="C776" s="600">
        <f t="shared" si="47"/>
        <v>45657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АРМЕЙСКИ ХОЛДИНГ АД</v>
      </c>
      <c r="B777" s="596" t="str">
        <f t="shared" si="46"/>
        <v>121213274</v>
      </c>
      <c r="C777" s="600">
        <f t="shared" si="47"/>
        <v>45657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АРМЕЙСКИ ХОЛДИНГ АД</v>
      </c>
      <c r="B778" s="596" t="str">
        <f t="shared" si="46"/>
        <v>121213274</v>
      </c>
      <c r="C778" s="600">
        <f t="shared" si="47"/>
        <v>45657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АРМЕЙСКИ ХОЛДИНГ АД</v>
      </c>
      <c r="B779" s="596" t="str">
        <f t="shared" si="46"/>
        <v>121213274</v>
      </c>
      <c r="C779" s="600">
        <f t="shared" si="47"/>
        <v>45657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АРМЕЙСКИ ХОЛДИНГ АД</v>
      </c>
      <c r="B780" s="596" t="str">
        <f t="shared" si="46"/>
        <v>121213274</v>
      </c>
      <c r="C780" s="600">
        <f t="shared" si="47"/>
        <v>45657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АРМЕЙСКИ ХОЛДИНГ АД</v>
      </c>
      <c r="B781" s="596" t="str">
        <f t="shared" ref="B781:B844" si="49">pdeBulstat</f>
        <v>121213274</v>
      </c>
      <c r="C781" s="600">
        <f t="shared" ref="C781:C844" si="50">endDate</f>
        <v>45657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АРМЕЙСКИ ХОЛДИНГ АД</v>
      </c>
      <c r="B782" s="596" t="str">
        <f t="shared" si="49"/>
        <v>121213274</v>
      </c>
      <c r="C782" s="600">
        <f t="shared" si="50"/>
        <v>45657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АРМЕЙСКИ ХОЛДИНГ АД</v>
      </c>
      <c r="B783" s="596" t="str">
        <f t="shared" si="49"/>
        <v>121213274</v>
      </c>
      <c r="C783" s="600">
        <f t="shared" si="50"/>
        <v>45657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АРМЕЙСКИ ХОЛДИНГ АД</v>
      </c>
      <c r="B784" s="596" t="str">
        <f t="shared" si="49"/>
        <v>121213274</v>
      </c>
      <c r="C784" s="600">
        <f t="shared" si="50"/>
        <v>45657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АРМЕЙСКИ ХОЛДИНГ АД</v>
      </c>
      <c r="B785" s="596" t="str">
        <f t="shared" si="49"/>
        <v>121213274</v>
      </c>
      <c r="C785" s="600">
        <f t="shared" si="50"/>
        <v>45657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АРМЕЙСКИ ХОЛДИНГ АД</v>
      </c>
      <c r="B786" s="596" t="str">
        <f t="shared" si="49"/>
        <v>121213274</v>
      </c>
      <c r="C786" s="600">
        <f t="shared" si="50"/>
        <v>45657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АРМЕЙСКИ ХОЛДИНГ АД</v>
      </c>
      <c r="B787" s="596" t="str">
        <f t="shared" si="49"/>
        <v>121213274</v>
      </c>
      <c r="C787" s="600">
        <f t="shared" si="50"/>
        <v>45657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АРМЕЙСКИ ХОЛДИНГ АД</v>
      </c>
      <c r="B788" s="596" t="str">
        <f t="shared" si="49"/>
        <v>121213274</v>
      </c>
      <c r="C788" s="600">
        <f t="shared" si="50"/>
        <v>45657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АРМЕЙСКИ ХОЛДИНГ АД</v>
      </c>
      <c r="B789" s="596" t="str">
        <f t="shared" si="49"/>
        <v>121213274</v>
      </c>
      <c r="C789" s="600">
        <f t="shared" si="50"/>
        <v>45657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АРМЕЙСКИ ХОЛДИНГ АД</v>
      </c>
      <c r="B790" s="596" t="str">
        <f t="shared" si="49"/>
        <v>121213274</v>
      </c>
      <c r="C790" s="600">
        <f t="shared" si="50"/>
        <v>45657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636</v>
      </c>
    </row>
    <row r="791" spans="1:8">
      <c r="A791" s="596" t="str">
        <f t="shared" si="48"/>
        <v>АРМЕЙСКИ ХОЛДИНГ АД</v>
      </c>
      <c r="B791" s="596" t="str">
        <f t="shared" si="49"/>
        <v>121213274</v>
      </c>
      <c r="C791" s="600">
        <f t="shared" si="50"/>
        <v>45657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АРМЕЙСКИ ХОЛДИНГ АД</v>
      </c>
      <c r="B792" s="596" t="str">
        <f t="shared" si="49"/>
        <v>121213274</v>
      </c>
      <c r="C792" s="600">
        <f t="shared" si="50"/>
        <v>45657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АРМЕЙСКИ ХОЛДИНГ АД</v>
      </c>
      <c r="B793" s="596" t="str">
        <f t="shared" si="49"/>
        <v>121213274</v>
      </c>
      <c r="C793" s="600">
        <f t="shared" si="50"/>
        <v>45657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АРМЕЙСКИ ХОЛДИНГ АД</v>
      </c>
      <c r="B794" s="596" t="str">
        <f t="shared" si="49"/>
        <v>121213274</v>
      </c>
      <c r="C794" s="600">
        <f t="shared" si="50"/>
        <v>45657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АРМЕЙСКИ ХОЛДИНГ АД</v>
      </c>
      <c r="B795" s="596" t="str">
        <f t="shared" si="49"/>
        <v>121213274</v>
      </c>
      <c r="C795" s="600">
        <f t="shared" si="50"/>
        <v>45657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АРМЕЙСКИ ХОЛДИНГ АД</v>
      </c>
      <c r="B796" s="596" t="str">
        <f t="shared" si="49"/>
        <v>121213274</v>
      </c>
      <c r="C796" s="600">
        <f t="shared" si="50"/>
        <v>45657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АРМЕЙСКИ ХОЛДИНГ АД</v>
      </c>
      <c r="B797" s="596" t="str">
        <f t="shared" si="49"/>
        <v>121213274</v>
      </c>
      <c r="C797" s="600">
        <f t="shared" si="50"/>
        <v>45657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АРМЕЙСКИ ХОЛДИНГ АД</v>
      </c>
      <c r="B798" s="596" t="str">
        <f t="shared" si="49"/>
        <v>121213274</v>
      </c>
      <c r="C798" s="600">
        <f t="shared" si="50"/>
        <v>45657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АРМЕЙСКИ ХОЛДИНГ АД</v>
      </c>
      <c r="B799" s="596" t="str">
        <f t="shared" si="49"/>
        <v>121213274</v>
      </c>
      <c r="C799" s="600">
        <f t="shared" si="50"/>
        <v>45657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АРМЕЙСКИ ХОЛДИНГ АД</v>
      </c>
      <c r="B800" s="596" t="str">
        <f t="shared" si="49"/>
        <v>121213274</v>
      </c>
      <c r="C800" s="600">
        <f t="shared" si="50"/>
        <v>45657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АРМЕЙСКИ ХОЛДИНГ АД</v>
      </c>
      <c r="B801" s="596" t="str">
        <f t="shared" si="49"/>
        <v>121213274</v>
      </c>
      <c r="C801" s="600">
        <f t="shared" si="50"/>
        <v>45657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АРМЕЙСКИ ХОЛДИНГ АД</v>
      </c>
      <c r="B802" s="596" t="str">
        <f t="shared" si="49"/>
        <v>121213274</v>
      </c>
      <c r="C802" s="600">
        <f t="shared" si="50"/>
        <v>45657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АРМЕЙСКИ ХОЛДИНГ АД</v>
      </c>
      <c r="B803" s="596" t="str">
        <f t="shared" si="49"/>
        <v>121213274</v>
      </c>
      <c r="C803" s="600">
        <f t="shared" si="50"/>
        <v>45657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АРМЕЙСКИ ХОЛДИНГ АД</v>
      </c>
      <c r="B804" s="596" t="str">
        <f t="shared" si="49"/>
        <v>121213274</v>
      </c>
      <c r="C804" s="600">
        <f t="shared" si="50"/>
        <v>45657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АРМЕЙСКИ ХОЛДИНГ АД</v>
      </c>
      <c r="B805" s="596" t="str">
        <f t="shared" si="49"/>
        <v>121213274</v>
      </c>
      <c r="C805" s="600">
        <f t="shared" si="50"/>
        <v>45657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АРМЕЙСКИ ХОЛДИНГ АД</v>
      </c>
      <c r="B806" s="596" t="str">
        <f t="shared" si="49"/>
        <v>121213274</v>
      </c>
      <c r="C806" s="600">
        <f t="shared" si="50"/>
        <v>45657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АРМЕЙСКИ ХОЛДИНГ АД</v>
      </c>
      <c r="B807" s="596" t="str">
        <f t="shared" si="49"/>
        <v>121213274</v>
      </c>
      <c r="C807" s="600">
        <f t="shared" si="50"/>
        <v>45657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АРМЕЙСКИ ХОЛДИНГ АД</v>
      </c>
      <c r="B808" s="596" t="str">
        <f t="shared" si="49"/>
        <v>121213274</v>
      </c>
      <c r="C808" s="600">
        <f t="shared" si="50"/>
        <v>45657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АРМЕЙСКИ ХОЛДИНГ АД</v>
      </c>
      <c r="B809" s="596" t="str">
        <f t="shared" si="49"/>
        <v>121213274</v>
      </c>
      <c r="C809" s="600">
        <f t="shared" si="50"/>
        <v>45657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АРМЕЙСКИ ХОЛДИНГ АД</v>
      </c>
      <c r="B810" s="596" t="str">
        <f t="shared" si="49"/>
        <v>121213274</v>
      </c>
      <c r="C810" s="600">
        <f t="shared" si="50"/>
        <v>45657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АРМЕЙСКИ ХОЛДИНГ АД</v>
      </c>
      <c r="B811" s="596" t="str">
        <f t="shared" si="49"/>
        <v>121213274</v>
      </c>
      <c r="C811" s="600">
        <f t="shared" si="50"/>
        <v>45657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АРМЕЙСКИ ХОЛДИНГ АД</v>
      </c>
      <c r="B812" s="596" t="str">
        <f t="shared" si="49"/>
        <v>121213274</v>
      </c>
      <c r="C812" s="600">
        <f t="shared" si="50"/>
        <v>45657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АРМЕЙСКИ ХОЛДИНГ АД</v>
      </c>
      <c r="B813" s="596" t="str">
        <f t="shared" si="49"/>
        <v>121213274</v>
      </c>
      <c r="C813" s="600">
        <f t="shared" si="50"/>
        <v>45657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АРМЕЙСКИ ХОЛДИНГ АД</v>
      </c>
      <c r="B814" s="596" t="str">
        <f t="shared" si="49"/>
        <v>121213274</v>
      </c>
      <c r="C814" s="600">
        <f t="shared" si="50"/>
        <v>45657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АРМЕЙСКИ ХОЛДИНГ АД</v>
      </c>
      <c r="B815" s="596" t="str">
        <f t="shared" si="49"/>
        <v>121213274</v>
      </c>
      <c r="C815" s="600">
        <f t="shared" si="50"/>
        <v>45657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АРМЕЙСКИ ХОЛДИНГ АД</v>
      </c>
      <c r="B816" s="596" t="str">
        <f t="shared" si="49"/>
        <v>121213274</v>
      </c>
      <c r="C816" s="600">
        <f t="shared" si="50"/>
        <v>45657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АРМЕЙСКИ ХОЛДИНГ АД</v>
      </c>
      <c r="B817" s="596" t="str">
        <f t="shared" si="49"/>
        <v>121213274</v>
      </c>
      <c r="C817" s="600">
        <f t="shared" si="50"/>
        <v>45657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АРМЕЙСКИ ХОЛДИНГ АД</v>
      </c>
      <c r="B818" s="596" t="str">
        <f t="shared" si="49"/>
        <v>121213274</v>
      </c>
      <c r="C818" s="600">
        <f t="shared" si="50"/>
        <v>45657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АРМЕЙСКИ ХОЛДИНГ АД</v>
      </c>
      <c r="B819" s="596" t="str">
        <f t="shared" si="49"/>
        <v>121213274</v>
      </c>
      <c r="C819" s="600">
        <f t="shared" si="50"/>
        <v>45657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АРМЕЙСКИ ХОЛДИНГ АД</v>
      </c>
      <c r="B820" s="596" t="str">
        <f t="shared" si="49"/>
        <v>121213274</v>
      </c>
      <c r="C820" s="600">
        <f t="shared" si="50"/>
        <v>45657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АРМЕЙСКИ ХОЛДИНГ АД</v>
      </c>
      <c r="B821" s="596" t="str">
        <f t="shared" si="49"/>
        <v>121213274</v>
      </c>
      <c r="C821" s="600">
        <f t="shared" si="50"/>
        <v>45657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АРМЕЙСКИ ХОЛДИНГ АД</v>
      </c>
      <c r="B822" s="596" t="str">
        <f t="shared" si="49"/>
        <v>121213274</v>
      </c>
      <c r="C822" s="600">
        <f t="shared" si="50"/>
        <v>45657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АРМЕЙСКИ ХОЛДИНГ АД</v>
      </c>
      <c r="B823" s="596" t="str">
        <f t="shared" si="49"/>
        <v>121213274</v>
      </c>
      <c r="C823" s="600">
        <f t="shared" si="50"/>
        <v>45657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АРМЕЙСКИ ХОЛДИНГ АД</v>
      </c>
      <c r="B824" s="596" t="str">
        <f t="shared" si="49"/>
        <v>121213274</v>
      </c>
      <c r="C824" s="600">
        <f t="shared" si="50"/>
        <v>45657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АРМЕЙСКИ ХОЛДИНГ АД</v>
      </c>
      <c r="B825" s="596" t="str">
        <f t="shared" si="49"/>
        <v>121213274</v>
      </c>
      <c r="C825" s="600">
        <f t="shared" si="50"/>
        <v>45657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АРМЕЙСКИ ХОЛДИНГ АД</v>
      </c>
      <c r="B826" s="596" t="str">
        <f t="shared" si="49"/>
        <v>121213274</v>
      </c>
      <c r="C826" s="600">
        <f t="shared" si="50"/>
        <v>45657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АРМЕЙСКИ ХОЛДИНГ АД</v>
      </c>
      <c r="B827" s="596" t="str">
        <f t="shared" si="49"/>
        <v>121213274</v>
      </c>
      <c r="C827" s="600">
        <f t="shared" si="50"/>
        <v>45657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АРМЕЙСКИ ХОЛДИНГ АД</v>
      </c>
      <c r="B828" s="596" t="str">
        <f t="shared" si="49"/>
        <v>121213274</v>
      </c>
      <c r="C828" s="600">
        <f t="shared" si="50"/>
        <v>45657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АРМЕЙСКИ ХОЛДИНГ АД</v>
      </c>
      <c r="B829" s="596" t="str">
        <f t="shared" si="49"/>
        <v>121213274</v>
      </c>
      <c r="C829" s="600">
        <f t="shared" si="50"/>
        <v>45657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АРМЕЙСКИ ХОЛДИНГ АД</v>
      </c>
      <c r="B830" s="596" t="str">
        <f t="shared" si="49"/>
        <v>121213274</v>
      </c>
      <c r="C830" s="600">
        <f t="shared" si="50"/>
        <v>45657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АРМЕЙСКИ ХОЛДИНГ АД</v>
      </c>
      <c r="B831" s="596" t="str">
        <f t="shared" si="49"/>
        <v>121213274</v>
      </c>
      <c r="C831" s="600">
        <f t="shared" si="50"/>
        <v>45657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АРМЕЙСКИ ХОЛДИНГ АД</v>
      </c>
      <c r="B832" s="596" t="str">
        <f t="shared" si="49"/>
        <v>121213274</v>
      </c>
      <c r="C832" s="600">
        <f t="shared" si="50"/>
        <v>45657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АРМЕЙСКИ ХОЛДИНГ АД</v>
      </c>
      <c r="B833" s="596" t="str">
        <f t="shared" si="49"/>
        <v>121213274</v>
      </c>
      <c r="C833" s="600">
        <f t="shared" si="50"/>
        <v>45657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АРМЕЙСКИ ХОЛДИНГ АД</v>
      </c>
      <c r="B834" s="596" t="str">
        <f t="shared" si="49"/>
        <v>121213274</v>
      </c>
      <c r="C834" s="600">
        <f t="shared" si="50"/>
        <v>45657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АРМЕЙСКИ ХОЛДИНГ АД</v>
      </c>
      <c r="B835" s="596" t="str">
        <f t="shared" si="49"/>
        <v>121213274</v>
      </c>
      <c r="C835" s="600">
        <f t="shared" si="50"/>
        <v>45657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АРМЕЙСКИ ХОЛДИНГ АД</v>
      </c>
      <c r="B836" s="596" t="str">
        <f t="shared" si="49"/>
        <v>121213274</v>
      </c>
      <c r="C836" s="600">
        <f t="shared" si="50"/>
        <v>45657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АРМЕЙСКИ ХОЛДИНГ АД</v>
      </c>
      <c r="B837" s="596" t="str">
        <f t="shared" si="49"/>
        <v>121213274</v>
      </c>
      <c r="C837" s="600">
        <f t="shared" si="50"/>
        <v>45657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АРМЕЙСКИ ХОЛДИНГ АД</v>
      </c>
      <c r="B838" s="596" t="str">
        <f t="shared" si="49"/>
        <v>121213274</v>
      </c>
      <c r="C838" s="600">
        <f t="shared" si="50"/>
        <v>45657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АРМЕЙСКИ ХОЛДИНГ АД</v>
      </c>
      <c r="B839" s="596" t="str">
        <f t="shared" si="49"/>
        <v>121213274</v>
      </c>
      <c r="C839" s="600">
        <f t="shared" si="50"/>
        <v>45657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АРМЕЙСКИ ХОЛДИНГ АД</v>
      </c>
      <c r="B840" s="596" t="str">
        <f t="shared" si="49"/>
        <v>121213274</v>
      </c>
      <c r="C840" s="600">
        <f t="shared" si="50"/>
        <v>45657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АРМЕЙСКИ ХОЛДИНГ АД</v>
      </c>
      <c r="B841" s="596" t="str">
        <f t="shared" si="49"/>
        <v>121213274</v>
      </c>
      <c r="C841" s="600">
        <f t="shared" si="50"/>
        <v>45657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АРМЕЙСКИ ХОЛДИНГ АД</v>
      </c>
      <c r="B842" s="596" t="str">
        <f t="shared" si="49"/>
        <v>121213274</v>
      </c>
      <c r="C842" s="600">
        <f t="shared" si="50"/>
        <v>45657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АРМЕЙСКИ ХОЛДИНГ АД</v>
      </c>
      <c r="B843" s="596" t="str">
        <f t="shared" si="49"/>
        <v>121213274</v>
      </c>
      <c r="C843" s="600">
        <f t="shared" si="50"/>
        <v>45657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АРМЕЙСКИ ХОЛДИНГ АД</v>
      </c>
      <c r="B844" s="596" t="str">
        <f t="shared" si="49"/>
        <v>121213274</v>
      </c>
      <c r="C844" s="600">
        <f t="shared" si="50"/>
        <v>45657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АРМЕЙСКИ ХОЛДИНГ АД</v>
      </c>
      <c r="B845" s="596" t="str">
        <f t="shared" ref="B845:B910" si="52">pdeBulstat</f>
        <v>121213274</v>
      </c>
      <c r="C845" s="600">
        <f t="shared" ref="C845:C910" si="53">endDate</f>
        <v>45657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АРМЕЙСКИ ХОЛДИНГ АД</v>
      </c>
      <c r="B846" s="596" t="str">
        <f t="shared" si="52"/>
        <v>121213274</v>
      </c>
      <c r="C846" s="600">
        <f t="shared" si="53"/>
        <v>45657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АРМЕЙСКИ ХОЛДИНГ АД</v>
      </c>
      <c r="B847" s="596" t="str">
        <f t="shared" si="52"/>
        <v>121213274</v>
      </c>
      <c r="C847" s="600">
        <f t="shared" si="53"/>
        <v>45657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АРМЕЙСКИ ХОЛДИНГ АД</v>
      </c>
      <c r="B848" s="596" t="str">
        <f t="shared" si="52"/>
        <v>121213274</v>
      </c>
      <c r="C848" s="600">
        <f t="shared" si="53"/>
        <v>45657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АРМЕЙСКИ ХОЛДИНГ АД</v>
      </c>
      <c r="B849" s="596" t="str">
        <f t="shared" si="52"/>
        <v>121213274</v>
      </c>
      <c r="C849" s="600">
        <f t="shared" si="53"/>
        <v>45657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АРМЕЙСКИ ХОЛДИНГ АД</v>
      </c>
      <c r="B850" s="596" t="str">
        <f t="shared" si="52"/>
        <v>121213274</v>
      </c>
      <c r="C850" s="600">
        <f t="shared" si="53"/>
        <v>45657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АРМЕЙСКИ ХОЛДИНГ АД</v>
      </c>
      <c r="B851" s="596" t="str">
        <f t="shared" si="52"/>
        <v>121213274</v>
      </c>
      <c r="C851" s="600">
        <f t="shared" si="53"/>
        <v>45657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АРМЕЙСКИ ХОЛДИНГ АД</v>
      </c>
      <c r="B852" s="596" t="str">
        <f t="shared" si="52"/>
        <v>121213274</v>
      </c>
      <c r="C852" s="600">
        <f t="shared" si="53"/>
        <v>45657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351</v>
      </c>
    </row>
    <row r="853" spans="1:8">
      <c r="A853" s="596" t="str">
        <f t="shared" si="51"/>
        <v>АРМЕЙСКИ ХОЛДИНГ АД</v>
      </c>
      <c r="B853" s="596" t="str">
        <f t="shared" si="52"/>
        <v>121213274</v>
      </c>
      <c r="C853" s="600">
        <f t="shared" si="53"/>
        <v>45657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96</v>
      </c>
    </row>
    <row r="854" spans="1:8">
      <c r="A854" s="596" t="str">
        <f t="shared" si="51"/>
        <v>АРМЕЙСКИ ХОЛДИНГ АД</v>
      </c>
      <c r="B854" s="596" t="str">
        <f t="shared" si="52"/>
        <v>121213274</v>
      </c>
      <c r="C854" s="600">
        <f t="shared" si="53"/>
        <v>45657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133</v>
      </c>
    </row>
    <row r="855" spans="1:8">
      <c r="A855" s="596" t="str">
        <f t="shared" si="51"/>
        <v>АРМЕЙСКИ ХОЛДИНГ АД</v>
      </c>
      <c r="B855" s="596" t="str">
        <f t="shared" si="52"/>
        <v>121213274</v>
      </c>
      <c r="C855" s="600">
        <f t="shared" si="53"/>
        <v>45657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48</v>
      </c>
    </row>
    <row r="856" spans="1:8">
      <c r="A856" s="596" t="str">
        <f t="shared" si="51"/>
        <v>АРМЕЙСКИ ХОЛДИНГ АД</v>
      </c>
      <c r="B856" s="596" t="str">
        <f t="shared" si="52"/>
        <v>121213274</v>
      </c>
      <c r="C856" s="600">
        <f t="shared" si="53"/>
        <v>45657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АРМЕЙСКИ ХОЛДИНГ АД</v>
      </c>
      <c r="B857" s="596" t="str">
        <f t="shared" si="52"/>
        <v>121213274</v>
      </c>
      <c r="C857" s="600">
        <f t="shared" si="53"/>
        <v>45657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АРМЕЙСКИ ХОЛДИНГ АД</v>
      </c>
      <c r="B858" s="596" t="str">
        <f t="shared" si="52"/>
        <v>121213274</v>
      </c>
      <c r="C858" s="600">
        <f t="shared" si="53"/>
        <v>45657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8</v>
      </c>
    </row>
    <row r="859" spans="1:8">
      <c r="A859" s="596" t="str">
        <f t="shared" si="51"/>
        <v>АРМЕЙСКИ ХОЛДИНГ АД</v>
      </c>
      <c r="B859" s="596" t="str">
        <f t="shared" si="52"/>
        <v>121213274</v>
      </c>
      <c r="C859" s="600">
        <f t="shared" si="53"/>
        <v>45657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636</v>
      </c>
    </row>
    <row r="860" spans="1:8">
      <c r="A860" s="596" t="str">
        <f t="shared" si="51"/>
        <v>АРМЕЙСКИ ХОЛДИНГ АД</v>
      </c>
      <c r="B860" s="596" t="str">
        <f t="shared" si="52"/>
        <v>121213274</v>
      </c>
      <c r="C860" s="600">
        <f t="shared" si="53"/>
        <v>45657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АРМЕЙСКИ ХОЛДИНГ АД</v>
      </c>
      <c r="B861" s="596" t="str">
        <f t="shared" si="52"/>
        <v>121213274</v>
      </c>
      <c r="C861" s="600">
        <f t="shared" si="53"/>
        <v>45657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АРМЕЙСКИ ХОЛДИНГ АД</v>
      </c>
      <c r="B862" s="596" t="str">
        <f t="shared" si="52"/>
        <v>121213274</v>
      </c>
      <c r="C862" s="600">
        <f t="shared" si="53"/>
        <v>45657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АРМЕЙСКИ ХОЛДИНГ АД</v>
      </c>
      <c r="B863" s="596" t="str">
        <f t="shared" si="52"/>
        <v>121213274</v>
      </c>
      <c r="C863" s="600">
        <f t="shared" si="53"/>
        <v>45657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АРМЕЙСКИ ХОЛДИНГ АД</v>
      </c>
      <c r="B864" s="596" t="str">
        <f t="shared" si="52"/>
        <v>121213274</v>
      </c>
      <c r="C864" s="600">
        <f t="shared" si="53"/>
        <v>45657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АРМЕЙСКИ ХОЛДИНГ АД</v>
      </c>
      <c r="B865" s="596" t="str">
        <f t="shared" si="52"/>
        <v>121213274</v>
      </c>
      <c r="C865" s="600">
        <f t="shared" si="53"/>
        <v>45657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АРМЕЙСКИ ХОЛДИНГ АД</v>
      </c>
      <c r="B866" s="596" t="str">
        <f t="shared" si="52"/>
        <v>121213274</v>
      </c>
      <c r="C866" s="600">
        <f t="shared" si="53"/>
        <v>45657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АРМЕЙСКИ ХОЛДИНГ АД</v>
      </c>
      <c r="B867" s="596" t="str">
        <f t="shared" si="52"/>
        <v>121213274</v>
      </c>
      <c r="C867" s="600">
        <f t="shared" si="53"/>
        <v>45657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АРМЕЙСКИ ХОЛДИНГ АД</v>
      </c>
      <c r="B868" s="596" t="str">
        <f t="shared" si="52"/>
        <v>121213274</v>
      </c>
      <c r="C868" s="600">
        <f t="shared" si="53"/>
        <v>45657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АРМЕЙСКИ ХОЛДИНГ АД</v>
      </c>
      <c r="B869" s="596" t="str">
        <f t="shared" si="52"/>
        <v>121213274</v>
      </c>
      <c r="C869" s="600">
        <f t="shared" si="53"/>
        <v>45657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АРМЕЙСКИ ХОЛДИНГ АД</v>
      </c>
      <c r="B870" s="596" t="str">
        <f t="shared" si="52"/>
        <v>121213274</v>
      </c>
      <c r="C870" s="600">
        <f t="shared" si="53"/>
        <v>45657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АРМЕЙСКИ ХОЛДИНГ АД</v>
      </c>
      <c r="B871" s="596" t="str">
        <f t="shared" si="52"/>
        <v>121213274</v>
      </c>
      <c r="C871" s="600">
        <f t="shared" si="53"/>
        <v>45657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АРМЕЙСКИ ХОЛДИНГ АД</v>
      </c>
      <c r="B872" s="596" t="str">
        <f t="shared" si="52"/>
        <v>121213274</v>
      </c>
      <c r="C872" s="600">
        <f t="shared" si="53"/>
        <v>45657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АРМЕЙСКИ ХОЛДИНГ АД</v>
      </c>
      <c r="B873" s="596" t="str">
        <f t="shared" si="52"/>
        <v>121213274</v>
      </c>
      <c r="C873" s="600">
        <f t="shared" si="53"/>
        <v>45657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АРМЕЙСКИ ХОЛДИНГ АД</v>
      </c>
      <c r="B874" s="596" t="str">
        <f t="shared" si="52"/>
        <v>121213274</v>
      </c>
      <c r="C874" s="600">
        <f t="shared" si="53"/>
        <v>45657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АРМЕЙСКИ ХОЛДИНГ АД</v>
      </c>
      <c r="B875" s="596" t="str">
        <f t="shared" si="52"/>
        <v>121213274</v>
      </c>
      <c r="C875" s="600">
        <f t="shared" si="53"/>
        <v>45657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АРМЕЙСКИ ХОЛДИНГ АД</v>
      </c>
      <c r="B876" s="596" t="str">
        <f t="shared" si="52"/>
        <v>121213274</v>
      </c>
      <c r="C876" s="600">
        <f t="shared" si="53"/>
        <v>45657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АРМЕЙСКИ ХОЛДИНГ АД</v>
      </c>
      <c r="B877" s="596" t="str">
        <f t="shared" si="52"/>
        <v>121213274</v>
      </c>
      <c r="C877" s="600">
        <f t="shared" si="53"/>
        <v>45657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АРМЕЙСКИ ХОЛДИНГ АД</v>
      </c>
      <c r="B878" s="596" t="str">
        <f t="shared" si="52"/>
        <v>121213274</v>
      </c>
      <c r="C878" s="600">
        <f t="shared" si="53"/>
        <v>45657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АРМЕЙСКИ ХОЛДИНГ АД</v>
      </c>
      <c r="B879" s="596" t="str">
        <f t="shared" si="52"/>
        <v>121213274</v>
      </c>
      <c r="C879" s="600">
        <f t="shared" si="53"/>
        <v>45657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АРМЕЙСКИ ХОЛДИНГ АД</v>
      </c>
      <c r="B880" s="596" t="str">
        <f t="shared" si="52"/>
        <v>121213274</v>
      </c>
      <c r="C880" s="600">
        <f t="shared" si="53"/>
        <v>45657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636</v>
      </c>
    </row>
    <row r="881" spans="1:8">
      <c r="A881" s="596" t="str">
        <f t="shared" si="51"/>
        <v>АРМЕЙСКИ ХОЛДИНГ АД</v>
      </c>
      <c r="B881" s="596" t="str">
        <f t="shared" si="52"/>
        <v>121213274</v>
      </c>
      <c r="C881" s="600">
        <f t="shared" si="53"/>
        <v>45657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611</v>
      </c>
    </row>
    <row r="882" spans="1:8">
      <c r="A882" s="596" t="str">
        <f t="shared" si="51"/>
        <v>АРМЕЙСКИ ХОЛДИНГ АД</v>
      </c>
      <c r="B882" s="596" t="str">
        <f t="shared" si="52"/>
        <v>121213274</v>
      </c>
      <c r="C882" s="600">
        <f t="shared" si="53"/>
        <v>45657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176</v>
      </c>
    </row>
    <row r="883" spans="1:8">
      <c r="A883" s="596" t="str">
        <f t="shared" si="51"/>
        <v>АРМЕЙСКИ ХОЛДИНГ АД</v>
      </c>
      <c r="B883" s="596" t="str">
        <f t="shared" si="52"/>
        <v>121213274</v>
      </c>
      <c r="C883" s="600">
        <f t="shared" si="53"/>
        <v>45657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АРМЕЙСКИ ХОЛДИНГ АД</v>
      </c>
      <c r="B884" s="596" t="str">
        <f t="shared" si="52"/>
        <v>121213274</v>
      </c>
      <c r="C884" s="600">
        <f t="shared" si="53"/>
        <v>45657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3</v>
      </c>
    </row>
    <row r="885" spans="1:8">
      <c r="A885" s="596" t="str">
        <f t="shared" si="51"/>
        <v>АРМЕЙСКИ ХОЛДИНГ АД</v>
      </c>
      <c r="B885" s="596" t="str">
        <f t="shared" si="52"/>
        <v>121213274</v>
      </c>
      <c r="C885" s="600">
        <f t="shared" si="53"/>
        <v>45657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АРМЕЙСКИ ХОЛДИНГ АД</v>
      </c>
      <c r="B886" s="596" t="str">
        <f t="shared" si="52"/>
        <v>121213274</v>
      </c>
      <c r="C886" s="600">
        <f t="shared" si="53"/>
        <v>45657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АРМЕЙСКИ ХОЛДИНГ АД</v>
      </c>
      <c r="B887" s="596" t="str">
        <f t="shared" si="52"/>
        <v>121213274</v>
      </c>
      <c r="C887" s="600">
        <f t="shared" si="53"/>
        <v>45657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221</v>
      </c>
    </row>
    <row r="888" spans="1:8">
      <c r="A888" s="596" t="str">
        <f t="shared" si="51"/>
        <v>АРМЕЙСКИ ХОЛДИНГ АД</v>
      </c>
      <c r="B888" s="596" t="str">
        <f t="shared" si="52"/>
        <v>121213274</v>
      </c>
      <c r="C888" s="600">
        <f t="shared" si="53"/>
        <v>45657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АРМЕЙСКИ ХОЛДИНГ АД</v>
      </c>
      <c r="B889" s="596" t="str">
        <f t="shared" si="52"/>
        <v>121213274</v>
      </c>
      <c r="C889" s="600">
        <f t="shared" si="53"/>
        <v>45657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1011</v>
      </c>
    </row>
    <row r="890" spans="1:8">
      <c r="A890" s="596" t="str">
        <f t="shared" si="51"/>
        <v>АРМЕЙСКИ ХОЛДИНГ АД</v>
      </c>
      <c r="B890" s="596" t="str">
        <f t="shared" si="52"/>
        <v>121213274</v>
      </c>
      <c r="C890" s="600">
        <f t="shared" si="53"/>
        <v>45657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АРМЕЙСКИ ХОЛДИНГ АД</v>
      </c>
      <c r="B891" s="596" t="str">
        <f t="shared" si="52"/>
        <v>121213274</v>
      </c>
      <c r="C891" s="600">
        <f t="shared" si="53"/>
        <v>45657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АРМЕЙСКИ ХОЛДИНГ АД</v>
      </c>
      <c r="B892" s="596" t="str">
        <f t="shared" si="52"/>
        <v>121213274</v>
      </c>
      <c r="C892" s="600">
        <f t="shared" si="53"/>
        <v>45657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АРМЕЙСКИ ХОЛДИНГ АД</v>
      </c>
      <c r="B893" s="596" t="str">
        <f t="shared" si="52"/>
        <v>121213274</v>
      </c>
      <c r="C893" s="600">
        <f t="shared" si="53"/>
        <v>45657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АРМЕЙСКИ ХОЛДИНГ АД</v>
      </c>
      <c r="B894" s="596" t="str">
        <f t="shared" si="52"/>
        <v>121213274</v>
      </c>
      <c r="C894" s="600">
        <f t="shared" si="53"/>
        <v>45657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АРМЕЙСКИ ХОЛДИНГ АД</v>
      </c>
      <c r="B895" s="596" t="str">
        <f t="shared" si="52"/>
        <v>121213274</v>
      </c>
      <c r="C895" s="600">
        <f t="shared" si="53"/>
        <v>45657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АРМЕЙСКИ ХОЛДИНГ АД</v>
      </c>
      <c r="B896" s="596" t="str">
        <f t="shared" si="52"/>
        <v>121213274</v>
      </c>
      <c r="C896" s="600">
        <f t="shared" si="53"/>
        <v>45657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АРМЕЙСКИ ХОЛДИНГ АД</v>
      </c>
      <c r="B897" s="596" t="str">
        <f t="shared" si="52"/>
        <v>121213274</v>
      </c>
      <c r="C897" s="600">
        <f t="shared" si="53"/>
        <v>45657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АРМЕЙСКИ ХОЛДИНГ АД</v>
      </c>
      <c r="B898" s="596" t="str">
        <f t="shared" si="52"/>
        <v>121213274</v>
      </c>
      <c r="C898" s="600">
        <f t="shared" si="53"/>
        <v>45657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АРМЕЙСКИ ХОЛДИНГ АД</v>
      </c>
      <c r="B899" s="596" t="str">
        <f t="shared" si="52"/>
        <v>121213274</v>
      </c>
      <c r="C899" s="600">
        <f t="shared" si="53"/>
        <v>45657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АРМЕЙСКИ ХОЛДИНГ АД</v>
      </c>
      <c r="B900" s="596" t="str">
        <f t="shared" si="52"/>
        <v>121213274</v>
      </c>
      <c r="C900" s="600">
        <f t="shared" si="53"/>
        <v>45657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АРМЕЙСКИ ХОЛДИНГ АД</v>
      </c>
      <c r="B901" s="596" t="str">
        <f t="shared" si="52"/>
        <v>121213274</v>
      </c>
      <c r="C901" s="600">
        <f t="shared" si="53"/>
        <v>45657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АРМЕЙСКИ ХОЛДИНГ АД</v>
      </c>
      <c r="B902" s="596" t="str">
        <f t="shared" si="52"/>
        <v>121213274</v>
      </c>
      <c r="C902" s="600">
        <f t="shared" si="53"/>
        <v>45657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АРМЕЙСКИ ХОЛДИНГ АД</v>
      </c>
      <c r="B903" s="596" t="str">
        <f t="shared" si="52"/>
        <v>121213274</v>
      </c>
      <c r="C903" s="600">
        <f t="shared" si="53"/>
        <v>45657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АРМЕЙСКИ ХОЛДИНГ АД</v>
      </c>
      <c r="B904" s="596" t="str">
        <f t="shared" si="52"/>
        <v>121213274</v>
      </c>
      <c r="C904" s="600">
        <f t="shared" si="53"/>
        <v>45657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АРМЕЙСКИ ХОЛДИНГ АД</v>
      </c>
      <c r="B905" s="596" t="str">
        <f t="shared" si="52"/>
        <v>121213274</v>
      </c>
      <c r="C905" s="600">
        <f t="shared" si="53"/>
        <v>45657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АРМЕЙСКИ ХОЛДИНГ АД</v>
      </c>
      <c r="B906" s="596" t="str">
        <f t="shared" si="52"/>
        <v>121213274</v>
      </c>
      <c r="C906" s="600">
        <f t="shared" si="53"/>
        <v>45657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АРМЕЙСКИ ХОЛДИНГ АД</v>
      </c>
      <c r="B907" s="596" t="str">
        <f t="shared" si="52"/>
        <v>121213274</v>
      </c>
      <c r="C907" s="600">
        <f t="shared" si="53"/>
        <v>45657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АРМЕЙСКИ ХОЛДИНГ АД</v>
      </c>
      <c r="B908" s="596" t="str">
        <f t="shared" si="52"/>
        <v>121213274</v>
      </c>
      <c r="C908" s="600">
        <f t="shared" si="53"/>
        <v>45657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АРМЕЙСКИ ХОЛДИНГ АД</v>
      </c>
      <c r="B909" s="596" t="str">
        <f t="shared" si="52"/>
        <v>121213274</v>
      </c>
      <c r="C909" s="600">
        <f t="shared" si="53"/>
        <v>45657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АРМЕЙСКИ ХОЛДИНГ АД</v>
      </c>
      <c r="B910" s="596" t="str">
        <f t="shared" si="52"/>
        <v>121213274</v>
      </c>
      <c r="C910" s="600">
        <f t="shared" si="53"/>
        <v>45657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1011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АРМЕЙСКИ ХОЛДИНГ АД</v>
      </c>
      <c r="B912" s="596" t="str">
        <f t="shared" ref="B912:B975" si="55">pdeBulstat</f>
        <v>121213274</v>
      </c>
      <c r="C912" s="600">
        <f t="shared" ref="C912:C975" si="56">endDate</f>
        <v>45657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АРМЕЙСКИ ХОЛДИНГ АД</v>
      </c>
      <c r="B913" s="596" t="str">
        <f t="shared" si="55"/>
        <v>121213274</v>
      </c>
      <c r="C913" s="600">
        <f t="shared" si="56"/>
        <v>45657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84</v>
      </c>
    </row>
    <row r="914" spans="1:8">
      <c r="A914" s="596" t="str">
        <f t="shared" si="54"/>
        <v>АРМЕЙСКИ ХОЛДИНГ АД</v>
      </c>
      <c r="B914" s="596" t="str">
        <f t="shared" si="55"/>
        <v>121213274</v>
      </c>
      <c r="C914" s="600">
        <f t="shared" si="56"/>
        <v>45657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84</v>
      </c>
    </row>
    <row r="915" spans="1:8">
      <c r="A915" s="596" t="str">
        <f t="shared" si="54"/>
        <v>АРМЕЙСКИ ХОЛДИНГ АД</v>
      </c>
      <c r="B915" s="596" t="str">
        <f t="shared" si="55"/>
        <v>121213274</v>
      </c>
      <c r="C915" s="600">
        <f t="shared" si="56"/>
        <v>45657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АРМЕЙСКИ ХОЛДИНГ АД</v>
      </c>
      <c r="B916" s="596" t="str">
        <f t="shared" si="55"/>
        <v>121213274</v>
      </c>
      <c r="C916" s="600">
        <f t="shared" si="56"/>
        <v>45657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АРМЕЙСКИ ХОЛДИНГ АД</v>
      </c>
      <c r="B917" s="596" t="str">
        <f t="shared" si="55"/>
        <v>121213274</v>
      </c>
      <c r="C917" s="600">
        <f t="shared" si="56"/>
        <v>45657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АРМЕЙСКИ ХОЛДИНГ АД</v>
      </c>
      <c r="B918" s="596" t="str">
        <f t="shared" si="55"/>
        <v>121213274</v>
      </c>
      <c r="C918" s="600">
        <f t="shared" si="56"/>
        <v>45657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470</v>
      </c>
    </row>
    <row r="919" spans="1:8">
      <c r="A919" s="596" t="str">
        <f t="shared" si="54"/>
        <v>АРМЕЙСКИ ХОЛДИНГ АД</v>
      </c>
      <c r="B919" s="596" t="str">
        <f t="shared" si="55"/>
        <v>121213274</v>
      </c>
      <c r="C919" s="600">
        <f t="shared" si="56"/>
        <v>45657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АРМЕЙСКИ ХОЛДИНГ АД</v>
      </c>
      <c r="B920" s="596" t="str">
        <f t="shared" si="55"/>
        <v>121213274</v>
      </c>
      <c r="C920" s="600">
        <f t="shared" si="56"/>
        <v>45657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470</v>
      </c>
    </row>
    <row r="921" spans="1:8">
      <c r="A921" s="596" t="str">
        <f t="shared" si="54"/>
        <v>АРМЕЙСКИ ХОЛДИНГ АД</v>
      </c>
      <c r="B921" s="596" t="str">
        <f t="shared" si="55"/>
        <v>121213274</v>
      </c>
      <c r="C921" s="600">
        <f t="shared" si="56"/>
        <v>45657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554</v>
      </c>
    </row>
    <row r="922" spans="1:8">
      <c r="A922" s="596" t="str">
        <f t="shared" si="54"/>
        <v>АРМЕЙСКИ ХОЛДИНГ АД</v>
      </c>
      <c r="B922" s="596" t="str">
        <f t="shared" si="55"/>
        <v>121213274</v>
      </c>
      <c r="C922" s="600">
        <f t="shared" si="56"/>
        <v>45657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АРМЕЙСКИ ХОЛДИНГ АД</v>
      </c>
      <c r="B923" s="596" t="str">
        <f t="shared" si="55"/>
        <v>121213274</v>
      </c>
      <c r="C923" s="600">
        <f t="shared" si="56"/>
        <v>45657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АРМЕЙСКИ ХОЛДИНГ АД</v>
      </c>
      <c r="B924" s="596" t="str">
        <f t="shared" si="55"/>
        <v>121213274</v>
      </c>
      <c r="C924" s="600">
        <f t="shared" si="56"/>
        <v>45657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АРМЕЙСКИ ХОЛДИНГ АД</v>
      </c>
      <c r="B925" s="596" t="str">
        <f t="shared" si="55"/>
        <v>121213274</v>
      </c>
      <c r="C925" s="600">
        <f t="shared" si="56"/>
        <v>45657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АРМЕЙСКИ ХОЛДИНГ АД</v>
      </c>
      <c r="B926" s="596" t="str">
        <f t="shared" si="55"/>
        <v>121213274</v>
      </c>
      <c r="C926" s="600">
        <f t="shared" si="56"/>
        <v>45657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АРМЕЙСКИ ХОЛДИНГ АД</v>
      </c>
      <c r="B927" s="596" t="str">
        <f t="shared" si="55"/>
        <v>121213274</v>
      </c>
      <c r="C927" s="600">
        <f t="shared" si="56"/>
        <v>45657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30</v>
      </c>
    </row>
    <row r="928" spans="1:8">
      <c r="A928" s="596" t="str">
        <f t="shared" si="54"/>
        <v>АРМЕЙСКИ ХОЛДИНГ АД</v>
      </c>
      <c r="B928" s="596" t="str">
        <f t="shared" si="55"/>
        <v>121213274</v>
      </c>
      <c r="C928" s="600">
        <f t="shared" si="56"/>
        <v>45657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АРМЕЙСКИ ХОЛДИНГ АД</v>
      </c>
      <c r="B929" s="596" t="str">
        <f t="shared" si="55"/>
        <v>121213274</v>
      </c>
      <c r="C929" s="600">
        <f t="shared" si="56"/>
        <v>45657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АРМЕЙСКИ ХОЛДИНГ АД</v>
      </c>
      <c r="B930" s="596" t="str">
        <f t="shared" si="55"/>
        <v>121213274</v>
      </c>
      <c r="C930" s="600">
        <f t="shared" si="56"/>
        <v>45657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АРМЕЙСКИ ХОЛДИНГ АД</v>
      </c>
      <c r="B931" s="596" t="str">
        <f t="shared" si="55"/>
        <v>121213274</v>
      </c>
      <c r="C931" s="600">
        <f t="shared" si="56"/>
        <v>45657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АРМЕЙСКИ ХОЛДИНГ АД</v>
      </c>
      <c r="B932" s="596" t="str">
        <f t="shared" si="55"/>
        <v>121213274</v>
      </c>
      <c r="C932" s="600">
        <f t="shared" si="56"/>
        <v>45657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АРМЕЙСКИ ХОЛДИНГ АД</v>
      </c>
      <c r="B933" s="596" t="str">
        <f t="shared" si="55"/>
        <v>121213274</v>
      </c>
      <c r="C933" s="600">
        <f t="shared" si="56"/>
        <v>45657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АРМЕЙСКИ ХОЛДИНГ АД</v>
      </c>
      <c r="B934" s="596" t="str">
        <f t="shared" si="55"/>
        <v>121213274</v>
      </c>
      <c r="C934" s="600">
        <f t="shared" si="56"/>
        <v>45657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АРМЕЙСКИ ХОЛДИНГ АД</v>
      </c>
      <c r="B935" s="596" t="str">
        <f t="shared" si="55"/>
        <v>121213274</v>
      </c>
      <c r="C935" s="600">
        <f t="shared" si="56"/>
        <v>45657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АРМЕЙСКИ ХОЛДИНГ АД</v>
      </c>
      <c r="B936" s="596" t="str">
        <f t="shared" si="55"/>
        <v>121213274</v>
      </c>
      <c r="C936" s="600">
        <f t="shared" si="56"/>
        <v>45657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АРМЕЙСКИ ХОЛДИНГ АД</v>
      </c>
      <c r="B937" s="596" t="str">
        <f t="shared" si="55"/>
        <v>121213274</v>
      </c>
      <c r="C937" s="600">
        <f t="shared" si="56"/>
        <v>45657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0</v>
      </c>
    </row>
    <row r="938" spans="1:8">
      <c r="A938" s="596" t="str">
        <f t="shared" si="54"/>
        <v>АРМЕЙСКИ ХОЛДИНГ АД</v>
      </c>
      <c r="B938" s="596" t="str">
        <f t="shared" si="55"/>
        <v>121213274</v>
      </c>
      <c r="C938" s="600">
        <f t="shared" si="56"/>
        <v>45657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АРМЕЙСКИ ХОЛДИНГ АД</v>
      </c>
      <c r="B939" s="596" t="str">
        <f t="shared" si="55"/>
        <v>121213274</v>
      </c>
      <c r="C939" s="600">
        <f t="shared" si="56"/>
        <v>45657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АРМЕЙСКИ ХОЛДИНГ АД</v>
      </c>
      <c r="B940" s="596" t="str">
        <f t="shared" si="55"/>
        <v>121213274</v>
      </c>
      <c r="C940" s="600">
        <f t="shared" si="56"/>
        <v>45657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АРМЕЙСКИ ХОЛДИНГ АД</v>
      </c>
      <c r="B941" s="596" t="str">
        <f t="shared" si="55"/>
        <v>121213274</v>
      </c>
      <c r="C941" s="600">
        <f t="shared" si="56"/>
        <v>45657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0</v>
      </c>
    </row>
    <row r="942" spans="1:8">
      <c r="A942" s="596" t="str">
        <f t="shared" si="54"/>
        <v>АРМЕЙСКИ ХОЛДИНГ АД</v>
      </c>
      <c r="B942" s="596" t="str">
        <f t="shared" si="55"/>
        <v>121213274</v>
      </c>
      <c r="C942" s="600">
        <f t="shared" si="56"/>
        <v>45657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30</v>
      </c>
    </row>
    <row r="943" spans="1:8">
      <c r="A943" s="596" t="str">
        <f t="shared" si="54"/>
        <v>АРМЕЙСКИ ХОЛДИНГ АД</v>
      </c>
      <c r="B943" s="596" t="str">
        <f t="shared" si="55"/>
        <v>121213274</v>
      </c>
      <c r="C943" s="600">
        <f t="shared" si="56"/>
        <v>45657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584</v>
      </c>
    </row>
    <row r="944" spans="1:8">
      <c r="A944" s="596" t="str">
        <f t="shared" si="54"/>
        <v>АРМЕЙСКИ ХОЛДИНГ АД</v>
      </c>
      <c r="B944" s="596" t="str">
        <f t="shared" si="55"/>
        <v>121213274</v>
      </c>
      <c r="C944" s="600">
        <f t="shared" si="56"/>
        <v>45657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АРМЕЙСКИ ХОЛДИНГ АД</v>
      </c>
      <c r="B945" s="596" t="str">
        <f t="shared" si="55"/>
        <v>121213274</v>
      </c>
      <c r="C945" s="600">
        <f t="shared" si="56"/>
        <v>45657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АРМЕЙСКИ ХОЛДИНГ АД</v>
      </c>
      <c r="B946" s="596" t="str">
        <f t="shared" si="55"/>
        <v>121213274</v>
      </c>
      <c r="C946" s="600">
        <f t="shared" si="56"/>
        <v>45657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АРМЕЙСКИ ХОЛДИНГ АД</v>
      </c>
      <c r="B947" s="596" t="str">
        <f t="shared" si="55"/>
        <v>121213274</v>
      </c>
      <c r="C947" s="600">
        <f t="shared" si="56"/>
        <v>45657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АРМЕЙСКИ ХОЛДИНГ АД</v>
      </c>
      <c r="B948" s="596" t="str">
        <f t="shared" si="55"/>
        <v>121213274</v>
      </c>
      <c r="C948" s="600">
        <f t="shared" si="56"/>
        <v>45657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АРМЕЙСКИ ХОЛДИНГ АД</v>
      </c>
      <c r="B949" s="596" t="str">
        <f t="shared" si="55"/>
        <v>121213274</v>
      </c>
      <c r="C949" s="600">
        <f t="shared" si="56"/>
        <v>45657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АРМЕЙСКИ ХОЛДИНГ АД</v>
      </c>
      <c r="B950" s="596" t="str">
        <f t="shared" si="55"/>
        <v>121213274</v>
      </c>
      <c r="C950" s="600">
        <f t="shared" si="56"/>
        <v>45657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АРМЕЙСКИ ХОЛДИНГ АД</v>
      </c>
      <c r="B951" s="596" t="str">
        <f t="shared" si="55"/>
        <v>121213274</v>
      </c>
      <c r="C951" s="600">
        <f t="shared" si="56"/>
        <v>45657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АРМЕЙСКИ ХОЛДИНГ АД</v>
      </c>
      <c r="B952" s="596" t="str">
        <f t="shared" si="55"/>
        <v>121213274</v>
      </c>
      <c r="C952" s="600">
        <f t="shared" si="56"/>
        <v>45657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АРМЕЙСКИ ХОЛДИНГ АД</v>
      </c>
      <c r="B953" s="596" t="str">
        <f t="shared" si="55"/>
        <v>121213274</v>
      </c>
      <c r="C953" s="600">
        <f t="shared" si="56"/>
        <v>45657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АРМЕЙСКИ ХОЛДИНГ АД</v>
      </c>
      <c r="B954" s="596" t="str">
        <f t="shared" si="55"/>
        <v>121213274</v>
      </c>
      <c r="C954" s="600">
        <f t="shared" si="56"/>
        <v>45657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АРМЕЙСКИ ХОЛДИНГ АД</v>
      </c>
      <c r="B955" s="596" t="str">
        <f t="shared" si="55"/>
        <v>121213274</v>
      </c>
      <c r="C955" s="600">
        <f t="shared" si="56"/>
        <v>45657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АРМЕЙСКИ ХОЛДИНГ АД</v>
      </c>
      <c r="B956" s="596" t="str">
        <f t="shared" si="55"/>
        <v>121213274</v>
      </c>
      <c r="C956" s="600">
        <f t="shared" si="56"/>
        <v>45657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АРМЕЙСКИ ХОЛДИНГ АД</v>
      </c>
      <c r="B957" s="596" t="str">
        <f t="shared" si="55"/>
        <v>121213274</v>
      </c>
      <c r="C957" s="600">
        <f t="shared" si="56"/>
        <v>45657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АРМЕЙСКИ ХОЛДИНГ АД</v>
      </c>
      <c r="B958" s="596" t="str">
        <f t="shared" si="55"/>
        <v>121213274</v>
      </c>
      <c r="C958" s="600">
        <f t="shared" si="56"/>
        <v>45657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АРМЕЙСКИ ХОЛДИНГ АД</v>
      </c>
      <c r="B959" s="596" t="str">
        <f t="shared" si="55"/>
        <v>121213274</v>
      </c>
      <c r="C959" s="600">
        <f t="shared" si="56"/>
        <v>45657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30</v>
      </c>
    </row>
    <row r="960" spans="1:8">
      <c r="A960" s="596" t="str">
        <f t="shared" si="54"/>
        <v>АРМЕЙСКИ ХОЛДИНГ АД</v>
      </c>
      <c r="B960" s="596" t="str">
        <f t="shared" si="55"/>
        <v>121213274</v>
      </c>
      <c r="C960" s="600">
        <f t="shared" si="56"/>
        <v>45657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АРМЕЙСКИ ХОЛДИНГ АД</v>
      </c>
      <c r="B961" s="596" t="str">
        <f t="shared" si="55"/>
        <v>121213274</v>
      </c>
      <c r="C961" s="600">
        <f t="shared" si="56"/>
        <v>45657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АРМЕЙСКИ ХОЛДИНГ АД</v>
      </c>
      <c r="B962" s="596" t="str">
        <f t="shared" si="55"/>
        <v>121213274</v>
      </c>
      <c r="C962" s="600">
        <f t="shared" si="56"/>
        <v>45657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АРМЕЙСКИ ХОЛДИНГ АД</v>
      </c>
      <c r="B963" s="596" t="str">
        <f t="shared" si="55"/>
        <v>121213274</v>
      </c>
      <c r="C963" s="600">
        <f t="shared" si="56"/>
        <v>45657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АРМЕЙСКИ ХОЛДИНГ АД</v>
      </c>
      <c r="B964" s="596" t="str">
        <f t="shared" si="55"/>
        <v>121213274</v>
      </c>
      <c r="C964" s="600">
        <f t="shared" si="56"/>
        <v>45657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АРМЕЙСКИ ХОЛДИНГ АД</v>
      </c>
      <c r="B965" s="596" t="str">
        <f t="shared" si="55"/>
        <v>121213274</v>
      </c>
      <c r="C965" s="600">
        <f t="shared" si="56"/>
        <v>45657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АРМЕЙСКИ ХОЛДИНГ АД</v>
      </c>
      <c r="B966" s="596" t="str">
        <f t="shared" si="55"/>
        <v>121213274</v>
      </c>
      <c r="C966" s="600">
        <f t="shared" si="56"/>
        <v>45657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АРМЕЙСКИ ХОЛДИНГ АД</v>
      </c>
      <c r="B967" s="596" t="str">
        <f t="shared" si="55"/>
        <v>121213274</v>
      </c>
      <c r="C967" s="600">
        <f t="shared" si="56"/>
        <v>45657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АРМЕЙСКИ ХОЛДИНГ АД</v>
      </c>
      <c r="B968" s="596" t="str">
        <f t="shared" si="55"/>
        <v>121213274</v>
      </c>
      <c r="C968" s="600">
        <f t="shared" si="56"/>
        <v>45657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АРМЕЙСКИ ХОЛДИНГ АД</v>
      </c>
      <c r="B969" s="596" t="str">
        <f t="shared" si="55"/>
        <v>121213274</v>
      </c>
      <c r="C969" s="600">
        <f t="shared" si="56"/>
        <v>45657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0</v>
      </c>
    </row>
    <row r="970" spans="1:8">
      <c r="A970" s="596" t="str">
        <f t="shared" si="54"/>
        <v>АРМЕЙСКИ ХОЛДИНГ АД</v>
      </c>
      <c r="B970" s="596" t="str">
        <f t="shared" si="55"/>
        <v>121213274</v>
      </c>
      <c r="C970" s="600">
        <f t="shared" si="56"/>
        <v>45657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АРМЕЙСКИ ХОЛДИНГ АД</v>
      </c>
      <c r="B971" s="596" t="str">
        <f t="shared" si="55"/>
        <v>121213274</v>
      </c>
      <c r="C971" s="600">
        <f t="shared" si="56"/>
        <v>45657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АРМЕЙСКИ ХОЛДИНГ АД</v>
      </c>
      <c r="B972" s="596" t="str">
        <f t="shared" si="55"/>
        <v>121213274</v>
      </c>
      <c r="C972" s="600">
        <f t="shared" si="56"/>
        <v>45657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АРМЕЙСКИ ХОЛДИНГ АД</v>
      </c>
      <c r="B973" s="596" t="str">
        <f t="shared" si="55"/>
        <v>121213274</v>
      </c>
      <c r="C973" s="600">
        <f t="shared" si="56"/>
        <v>45657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0</v>
      </c>
    </row>
    <row r="974" spans="1:8">
      <c r="A974" s="596" t="str">
        <f t="shared" si="54"/>
        <v>АРМЕЙСКИ ХОЛДИНГ АД</v>
      </c>
      <c r="B974" s="596" t="str">
        <f t="shared" si="55"/>
        <v>121213274</v>
      </c>
      <c r="C974" s="600">
        <f t="shared" si="56"/>
        <v>45657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30</v>
      </c>
    </row>
    <row r="975" spans="1:8">
      <c r="A975" s="596" t="str">
        <f t="shared" si="54"/>
        <v>АРМЕЙСКИ ХОЛДИНГ АД</v>
      </c>
      <c r="B975" s="596" t="str">
        <f t="shared" si="55"/>
        <v>121213274</v>
      </c>
      <c r="C975" s="600">
        <f t="shared" si="56"/>
        <v>45657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30</v>
      </c>
    </row>
    <row r="976" spans="1:8">
      <c r="A976" s="596" t="str">
        <f t="shared" ref="A976:A1039" si="57">pdeName</f>
        <v>АРМЕЙСКИ ХОЛДИНГ АД</v>
      </c>
      <c r="B976" s="596" t="str">
        <f t="shared" ref="B976:B1039" si="58">pdeBulstat</f>
        <v>121213274</v>
      </c>
      <c r="C976" s="600">
        <f t="shared" ref="C976:C1039" si="59">endDate</f>
        <v>45657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АРМЕЙСКИ ХОЛДИНГ АД</v>
      </c>
      <c r="B977" s="596" t="str">
        <f t="shared" si="58"/>
        <v>121213274</v>
      </c>
      <c r="C977" s="600">
        <f t="shared" si="59"/>
        <v>45657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84</v>
      </c>
    </row>
    <row r="978" spans="1:8">
      <c r="A978" s="596" t="str">
        <f t="shared" si="57"/>
        <v>АРМЕЙСКИ ХОЛДИНГ АД</v>
      </c>
      <c r="B978" s="596" t="str">
        <f t="shared" si="58"/>
        <v>121213274</v>
      </c>
      <c r="C978" s="600">
        <f t="shared" si="59"/>
        <v>45657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84</v>
      </c>
    </row>
    <row r="979" spans="1:8">
      <c r="A979" s="596" t="str">
        <f t="shared" si="57"/>
        <v>АРМЕЙСКИ ХОЛДИНГ АД</v>
      </c>
      <c r="B979" s="596" t="str">
        <f t="shared" si="58"/>
        <v>121213274</v>
      </c>
      <c r="C979" s="600">
        <f t="shared" si="59"/>
        <v>45657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АРМЕЙСКИ ХОЛДИНГ АД</v>
      </c>
      <c r="B980" s="596" t="str">
        <f t="shared" si="58"/>
        <v>121213274</v>
      </c>
      <c r="C980" s="600">
        <f t="shared" si="59"/>
        <v>45657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АРМЕЙСКИ ХОЛДИНГ АД</v>
      </c>
      <c r="B981" s="596" t="str">
        <f t="shared" si="58"/>
        <v>121213274</v>
      </c>
      <c r="C981" s="600">
        <f t="shared" si="59"/>
        <v>45657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АРМЕЙСКИ ХОЛДИНГ АД</v>
      </c>
      <c r="B982" s="596" t="str">
        <f t="shared" si="58"/>
        <v>121213274</v>
      </c>
      <c r="C982" s="600">
        <f t="shared" si="59"/>
        <v>45657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470</v>
      </c>
    </row>
    <row r="983" spans="1:8">
      <c r="A983" s="596" t="str">
        <f t="shared" si="57"/>
        <v>АРМЕЙСКИ ХОЛДИНГ АД</v>
      </c>
      <c r="B983" s="596" t="str">
        <f t="shared" si="58"/>
        <v>121213274</v>
      </c>
      <c r="C983" s="600">
        <f t="shared" si="59"/>
        <v>45657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АРМЕЙСКИ ХОЛДИНГ АД</v>
      </c>
      <c r="B984" s="596" t="str">
        <f t="shared" si="58"/>
        <v>121213274</v>
      </c>
      <c r="C984" s="600">
        <f t="shared" si="59"/>
        <v>45657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470</v>
      </c>
    </row>
    <row r="985" spans="1:8">
      <c r="A985" s="596" t="str">
        <f t="shared" si="57"/>
        <v>АРМЕЙСКИ ХОЛДИНГ АД</v>
      </c>
      <c r="B985" s="596" t="str">
        <f t="shared" si="58"/>
        <v>121213274</v>
      </c>
      <c r="C985" s="600">
        <f t="shared" si="59"/>
        <v>45657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554</v>
      </c>
    </row>
    <row r="986" spans="1:8">
      <c r="A986" s="596" t="str">
        <f t="shared" si="57"/>
        <v>АРМЕЙСКИ ХОЛДИНГ АД</v>
      </c>
      <c r="B986" s="596" t="str">
        <f t="shared" si="58"/>
        <v>121213274</v>
      </c>
      <c r="C986" s="600">
        <f t="shared" si="59"/>
        <v>45657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АРМЕЙСКИ ХОЛДИНГ АД</v>
      </c>
      <c r="B987" s="596" t="str">
        <f t="shared" si="58"/>
        <v>121213274</v>
      </c>
      <c r="C987" s="600">
        <f t="shared" si="59"/>
        <v>45657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АРМЕЙСКИ ХОЛДИНГ АД</v>
      </c>
      <c r="B988" s="596" t="str">
        <f t="shared" si="58"/>
        <v>121213274</v>
      </c>
      <c r="C988" s="600">
        <f t="shared" si="59"/>
        <v>45657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АРМЕЙСКИ ХОЛДИНГ АД</v>
      </c>
      <c r="B989" s="596" t="str">
        <f t="shared" si="58"/>
        <v>121213274</v>
      </c>
      <c r="C989" s="600">
        <f t="shared" si="59"/>
        <v>45657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АРМЕЙСКИ ХОЛДИНГ АД</v>
      </c>
      <c r="B990" s="596" t="str">
        <f t="shared" si="58"/>
        <v>121213274</v>
      </c>
      <c r="C990" s="600">
        <f t="shared" si="59"/>
        <v>45657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АРМЕЙСКИ ХОЛДИНГ АД</v>
      </c>
      <c r="B991" s="596" t="str">
        <f t="shared" si="58"/>
        <v>121213274</v>
      </c>
      <c r="C991" s="600">
        <f t="shared" si="59"/>
        <v>45657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АРМЕЙСКИ ХОЛДИНГ АД</v>
      </c>
      <c r="B992" s="596" t="str">
        <f t="shared" si="58"/>
        <v>121213274</v>
      </c>
      <c r="C992" s="600">
        <f t="shared" si="59"/>
        <v>45657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АРМЕЙСКИ ХОЛДИНГ АД</v>
      </c>
      <c r="B993" s="596" t="str">
        <f t="shared" si="58"/>
        <v>121213274</v>
      </c>
      <c r="C993" s="600">
        <f t="shared" si="59"/>
        <v>45657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АРМЕЙСКИ ХОЛДИНГ АД</v>
      </c>
      <c r="B994" s="596" t="str">
        <f t="shared" si="58"/>
        <v>121213274</v>
      </c>
      <c r="C994" s="600">
        <f t="shared" si="59"/>
        <v>45657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АРМЕЙСКИ ХОЛДИНГ АД</v>
      </c>
      <c r="B995" s="596" t="str">
        <f t="shared" si="58"/>
        <v>121213274</v>
      </c>
      <c r="C995" s="600">
        <f t="shared" si="59"/>
        <v>45657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АРМЕЙСКИ ХОЛДИНГ АД</v>
      </c>
      <c r="B996" s="596" t="str">
        <f t="shared" si="58"/>
        <v>121213274</v>
      </c>
      <c r="C996" s="600">
        <f t="shared" si="59"/>
        <v>45657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АРМЕЙСКИ ХОЛДИНГ АД</v>
      </c>
      <c r="B997" s="596" t="str">
        <f t="shared" si="58"/>
        <v>121213274</v>
      </c>
      <c r="C997" s="600">
        <f t="shared" si="59"/>
        <v>45657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АРМЕЙСКИ ХОЛДИНГ АД</v>
      </c>
      <c r="B998" s="596" t="str">
        <f t="shared" si="58"/>
        <v>121213274</v>
      </c>
      <c r="C998" s="600">
        <f t="shared" si="59"/>
        <v>45657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АРМЕЙСКИ ХОЛДИНГ АД</v>
      </c>
      <c r="B999" s="596" t="str">
        <f t="shared" si="58"/>
        <v>121213274</v>
      </c>
      <c r="C999" s="600">
        <f t="shared" si="59"/>
        <v>45657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АРМЕЙСКИ ХОЛДИНГ АД</v>
      </c>
      <c r="B1000" s="596" t="str">
        <f t="shared" si="58"/>
        <v>121213274</v>
      </c>
      <c r="C1000" s="600">
        <f t="shared" si="59"/>
        <v>45657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АРМЕЙСКИ ХОЛДИНГ АД</v>
      </c>
      <c r="B1001" s="596" t="str">
        <f t="shared" si="58"/>
        <v>121213274</v>
      </c>
      <c r="C1001" s="600">
        <f t="shared" si="59"/>
        <v>45657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АРМЕЙСКИ ХОЛДИНГ АД</v>
      </c>
      <c r="B1002" s="596" t="str">
        <f t="shared" si="58"/>
        <v>121213274</v>
      </c>
      <c r="C1002" s="600">
        <f t="shared" si="59"/>
        <v>45657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АРМЕЙСКИ ХОЛДИНГ АД</v>
      </c>
      <c r="B1003" s="596" t="str">
        <f t="shared" si="58"/>
        <v>121213274</v>
      </c>
      <c r="C1003" s="600">
        <f t="shared" si="59"/>
        <v>45657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АРМЕЙСКИ ХОЛДИНГ АД</v>
      </c>
      <c r="B1004" s="596" t="str">
        <f t="shared" si="58"/>
        <v>121213274</v>
      </c>
      <c r="C1004" s="600">
        <f t="shared" si="59"/>
        <v>45657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АРМЕЙСКИ ХОЛДИНГ АД</v>
      </c>
      <c r="B1005" s="596" t="str">
        <f t="shared" si="58"/>
        <v>121213274</v>
      </c>
      <c r="C1005" s="600">
        <f t="shared" si="59"/>
        <v>45657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АРМЕЙСКИ ХОЛДИНГ АД</v>
      </c>
      <c r="B1006" s="596" t="str">
        <f t="shared" si="58"/>
        <v>121213274</v>
      </c>
      <c r="C1006" s="600">
        <f t="shared" si="59"/>
        <v>45657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АРМЕЙСКИ ХОЛДИНГ АД</v>
      </c>
      <c r="B1007" s="596" t="str">
        <f t="shared" si="58"/>
        <v>121213274</v>
      </c>
      <c r="C1007" s="600">
        <f t="shared" si="59"/>
        <v>45657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554</v>
      </c>
    </row>
    <row r="1008" spans="1:8">
      <c r="A1008" s="596" t="str">
        <f t="shared" si="57"/>
        <v>АРМЕЙСКИ ХОЛДИНГ АД</v>
      </c>
      <c r="B1008" s="596" t="str">
        <f t="shared" si="58"/>
        <v>121213274</v>
      </c>
      <c r="C1008" s="600">
        <f t="shared" si="59"/>
        <v>45657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АРМЕЙСКИ ХОЛДИНГ АД</v>
      </c>
      <c r="B1009" s="596" t="str">
        <f t="shared" si="58"/>
        <v>121213274</v>
      </c>
      <c r="C1009" s="600">
        <f t="shared" si="59"/>
        <v>45657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АРМЕЙСКИ ХОЛДИНГ АД</v>
      </c>
      <c r="B1010" s="596" t="str">
        <f t="shared" si="58"/>
        <v>121213274</v>
      </c>
      <c r="C1010" s="600">
        <f t="shared" si="59"/>
        <v>45657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АРМЕЙСКИ ХОЛДИНГ АД</v>
      </c>
      <c r="B1011" s="596" t="str">
        <f t="shared" si="58"/>
        <v>121213274</v>
      </c>
      <c r="C1011" s="600">
        <f t="shared" si="59"/>
        <v>45657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АРМЕЙСКИ ХОЛДИНГ АД</v>
      </c>
      <c r="B1012" s="596" t="str">
        <f t="shared" si="58"/>
        <v>121213274</v>
      </c>
      <c r="C1012" s="600">
        <f t="shared" si="59"/>
        <v>45657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0</v>
      </c>
    </row>
    <row r="1013" spans="1:8">
      <c r="A1013" s="596" t="str">
        <f t="shared" si="57"/>
        <v>АРМЕЙСКИ ХОЛДИНГ АД</v>
      </c>
      <c r="B1013" s="596" t="str">
        <f t="shared" si="58"/>
        <v>121213274</v>
      </c>
      <c r="C1013" s="600">
        <f t="shared" si="59"/>
        <v>45657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0</v>
      </c>
    </row>
    <row r="1014" spans="1:8">
      <c r="A1014" s="596" t="str">
        <f t="shared" si="57"/>
        <v>АРМЕЙСКИ ХОЛДИНГ АД</v>
      </c>
      <c r="B1014" s="596" t="str">
        <f t="shared" si="58"/>
        <v>121213274</v>
      </c>
      <c r="C1014" s="600">
        <f t="shared" si="59"/>
        <v>45657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АРМЕЙСКИ ХОЛДИНГ АД</v>
      </c>
      <c r="B1015" s="596" t="str">
        <f t="shared" si="58"/>
        <v>121213274</v>
      </c>
      <c r="C1015" s="600">
        <f t="shared" si="59"/>
        <v>45657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АРМЕЙСКИ ХОЛДИНГ АД</v>
      </c>
      <c r="B1016" s="596" t="str">
        <f t="shared" si="58"/>
        <v>121213274</v>
      </c>
      <c r="C1016" s="600">
        <f t="shared" si="59"/>
        <v>45657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АРМЕЙСКИ ХОЛДИНГ АД</v>
      </c>
      <c r="B1017" s="596" t="str">
        <f t="shared" si="58"/>
        <v>121213274</v>
      </c>
      <c r="C1017" s="600">
        <f t="shared" si="59"/>
        <v>45657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АРМЕЙСКИ ХОЛДИНГ АД</v>
      </c>
      <c r="B1018" s="596" t="str">
        <f t="shared" si="58"/>
        <v>121213274</v>
      </c>
      <c r="C1018" s="600">
        <f t="shared" si="59"/>
        <v>45657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836</v>
      </c>
    </row>
    <row r="1019" spans="1:8">
      <c r="A1019" s="596" t="str">
        <f t="shared" si="57"/>
        <v>АРМЕЙСКИ ХОЛДИНГ АД</v>
      </c>
      <c r="B1019" s="596" t="str">
        <f t="shared" si="58"/>
        <v>121213274</v>
      </c>
      <c r="C1019" s="600">
        <f t="shared" si="59"/>
        <v>45657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0</v>
      </c>
    </row>
    <row r="1020" spans="1:8">
      <c r="A1020" s="596" t="str">
        <f t="shared" si="57"/>
        <v>АРМЕЙСКИ ХОЛДИНГ АД</v>
      </c>
      <c r="B1020" s="596" t="str">
        <f t="shared" si="58"/>
        <v>121213274</v>
      </c>
      <c r="C1020" s="600">
        <f t="shared" si="59"/>
        <v>45657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АРМЕЙСКИ ХОЛДИНГ АД</v>
      </c>
      <c r="B1021" s="596" t="str">
        <f t="shared" si="58"/>
        <v>121213274</v>
      </c>
      <c r="C1021" s="600">
        <f t="shared" si="59"/>
        <v>45657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АРМЕЙСКИ ХОЛДИНГ АД</v>
      </c>
      <c r="B1022" s="596" t="str">
        <f t="shared" si="58"/>
        <v>121213274</v>
      </c>
      <c r="C1022" s="600">
        <f t="shared" si="59"/>
        <v>45657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836</v>
      </c>
    </row>
    <row r="1023" spans="1:8">
      <c r="A1023" s="596" t="str">
        <f t="shared" si="57"/>
        <v>АРМЕЙСКИ ХОЛДИНГ АД</v>
      </c>
      <c r="B1023" s="596" t="str">
        <f t="shared" si="58"/>
        <v>121213274</v>
      </c>
      <c r="C1023" s="600">
        <f t="shared" si="59"/>
        <v>45657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АРМЕЙСКИ ХОЛДИНГ АД</v>
      </c>
      <c r="B1024" s="596" t="str">
        <f t="shared" si="58"/>
        <v>121213274</v>
      </c>
      <c r="C1024" s="600">
        <f t="shared" si="59"/>
        <v>45657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АРМЕЙСКИ ХОЛДИНГ АД</v>
      </c>
      <c r="B1025" s="596" t="str">
        <f t="shared" si="58"/>
        <v>121213274</v>
      </c>
      <c r="C1025" s="600">
        <f t="shared" si="59"/>
        <v>45657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АРМЕЙСКИ ХОЛДИНГ АД</v>
      </c>
      <c r="B1026" s="596" t="str">
        <f t="shared" si="58"/>
        <v>121213274</v>
      </c>
      <c r="C1026" s="600">
        <f t="shared" si="59"/>
        <v>45657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АРМЕЙСКИ ХОЛДИНГ АД</v>
      </c>
      <c r="B1027" s="596" t="str">
        <f t="shared" si="58"/>
        <v>121213274</v>
      </c>
      <c r="C1027" s="600">
        <f t="shared" si="59"/>
        <v>45657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АРМЕЙСКИ ХОЛДИНГ АД</v>
      </c>
      <c r="B1028" s="596" t="str">
        <f t="shared" si="58"/>
        <v>121213274</v>
      </c>
      <c r="C1028" s="600">
        <f t="shared" si="59"/>
        <v>45657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0</v>
      </c>
    </row>
    <row r="1029" spans="1:8">
      <c r="A1029" s="596" t="str">
        <f t="shared" si="57"/>
        <v>АРМЕЙСКИ ХОЛДИНГ АД</v>
      </c>
      <c r="B1029" s="596" t="str">
        <f t="shared" si="58"/>
        <v>121213274</v>
      </c>
      <c r="C1029" s="600">
        <f t="shared" si="59"/>
        <v>45657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0</v>
      </c>
    </row>
    <row r="1030" spans="1:8">
      <c r="A1030" s="596" t="str">
        <f t="shared" si="57"/>
        <v>АРМЕЙСКИ ХОЛДИНГ АД</v>
      </c>
      <c r="B1030" s="596" t="str">
        <f t="shared" si="58"/>
        <v>121213274</v>
      </c>
      <c r="C1030" s="600">
        <f t="shared" si="59"/>
        <v>45657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АРМЕЙСКИ ХОЛДИНГ АД</v>
      </c>
      <c r="B1031" s="596" t="str">
        <f t="shared" si="58"/>
        <v>121213274</v>
      </c>
      <c r="C1031" s="600">
        <f t="shared" si="59"/>
        <v>45657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АРМЕЙСКИ ХОЛДИНГ АД</v>
      </c>
      <c r="B1032" s="596" t="str">
        <f t="shared" si="58"/>
        <v>121213274</v>
      </c>
      <c r="C1032" s="600">
        <f t="shared" si="59"/>
        <v>45657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АРМЕЙСКИ ХОЛДИНГ АД</v>
      </c>
      <c r="B1033" s="596" t="str">
        <f t="shared" si="58"/>
        <v>121213274</v>
      </c>
      <c r="C1033" s="600">
        <f t="shared" si="59"/>
        <v>45657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0</v>
      </c>
    </row>
    <row r="1034" spans="1:8">
      <c r="A1034" s="596" t="str">
        <f t="shared" si="57"/>
        <v>АРМЕЙСКИ ХОЛДИНГ АД</v>
      </c>
      <c r="B1034" s="596" t="str">
        <f t="shared" si="58"/>
        <v>121213274</v>
      </c>
      <c r="C1034" s="600">
        <f t="shared" si="59"/>
        <v>45657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АРМЕЙСКИ ХОЛДИНГ АД</v>
      </c>
      <c r="B1035" s="596" t="str">
        <f t="shared" si="58"/>
        <v>121213274</v>
      </c>
      <c r="C1035" s="600">
        <f t="shared" si="59"/>
        <v>45657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0</v>
      </c>
    </row>
    <row r="1036" spans="1:8">
      <c r="A1036" s="596" t="str">
        <f t="shared" si="57"/>
        <v>АРМЕЙСКИ ХОЛДИНГ АД</v>
      </c>
      <c r="B1036" s="596" t="str">
        <f t="shared" si="58"/>
        <v>121213274</v>
      </c>
      <c r="C1036" s="600">
        <f t="shared" si="59"/>
        <v>45657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АРМЕЙСКИ ХОЛДИНГ АД</v>
      </c>
      <c r="B1037" s="596" t="str">
        <f t="shared" si="58"/>
        <v>121213274</v>
      </c>
      <c r="C1037" s="600">
        <f t="shared" si="59"/>
        <v>45657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АРМЕЙСКИ ХОЛДИНГ АД</v>
      </c>
      <c r="B1038" s="596" t="str">
        <f t="shared" si="58"/>
        <v>121213274</v>
      </c>
      <c r="C1038" s="600">
        <f t="shared" si="59"/>
        <v>45657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200</v>
      </c>
    </row>
    <row r="1039" spans="1:8">
      <c r="A1039" s="596" t="str">
        <f t="shared" si="57"/>
        <v>АРМЕЙСКИ ХОЛДИНГ АД</v>
      </c>
      <c r="B1039" s="596" t="str">
        <f t="shared" si="58"/>
        <v>121213274</v>
      </c>
      <c r="C1039" s="600">
        <f t="shared" si="59"/>
        <v>45657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0</v>
      </c>
    </row>
    <row r="1040" spans="1:8">
      <c r="A1040" s="596" t="str">
        <f t="shared" ref="A1040:A1103" si="60">pdeName</f>
        <v>АРМЕЙСКИ ХОЛДИНГ АД</v>
      </c>
      <c r="B1040" s="596" t="str">
        <f t="shared" ref="B1040:B1103" si="61">pdeBulstat</f>
        <v>121213274</v>
      </c>
      <c r="C1040" s="600">
        <f t="shared" ref="C1040:C1103" si="62">endDate</f>
        <v>45657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16</v>
      </c>
    </row>
    <row r="1041" spans="1:8">
      <c r="A1041" s="596" t="str">
        <f t="shared" si="60"/>
        <v>АРМЕЙСКИ ХОЛДИНГ АД</v>
      </c>
      <c r="B1041" s="596" t="str">
        <f t="shared" si="61"/>
        <v>121213274</v>
      </c>
      <c r="C1041" s="600">
        <f t="shared" si="62"/>
        <v>45657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АРМЕЙСКИ ХОЛДИНГ АД</v>
      </c>
      <c r="B1042" s="596" t="str">
        <f t="shared" si="61"/>
        <v>121213274</v>
      </c>
      <c r="C1042" s="600">
        <f t="shared" si="62"/>
        <v>45657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103</v>
      </c>
    </row>
    <row r="1043" spans="1:8">
      <c r="A1043" s="596" t="str">
        <f t="shared" si="60"/>
        <v>АРМЕЙСКИ ХОЛДИНГ АД</v>
      </c>
      <c r="B1043" s="596" t="str">
        <f t="shared" si="61"/>
        <v>121213274</v>
      </c>
      <c r="C1043" s="600">
        <f t="shared" si="62"/>
        <v>45657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41</v>
      </c>
    </row>
    <row r="1044" spans="1:8">
      <c r="A1044" s="596" t="str">
        <f t="shared" si="60"/>
        <v>АРМЕЙСКИ ХОЛДИНГ АД</v>
      </c>
      <c r="B1044" s="596" t="str">
        <f t="shared" si="61"/>
        <v>121213274</v>
      </c>
      <c r="C1044" s="600">
        <f t="shared" si="62"/>
        <v>45657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АРМЕЙСКИ ХОЛДИНГ АД</v>
      </c>
      <c r="B1045" s="596" t="str">
        <f t="shared" si="61"/>
        <v>121213274</v>
      </c>
      <c r="C1045" s="600">
        <f t="shared" si="62"/>
        <v>45657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АРМЕЙСКИ ХОЛДИНГ АД</v>
      </c>
      <c r="B1046" s="596" t="str">
        <f t="shared" si="61"/>
        <v>121213274</v>
      </c>
      <c r="C1046" s="600">
        <f t="shared" si="62"/>
        <v>45657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41</v>
      </c>
    </row>
    <row r="1047" spans="1:8">
      <c r="A1047" s="596" t="str">
        <f t="shared" si="60"/>
        <v>АРМЕЙСКИ ХОЛДИНГ АД</v>
      </c>
      <c r="B1047" s="596" t="str">
        <f t="shared" si="61"/>
        <v>121213274</v>
      </c>
      <c r="C1047" s="600">
        <f t="shared" si="62"/>
        <v>45657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40</v>
      </c>
    </row>
    <row r="1048" spans="1:8">
      <c r="A1048" s="596" t="str">
        <f t="shared" si="60"/>
        <v>АРМЕЙСКИ ХОЛДИНГ АД</v>
      </c>
      <c r="B1048" s="596" t="str">
        <f t="shared" si="61"/>
        <v>121213274</v>
      </c>
      <c r="C1048" s="600">
        <f t="shared" si="62"/>
        <v>45657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0</v>
      </c>
    </row>
    <row r="1049" spans="1:8">
      <c r="A1049" s="596" t="str">
        <f t="shared" si="60"/>
        <v>АРМЕЙСКИ ХОЛДИНГ АД</v>
      </c>
      <c r="B1049" s="596" t="str">
        <f t="shared" si="61"/>
        <v>121213274</v>
      </c>
      <c r="C1049" s="600">
        <f t="shared" si="62"/>
        <v>45657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200</v>
      </c>
    </row>
    <row r="1050" spans="1:8">
      <c r="A1050" s="596" t="str">
        <f t="shared" si="60"/>
        <v>АРМЕЙСКИ ХОЛДИНГ АД</v>
      </c>
      <c r="B1050" s="596" t="str">
        <f t="shared" si="61"/>
        <v>121213274</v>
      </c>
      <c r="C1050" s="600">
        <f t="shared" si="62"/>
        <v>45657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1036</v>
      </c>
    </row>
    <row r="1051" spans="1:8">
      <c r="A1051" s="596" t="str">
        <f t="shared" si="60"/>
        <v>АРМЕЙСКИ ХОЛДИНГ АД</v>
      </c>
      <c r="B1051" s="596" t="str">
        <f t="shared" si="61"/>
        <v>121213274</v>
      </c>
      <c r="C1051" s="600">
        <f t="shared" si="62"/>
        <v>45657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АРМЕЙСКИ ХОЛДИНГ АД</v>
      </c>
      <c r="B1052" s="596" t="str">
        <f t="shared" si="61"/>
        <v>121213274</v>
      </c>
      <c r="C1052" s="600">
        <f t="shared" si="62"/>
        <v>45657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АРМЕЙСКИ ХОЛДИНГ АД</v>
      </c>
      <c r="B1053" s="596" t="str">
        <f t="shared" si="61"/>
        <v>121213274</v>
      </c>
      <c r="C1053" s="600">
        <f t="shared" si="62"/>
        <v>45657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АРМЕЙСКИ ХОЛДИНГ АД</v>
      </c>
      <c r="B1054" s="596" t="str">
        <f t="shared" si="61"/>
        <v>121213274</v>
      </c>
      <c r="C1054" s="600">
        <f t="shared" si="62"/>
        <v>45657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АРМЕЙСКИ ХОЛДИНГ АД</v>
      </c>
      <c r="B1055" s="596" t="str">
        <f t="shared" si="61"/>
        <v>121213274</v>
      </c>
      <c r="C1055" s="600">
        <f t="shared" si="62"/>
        <v>45657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АРМЕЙСКИ ХОЛДИНГ АД</v>
      </c>
      <c r="B1056" s="596" t="str">
        <f t="shared" si="61"/>
        <v>121213274</v>
      </c>
      <c r="C1056" s="600">
        <f t="shared" si="62"/>
        <v>45657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АРМЕЙСКИ ХОЛДИНГ АД</v>
      </c>
      <c r="B1057" s="596" t="str">
        <f t="shared" si="61"/>
        <v>121213274</v>
      </c>
      <c r="C1057" s="600">
        <f t="shared" si="62"/>
        <v>45657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АРМЕЙСКИ ХОЛДИНГ АД</v>
      </c>
      <c r="B1058" s="596" t="str">
        <f t="shared" si="61"/>
        <v>121213274</v>
      </c>
      <c r="C1058" s="600">
        <f t="shared" si="62"/>
        <v>45657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АРМЕЙСКИ ХОЛДИНГ АД</v>
      </c>
      <c r="B1059" s="596" t="str">
        <f t="shared" si="61"/>
        <v>121213274</v>
      </c>
      <c r="C1059" s="600">
        <f t="shared" si="62"/>
        <v>45657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АРМЕЙСКИ ХОЛДИНГ АД</v>
      </c>
      <c r="B1060" s="596" t="str">
        <f t="shared" si="61"/>
        <v>121213274</v>
      </c>
      <c r="C1060" s="600">
        <f t="shared" si="62"/>
        <v>45657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АРМЕЙСКИ ХОЛДИНГ АД</v>
      </c>
      <c r="B1061" s="596" t="str">
        <f t="shared" si="61"/>
        <v>121213274</v>
      </c>
      <c r="C1061" s="600">
        <f t="shared" si="62"/>
        <v>45657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АРМЕЙСКИ ХОЛДИНГ АД</v>
      </c>
      <c r="B1062" s="596" t="str">
        <f t="shared" si="61"/>
        <v>121213274</v>
      </c>
      <c r="C1062" s="600">
        <f t="shared" si="62"/>
        <v>45657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АРМЕЙСКИ ХОЛДИНГ АД</v>
      </c>
      <c r="B1063" s="596" t="str">
        <f t="shared" si="61"/>
        <v>121213274</v>
      </c>
      <c r="C1063" s="600">
        <f t="shared" si="62"/>
        <v>45657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АРМЕЙСКИ ХОЛДИНГ АД</v>
      </c>
      <c r="B1064" s="596" t="str">
        <f t="shared" si="61"/>
        <v>121213274</v>
      </c>
      <c r="C1064" s="600">
        <f t="shared" si="62"/>
        <v>45657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АРМЕЙСКИ ХОЛДИНГ АД</v>
      </c>
      <c r="B1065" s="596" t="str">
        <f t="shared" si="61"/>
        <v>121213274</v>
      </c>
      <c r="C1065" s="600">
        <f t="shared" si="62"/>
        <v>45657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АРМЕЙСКИ ХОЛДИНГ АД</v>
      </c>
      <c r="B1066" s="596" t="str">
        <f t="shared" si="61"/>
        <v>121213274</v>
      </c>
      <c r="C1066" s="600">
        <f t="shared" si="62"/>
        <v>45657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АРМЕЙСКИ ХОЛДИНГ АД</v>
      </c>
      <c r="B1067" s="596" t="str">
        <f t="shared" si="61"/>
        <v>121213274</v>
      </c>
      <c r="C1067" s="600">
        <f t="shared" si="62"/>
        <v>45657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АРМЕЙСКИ ХОЛДИНГ АД</v>
      </c>
      <c r="B1068" s="596" t="str">
        <f t="shared" si="61"/>
        <v>121213274</v>
      </c>
      <c r="C1068" s="600">
        <f t="shared" si="62"/>
        <v>45657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АРМЕЙСКИ ХОЛДИНГ АД</v>
      </c>
      <c r="B1069" s="596" t="str">
        <f t="shared" si="61"/>
        <v>121213274</v>
      </c>
      <c r="C1069" s="600">
        <f t="shared" si="62"/>
        <v>45657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АРМЕЙСКИ ХОЛДИНГ АД</v>
      </c>
      <c r="B1070" s="596" t="str">
        <f t="shared" si="61"/>
        <v>121213274</v>
      </c>
      <c r="C1070" s="600">
        <f t="shared" si="62"/>
        <v>45657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АРМЕЙСКИ ХОЛДИНГ АД</v>
      </c>
      <c r="B1071" s="596" t="str">
        <f t="shared" si="61"/>
        <v>121213274</v>
      </c>
      <c r="C1071" s="600">
        <f t="shared" si="62"/>
        <v>45657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0</v>
      </c>
    </row>
    <row r="1072" spans="1:8">
      <c r="A1072" s="596" t="str">
        <f t="shared" si="60"/>
        <v>АРМЕЙСКИ ХОЛДИНГ АД</v>
      </c>
      <c r="B1072" s="596" t="str">
        <f t="shared" si="61"/>
        <v>121213274</v>
      </c>
      <c r="C1072" s="600">
        <f t="shared" si="62"/>
        <v>45657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0</v>
      </c>
    </row>
    <row r="1073" spans="1:8">
      <c r="A1073" s="596" t="str">
        <f t="shared" si="60"/>
        <v>АРМЕЙСКИ ХОЛДИНГ АД</v>
      </c>
      <c r="B1073" s="596" t="str">
        <f t="shared" si="61"/>
        <v>121213274</v>
      </c>
      <c r="C1073" s="600">
        <f t="shared" si="62"/>
        <v>45657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АРМЕЙСКИ ХОЛДИНГ АД</v>
      </c>
      <c r="B1074" s="596" t="str">
        <f t="shared" si="61"/>
        <v>121213274</v>
      </c>
      <c r="C1074" s="600">
        <f t="shared" si="62"/>
        <v>45657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АРМЕЙСКИ ХОЛДИНГ АД</v>
      </c>
      <c r="B1075" s="596" t="str">
        <f t="shared" si="61"/>
        <v>121213274</v>
      </c>
      <c r="C1075" s="600">
        <f t="shared" si="62"/>
        <v>45657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АРМЕЙСКИ ХОЛДИНГ АД</v>
      </c>
      <c r="B1076" s="596" t="str">
        <f t="shared" si="61"/>
        <v>121213274</v>
      </c>
      <c r="C1076" s="600">
        <f t="shared" si="62"/>
        <v>45657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0</v>
      </c>
    </row>
    <row r="1077" spans="1:8">
      <c r="A1077" s="596" t="str">
        <f t="shared" si="60"/>
        <v>АРМЕЙСКИ ХОЛДИНГ АД</v>
      </c>
      <c r="B1077" s="596" t="str">
        <f t="shared" si="61"/>
        <v>121213274</v>
      </c>
      <c r="C1077" s="600">
        <f t="shared" si="62"/>
        <v>45657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АРМЕЙСКИ ХОЛДИНГ АД</v>
      </c>
      <c r="B1078" s="596" t="str">
        <f t="shared" si="61"/>
        <v>121213274</v>
      </c>
      <c r="C1078" s="600">
        <f t="shared" si="62"/>
        <v>45657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0</v>
      </c>
    </row>
    <row r="1079" spans="1:8">
      <c r="A1079" s="596" t="str">
        <f t="shared" si="60"/>
        <v>АРМЕЙСКИ ХОЛДИНГ АД</v>
      </c>
      <c r="B1079" s="596" t="str">
        <f t="shared" si="61"/>
        <v>121213274</v>
      </c>
      <c r="C1079" s="600">
        <f t="shared" si="62"/>
        <v>45657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АРМЕЙСКИ ХОЛДИНГ АД</v>
      </c>
      <c r="B1080" s="596" t="str">
        <f t="shared" si="61"/>
        <v>121213274</v>
      </c>
      <c r="C1080" s="600">
        <f t="shared" si="62"/>
        <v>45657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АРМЕЙСКИ ХОЛДИНГ АД</v>
      </c>
      <c r="B1081" s="596" t="str">
        <f t="shared" si="61"/>
        <v>121213274</v>
      </c>
      <c r="C1081" s="600">
        <f t="shared" si="62"/>
        <v>45657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200</v>
      </c>
    </row>
    <row r="1082" spans="1:8">
      <c r="A1082" s="596" t="str">
        <f t="shared" si="60"/>
        <v>АРМЕЙСКИ ХОЛДИНГ АД</v>
      </c>
      <c r="B1082" s="596" t="str">
        <f t="shared" si="61"/>
        <v>121213274</v>
      </c>
      <c r="C1082" s="600">
        <f t="shared" si="62"/>
        <v>45657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0</v>
      </c>
    </row>
    <row r="1083" spans="1:8">
      <c r="A1083" s="596" t="str">
        <f t="shared" si="60"/>
        <v>АРМЕЙСКИ ХОЛДИНГ АД</v>
      </c>
      <c r="B1083" s="596" t="str">
        <f t="shared" si="61"/>
        <v>121213274</v>
      </c>
      <c r="C1083" s="600">
        <f t="shared" si="62"/>
        <v>45657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16</v>
      </c>
    </row>
    <row r="1084" spans="1:8">
      <c r="A1084" s="596" t="str">
        <f t="shared" si="60"/>
        <v>АРМЕЙСКИ ХОЛДИНГ АД</v>
      </c>
      <c r="B1084" s="596" t="str">
        <f t="shared" si="61"/>
        <v>121213274</v>
      </c>
      <c r="C1084" s="600">
        <f t="shared" si="62"/>
        <v>45657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АРМЕЙСКИ ХОЛДИНГ АД</v>
      </c>
      <c r="B1085" s="596" t="str">
        <f t="shared" si="61"/>
        <v>121213274</v>
      </c>
      <c r="C1085" s="600">
        <f t="shared" si="62"/>
        <v>45657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103</v>
      </c>
    </row>
    <row r="1086" spans="1:8">
      <c r="A1086" s="596" t="str">
        <f t="shared" si="60"/>
        <v>АРМЕЙСКИ ХОЛДИНГ АД</v>
      </c>
      <c r="B1086" s="596" t="str">
        <f t="shared" si="61"/>
        <v>121213274</v>
      </c>
      <c r="C1086" s="600">
        <f t="shared" si="62"/>
        <v>45657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41</v>
      </c>
    </row>
    <row r="1087" spans="1:8">
      <c r="A1087" s="596" t="str">
        <f t="shared" si="60"/>
        <v>АРМЕЙСКИ ХОЛДИНГ АД</v>
      </c>
      <c r="B1087" s="596" t="str">
        <f t="shared" si="61"/>
        <v>121213274</v>
      </c>
      <c r="C1087" s="600">
        <f t="shared" si="62"/>
        <v>45657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АРМЕЙСКИ ХОЛДИНГ АД</v>
      </c>
      <c r="B1088" s="596" t="str">
        <f t="shared" si="61"/>
        <v>121213274</v>
      </c>
      <c r="C1088" s="600">
        <f t="shared" si="62"/>
        <v>45657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АРМЕЙСКИ ХОЛДИНГ АД</v>
      </c>
      <c r="B1089" s="596" t="str">
        <f t="shared" si="61"/>
        <v>121213274</v>
      </c>
      <c r="C1089" s="600">
        <f t="shared" si="62"/>
        <v>45657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41</v>
      </c>
    </row>
    <row r="1090" spans="1:8">
      <c r="A1090" s="596" t="str">
        <f t="shared" si="60"/>
        <v>АРМЕЙСКИ ХОЛДИНГ АД</v>
      </c>
      <c r="B1090" s="596" t="str">
        <f t="shared" si="61"/>
        <v>121213274</v>
      </c>
      <c r="C1090" s="600">
        <f t="shared" si="62"/>
        <v>45657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40</v>
      </c>
    </row>
    <row r="1091" spans="1:8">
      <c r="A1091" s="596" t="str">
        <f t="shared" si="60"/>
        <v>АРМЕЙСКИ ХОЛДИНГ АД</v>
      </c>
      <c r="B1091" s="596" t="str">
        <f t="shared" si="61"/>
        <v>121213274</v>
      </c>
      <c r="C1091" s="600">
        <f t="shared" si="62"/>
        <v>45657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0</v>
      </c>
    </row>
    <row r="1092" spans="1:8">
      <c r="A1092" s="596" t="str">
        <f t="shared" si="60"/>
        <v>АРМЕЙСКИ ХОЛДИНГ АД</v>
      </c>
      <c r="B1092" s="596" t="str">
        <f t="shared" si="61"/>
        <v>121213274</v>
      </c>
      <c r="C1092" s="600">
        <f t="shared" si="62"/>
        <v>45657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200</v>
      </c>
    </row>
    <row r="1093" spans="1:8">
      <c r="A1093" s="596" t="str">
        <f t="shared" si="60"/>
        <v>АРМЕЙСКИ ХОЛДИНГ АД</v>
      </c>
      <c r="B1093" s="596" t="str">
        <f t="shared" si="61"/>
        <v>121213274</v>
      </c>
      <c r="C1093" s="600">
        <f t="shared" si="62"/>
        <v>45657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200</v>
      </c>
    </row>
    <row r="1094" spans="1:8">
      <c r="A1094" s="596" t="str">
        <f t="shared" si="60"/>
        <v>АРМЕЙСКИ ХОЛДИНГ АД</v>
      </c>
      <c r="B1094" s="596" t="str">
        <f t="shared" si="61"/>
        <v>121213274</v>
      </c>
      <c r="C1094" s="600">
        <f t="shared" si="62"/>
        <v>45657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АРМЕЙСКИ ХОЛДИНГ АД</v>
      </c>
      <c r="B1095" s="596" t="str">
        <f t="shared" si="61"/>
        <v>121213274</v>
      </c>
      <c r="C1095" s="600">
        <f t="shared" si="62"/>
        <v>45657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АРМЕЙСКИ ХОЛДИНГ АД</v>
      </c>
      <c r="B1096" s="596" t="str">
        <f t="shared" si="61"/>
        <v>121213274</v>
      </c>
      <c r="C1096" s="600">
        <f t="shared" si="62"/>
        <v>45657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АРМЕЙСКИ ХОЛДИНГ АД</v>
      </c>
      <c r="B1097" s="596" t="str">
        <f t="shared" si="61"/>
        <v>121213274</v>
      </c>
      <c r="C1097" s="600">
        <f t="shared" si="62"/>
        <v>45657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АРМЕЙСКИ ХОЛДИНГ АД</v>
      </c>
      <c r="B1098" s="596" t="str">
        <f t="shared" si="61"/>
        <v>121213274</v>
      </c>
      <c r="C1098" s="600">
        <f t="shared" si="62"/>
        <v>45657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0</v>
      </c>
    </row>
    <row r="1099" spans="1:8">
      <c r="A1099" s="596" t="str">
        <f t="shared" si="60"/>
        <v>АРМЕЙСКИ ХОЛДИНГ АД</v>
      </c>
      <c r="B1099" s="596" t="str">
        <f t="shared" si="61"/>
        <v>121213274</v>
      </c>
      <c r="C1099" s="600">
        <f t="shared" si="62"/>
        <v>45657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0</v>
      </c>
    </row>
    <row r="1100" spans="1:8">
      <c r="A1100" s="596" t="str">
        <f t="shared" si="60"/>
        <v>АРМЕЙСКИ ХОЛДИНГ АД</v>
      </c>
      <c r="B1100" s="596" t="str">
        <f t="shared" si="61"/>
        <v>121213274</v>
      </c>
      <c r="C1100" s="600">
        <f t="shared" si="62"/>
        <v>45657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АРМЕЙСКИ ХОЛДИНГ АД</v>
      </c>
      <c r="B1101" s="596" t="str">
        <f t="shared" si="61"/>
        <v>121213274</v>
      </c>
      <c r="C1101" s="600">
        <f t="shared" si="62"/>
        <v>45657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АРМЕЙСКИ ХОЛДИНГ АД</v>
      </c>
      <c r="B1102" s="596" t="str">
        <f t="shared" si="61"/>
        <v>121213274</v>
      </c>
      <c r="C1102" s="600">
        <f t="shared" si="62"/>
        <v>45657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АРМЕЙСКИ ХОЛДИНГ АД</v>
      </c>
      <c r="B1103" s="596" t="str">
        <f t="shared" si="61"/>
        <v>121213274</v>
      </c>
      <c r="C1103" s="600">
        <f t="shared" si="62"/>
        <v>45657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АРМЕЙСКИ ХОЛДИНГ АД</v>
      </c>
      <c r="B1104" s="596" t="str">
        <f t="shared" ref="B1104:B1167" si="64">pdeBulstat</f>
        <v>121213274</v>
      </c>
      <c r="C1104" s="600">
        <f t="shared" ref="C1104:C1167" si="65">endDate</f>
        <v>45657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836</v>
      </c>
    </row>
    <row r="1105" spans="1:8">
      <c r="A1105" s="596" t="str">
        <f t="shared" si="63"/>
        <v>АРМЕЙСКИ ХОЛДИНГ АД</v>
      </c>
      <c r="B1105" s="596" t="str">
        <f t="shared" si="64"/>
        <v>121213274</v>
      </c>
      <c r="C1105" s="600">
        <f t="shared" si="65"/>
        <v>45657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0</v>
      </c>
    </row>
    <row r="1106" spans="1:8">
      <c r="A1106" s="596" t="str">
        <f t="shared" si="63"/>
        <v>АРМЕЙСКИ ХОЛДИНГ АД</v>
      </c>
      <c r="B1106" s="596" t="str">
        <f t="shared" si="64"/>
        <v>121213274</v>
      </c>
      <c r="C1106" s="600">
        <f t="shared" si="65"/>
        <v>45657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АРМЕЙСКИ ХОЛДИНГ АД</v>
      </c>
      <c r="B1107" s="596" t="str">
        <f t="shared" si="64"/>
        <v>121213274</v>
      </c>
      <c r="C1107" s="600">
        <f t="shared" si="65"/>
        <v>45657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АРМЕЙСКИ ХОЛДИНГ АД</v>
      </c>
      <c r="B1108" s="596" t="str">
        <f t="shared" si="64"/>
        <v>121213274</v>
      </c>
      <c r="C1108" s="600">
        <f t="shared" si="65"/>
        <v>45657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836</v>
      </c>
    </row>
    <row r="1109" spans="1:8">
      <c r="A1109" s="596" t="str">
        <f t="shared" si="63"/>
        <v>АРМЕЙСКИ ХОЛДИНГ АД</v>
      </c>
      <c r="B1109" s="596" t="str">
        <f t="shared" si="64"/>
        <v>121213274</v>
      </c>
      <c r="C1109" s="600">
        <f t="shared" si="65"/>
        <v>45657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АРМЕЙСКИ ХОЛДИНГ АД</v>
      </c>
      <c r="B1110" s="596" t="str">
        <f t="shared" si="64"/>
        <v>121213274</v>
      </c>
      <c r="C1110" s="600">
        <f t="shared" si="65"/>
        <v>45657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АРМЕЙСКИ ХОЛДИНГ АД</v>
      </c>
      <c r="B1111" s="596" t="str">
        <f t="shared" si="64"/>
        <v>121213274</v>
      </c>
      <c r="C1111" s="600">
        <f t="shared" si="65"/>
        <v>45657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АРМЕЙСКИ ХОЛДИНГ АД</v>
      </c>
      <c r="B1112" s="596" t="str">
        <f t="shared" si="64"/>
        <v>121213274</v>
      </c>
      <c r="C1112" s="600">
        <f t="shared" si="65"/>
        <v>45657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АРМЕЙСКИ ХОЛДИНГ АД</v>
      </c>
      <c r="B1113" s="596" t="str">
        <f t="shared" si="64"/>
        <v>121213274</v>
      </c>
      <c r="C1113" s="600">
        <f t="shared" si="65"/>
        <v>45657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АРМЕЙСКИ ХОЛДИНГ АД</v>
      </c>
      <c r="B1114" s="596" t="str">
        <f t="shared" si="64"/>
        <v>121213274</v>
      </c>
      <c r="C1114" s="600">
        <f t="shared" si="65"/>
        <v>45657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АРМЕЙСКИ ХОЛДИНГ АД</v>
      </c>
      <c r="B1115" s="596" t="str">
        <f t="shared" si="64"/>
        <v>121213274</v>
      </c>
      <c r="C1115" s="600">
        <f t="shared" si="65"/>
        <v>45657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АРМЕЙСКИ ХОЛДИНГ АД</v>
      </c>
      <c r="B1116" s="596" t="str">
        <f t="shared" si="64"/>
        <v>121213274</v>
      </c>
      <c r="C1116" s="600">
        <f t="shared" si="65"/>
        <v>45657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АРМЕЙСКИ ХОЛДИНГ АД</v>
      </c>
      <c r="B1117" s="596" t="str">
        <f t="shared" si="64"/>
        <v>121213274</v>
      </c>
      <c r="C1117" s="600">
        <f t="shared" si="65"/>
        <v>45657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АРМЕЙСКИ ХОЛДИНГ АД</v>
      </c>
      <c r="B1118" s="596" t="str">
        <f t="shared" si="64"/>
        <v>121213274</v>
      </c>
      <c r="C1118" s="600">
        <f t="shared" si="65"/>
        <v>45657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АРМЕЙСКИ ХОЛДИНГ АД</v>
      </c>
      <c r="B1119" s="596" t="str">
        <f t="shared" si="64"/>
        <v>121213274</v>
      </c>
      <c r="C1119" s="600">
        <f t="shared" si="65"/>
        <v>45657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АРМЕЙСКИ ХОЛДИНГ АД</v>
      </c>
      <c r="B1120" s="596" t="str">
        <f t="shared" si="64"/>
        <v>121213274</v>
      </c>
      <c r="C1120" s="600">
        <f t="shared" si="65"/>
        <v>45657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АРМЕЙСКИ ХОЛДИНГ АД</v>
      </c>
      <c r="B1121" s="596" t="str">
        <f t="shared" si="64"/>
        <v>121213274</v>
      </c>
      <c r="C1121" s="600">
        <f t="shared" si="65"/>
        <v>45657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АРМЕЙСКИ ХОЛДИНГ АД</v>
      </c>
      <c r="B1122" s="596" t="str">
        <f t="shared" si="64"/>
        <v>121213274</v>
      </c>
      <c r="C1122" s="600">
        <f t="shared" si="65"/>
        <v>45657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АРМЕЙСКИ ХОЛДИНГ АД</v>
      </c>
      <c r="B1123" s="596" t="str">
        <f t="shared" si="64"/>
        <v>121213274</v>
      </c>
      <c r="C1123" s="600">
        <f t="shared" si="65"/>
        <v>45657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АРМЕЙСКИ ХОЛДИНГ АД</v>
      </c>
      <c r="B1124" s="596" t="str">
        <f t="shared" si="64"/>
        <v>121213274</v>
      </c>
      <c r="C1124" s="600">
        <f t="shared" si="65"/>
        <v>45657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АРМЕЙСКИ ХОЛДИНГ АД</v>
      </c>
      <c r="B1125" s="596" t="str">
        <f t="shared" si="64"/>
        <v>121213274</v>
      </c>
      <c r="C1125" s="600">
        <f t="shared" si="65"/>
        <v>45657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АРМЕЙСКИ ХОЛДИНГ АД</v>
      </c>
      <c r="B1126" s="596" t="str">
        <f t="shared" si="64"/>
        <v>121213274</v>
      </c>
      <c r="C1126" s="600">
        <f t="shared" si="65"/>
        <v>45657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АРМЕЙСКИ ХОЛДИНГ АД</v>
      </c>
      <c r="B1127" s="596" t="str">
        <f t="shared" si="64"/>
        <v>121213274</v>
      </c>
      <c r="C1127" s="600">
        <f t="shared" si="65"/>
        <v>45657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АРМЕЙСКИ ХОЛДИНГ АД</v>
      </c>
      <c r="B1128" s="596" t="str">
        <f t="shared" si="64"/>
        <v>121213274</v>
      </c>
      <c r="C1128" s="600">
        <f t="shared" si="65"/>
        <v>45657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АРМЕЙСКИ ХОЛДИНГ АД</v>
      </c>
      <c r="B1129" s="596" t="str">
        <f t="shared" si="64"/>
        <v>121213274</v>
      </c>
      <c r="C1129" s="600">
        <f t="shared" si="65"/>
        <v>45657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АРМЕЙСКИ ХОЛДИНГ АД</v>
      </c>
      <c r="B1130" s="596" t="str">
        <f t="shared" si="64"/>
        <v>121213274</v>
      </c>
      <c r="C1130" s="600">
        <f t="shared" si="65"/>
        <v>45657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АРМЕЙСКИ ХОЛДИНГ АД</v>
      </c>
      <c r="B1131" s="596" t="str">
        <f t="shared" si="64"/>
        <v>121213274</v>
      </c>
      <c r="C1131" s="600">
        <f t="shared" si="65"/>
        <v>45657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АРМЕЙСКИ ХОЛДИНГ АД</v>
      </c>
      <c r="B1132" s="596" t="str">
        <f t="shared" si="64"/>
        <v>121213274</v>
      </c>
      <c r="C1132" s="600">
        <f t="shared" si="65"/>
        <v>45657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АРМЕЙСКИ ХОЛДИНГ АД</v>
      </c>
      <c r="B1133" s="596" t="str">
        <f t="shared" si="64"/>
        <v>121213274</v>
      </c>
      <c r="C1133" s="600">
        <f t="shared" si="65"/>
        <v>45657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АРМЕЙСКИ ХОЛДИНГ АД</v>
      </c>
      <c r="B1134" s="596" t="str">
        <f t="shared" si="64"/>
        <v>121213274</v>
      </c>
      <c r="C1134" s="600">
        <f t="shared" si="65"/>
        <v>45657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АРМЕЙСКИ ХОЛДИНГ АД</v>
      </c>
      <c r="B1135" s="596" t="str">
        <f t="shared" si="64"/>
        <v>121213274</v>
      </c>
      <c r="C1135" s="600">
        <f t="shared" si="65"/>
        <v>45657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АРМЕЙСКИ ХОЛДИНГ АД</v>
      </c>
      <c r="B1136" s="596" t="str">
        <f t="shared" si="64"/>
        <v>121213274</v>
      </c>
      <c r="C1136" s="600">
        <f t="shared" si="65"/>
        <v>45657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836</v>
      </c>
    </row>
    <row r="1137" spans="1:8">
      <c r="A1137" s="596" t="str">
        <f t="shared" si="63"/>
        <v>АРМЕЙСКИ ХОЛДИНГ АД</v>
      </c>
      <c r="B1137" s="596" t="str">
        <f t="shared" si="64"/>
        <v>121213274</v>
      </c>
      <c r="C1137" s="600">
        <f t="shared" si="65"/>
        <v>45657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АРМЕЙСКИ ХОЛДИНГ АД</v>
      </c>
      <c r="B1138" s="596" t="str">
        <f t="shared" si="64"/>
        <v>121213274</v>
      </c>
      <c r="C1138" s="600">
        <f t="shared" si="65"/>
        <v>45657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АРМЕЙСКИ ХОЛДИНГ АД</v>
      </c>
      <c r="B1139" s="596" t="str">
        <f t="shared" si="64"/>
        <v>121213274</v>
      </c>
      <c r="C1139" s="600">
        <f t="shared" si="65"/>
        <v>45657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АРМЕЙСКИ ХОЛДИНГ АД</v>
      </c>
      <c r="B1140" s="596" t="str">
        <f t="shared" si="64"/>
        <v>121213274</v>
      </c>
      <c r="C1140" s="600">
        <f t="shared" si="65"/>
        <v>45657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АРМЕЙСКИ ХОЛДИНГ АД</v>
      </c>
      <c r="B1141" s="596" t="str">
        <f t="shared" si="64"/>
        <v>121213274</v>
      </c>
      <c r="C1141" s="600">
        <f t="shared" si="65"/>
        <v>45657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АРМЕЙСКИ ХОЛДИНГ АД</v>
      </c>
      <c r="B1142" s="596" t="str">
        <f t="shared" si="64"/>
        <v>121213274</v>
      </c>
      <c r="C1142" s="600">
        <f t="shared" si="65"/>
        <v>45657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АРМЕЙСКИ ХОЛДИНГ АД</v>
      </c>
      <c r="B1143" s="596" t="str">
        <f t="shared" si="64"/>
        <v>121213274</v>
      </c>
      <c r="C1143" s="600">
        <f t="shared" si="65"/>
        <v>45657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АРМЕЙСКИ ХОЛДИНГ АД</v>
      </c>
      <c r="B1144" s="596" t="str">
        <f t="shared" si="64"/>
        <v>121213274</v>
      </c>
      <c r="C1144" s="600">
        <f t="shared" si="65"/>
        <v>45657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АРМЕЙСКИ ХОЛДИНГ АД</v>
      </c>
      <c r="B1145" s="596" t="str">
        <f t="shared" si="64"/>
        <v>121213274</v>
      </c>
      <c r="C1145" s="600">
        <f t="shared" si="65"/>
        <v>45657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АРМЕЙСКИ ХОЛДИНГ АД</v>
      </c>
      <c r="B1146" s="596" t="str">
        <f t="shared" si="64"/>
        <v>121213274</v>
      </c>
      <c r="C1146" s="600">
        <f t="shared" si="65"/>
        <v>45657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АРМЕЙСКИ ХОЛДИНГ АД</v>
      </c>
      <c r="B1147" s="596" t="str">
        <f t="shared" si="64"/>
        <v>121213274</v>
      </c>
      <c r="C1147" s="600">
        <f t="shared" si="65"/>
        <v>45657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АРМЕЙСКИ ХОЛДИНГ АД</v>
      </c>
      <c r="B1148" s="596" t="str">
        <f t="shared" si="64"/>
        <v>121213274</v>
      </c>
      <c r="C1148" s="600">
        <f t="shared" si="65"/>
        <v>45657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АРМЕЙСКИ ХОЛДИНГ АД</v>
      </c>
      <c r="B1149" s="596" t="str">
        <f t="shared" si="64"/>
        <v>121213274</v>
      </c>
      <c r="C1149" s="600">
        <f t="shared" si="65"/>
        <v>45657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АРМЕЙСКИ ХОЛДИНГ АД</v>
      </c>
      <c r="B1150" s="596" t="str">
        <f t="shared" si="64"/>
        <v>121213274</v>
      </c>
      <c r="C1150" s="600">
        <f t="shared" si="65"/>
        <v>45657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АРМЕЙСКИ ХОЛДИНГ АД</v>
      </c>
      <c r="B1151" s="596" t="str">
        <f t="shared" si="64"/>
        <v>121213274</v>
      </c>
      <c r="C1151" s="600">
        <f t="shared" si="65"/>
        <v>45657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АРМЕЙСКИ ХОЛДИНГ АД</v>
      </c>
      <c r="B1152" s="596" t="str">
        <f t="shared" si="64"/>
        <v>121213274</v>
      </c>
      <c r="C1152" s="600">
        <f t="shared" si="65"/>
        <v>45657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АРМЕЙСКИ ХОЛДИНГ АД</v>
      </c>
      <c r="B1153" s="596" t="str">
        <f t="shared" si="64"/>
        <v>121213274</v>
      </c>
      <c r="C1153" s="600">
        <f t="shared" si="65"/>
        <v>45657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АРМЕЙСКИ ХОЛДИНГ АД</v>
      </c>
      <c r="B1154" s="596" t="str">
        <f t="shared" si="64"/>
        <v>121213274</v>
      </c>
      <c r="C1154" s="600">
        <f t="shared" si="65"/>
        <v>45657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АРМЕЙСКИ ХОЛДИНГ АД</v>
      </c>
      <c r="B1155" s="596" t="str">
        <f t="shared" si="64"/>
        <v>121213274</v>
      </c>
      <c r="C1155" s="600">
        <f t="shared" si="65"/>
        <v>45657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АРМЕЙСКИ ХОЛДИНГ АД</v>
      </c>
      <c r="B1156" s="596" t="str">
        <f t="shared" si="64"/>
        <v>121213274</v>
      </c>
      <c r="C1156" s="600">
        <f t="shared" si="65"/>
        <v>45657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АРМЕЙСКИ ХОЛДИНГ АД</v>
      </c>
      <c r="B1157" s="596" t="str">
        <f t="shared" si="64"/>
        <v>121213274</v>
      </c>
      <c r="C1157" s="600">
        <f t="shared" si="65"/>
        <v>45657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АРМЕЙСКИ ХОЛДИНГ АД</v>
      </c>
      <c r="B1158" s="596" t="str">
        <f t="shared" si="64"/>
        <v>121213274</v>
      </c>
      <c r="C1158" s="600">
        <f t="shared" si="65"/>
        <v>45657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АРМЕЙСКИ ХОЛДИНГ АД</v>
      </c>
      <c r="B1159" s="596" t="str">
        <f t="shared" si="64"/>
        <v>121213274</v>
      </c>
      <c r="C1159" s="600">
        <f t="shared" si="65"/>
        <v>45657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АРМЕЙСКИ ХОЛДИНГ АД</v>
      </c>
      <c r="B1160" s="596" t="str">
        <f t="shared" si="64"/>
        <v>121213274</v>
      </c>
      <c r="C1160" s="600">
        <f t="shared" si="65"/>
        <v>45657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АРМЕЙСКИ ХОЛДИНГ АД</v>
      </c>
      <c r="B1161" s="596" t="str">
        <f t="shared" si="64"/>
        <v>121213274</v>
      </c>
      <c r="C1161" s="600">
        <f t="shared" si="65"/>
        <v>45657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АРМЕЙСКИ ХОЛДИНГ АД</v>
      </c>
      <c r="B1162" s="596" t="str">
        <f t="shared" si="64"/>
        <v>121213274</v>
      </c>
      <c r="C1162" s="600">
        <f t="shared" si="65"/>
        <v>45657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АРМЕЙСКИ ХОЛДИНГ АД</v>
      </c>
      <c r="B1163" s="596" t="str">
        <f t="shared" si="64"/>
        <v>121213274</v>
      </c>
      <c r="C1163" s="600">
        <f t="shared" si="65"/>
        <v>45657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АРМЕЙСКИ ХОЛДИНГ АД</v>
      </c>
      <c r="B1164" s="596" t="str">
        <f t="shared" si="64"/>
        <v>121213274</v>
      </c>
      <c r="C1164" s="600">
        <f t="shared" si="65"/>
        <v>45657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АРМЕЙСКИ ХОЛДИНГ АД</v>
      </c>
      <c r="B1165" s="596" t="str">
        <f t="shared" si="64"/>
        <v>121213274</v>
      </c>
      <c r="C1165" s="600">
        <f t="shared" si="65"/>
        <v>45657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АРМЕЙСКИ ХОЛДИНГ АД</v>
      </c>
      <c r="B1166" s="596" t="str">
        <f t="shared" si="64"/>
        <v>121213274</v>
      </c>
      <c r="C1166" s="600">
        <f t="shared" si="65"/>
        <v>45657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АРМЕЙСКИ ХОЛДИНГ АД</v>
      </c>
      <c r="B1167" s="596" t="str">
        <f t="shared" si="64"/>
        <v>121213274</v>
      </c>
      <c r="C1167" s="600">
        <f t="shared" si="65"/>
        <v>45657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АРМЕЙСКИ ХОЛДИНГ АД</v>
      </c>
      <c r="B1168" s="596" t="str">
        <f t="shared" ref="B1168:B1195" si="67">pdeBulstat</f>
        <v>121213274</v>
      </c>
      <c r="C1168" s="600">
        <f t="shared" ref="C1168:C1195" si="68">endDate</f>
        <v>45657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АРМЕЙСКИ ХОЛДИНГ АД</v>
      </c>
      <c r="B1169" s="596" t="str">
        <f t="shared" si="67"/>
        <v>121213274</v>
      </c>
      <c r="C1169" s="600">
        <f t="shared" si="68"/>
        <v>45657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АРМЕЙСКИ ХОЛДИНГ АД</v>
      </c>
      <c r="B1170" s="596" t="str">
        <f t="shared" si="67"/>
        <v>121213274</v>
      </c>
      <c r="C1170" s="600">
        <f t="shared" si="68"/>
        <v>45657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АРМЕЙСКИ ХОЛДИНГ АД</v>
      </c>
      <c r="B1171" s="596" t="str">
        <f t="shared" si="67"/>
        <v>121213274</v>
      </c>
      <c r="C1171" s="600">
        <f t="shared" si="68"/>
        <v>45657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АРМЕЙСКИ ХОЛДИНГ АД</v>
      </c>
      <c r="B1172" s="596" t="str">
        <f t="shared" si="67"/>
        <v>121213274</v>
      </c>
      <c r="C1172" s="600">
        <f t="shared" si="68"/>
        <v>45657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АРМЕЙСКИ ХОЛДИНГ АД</v>
      </c>
      <c r="B1173" s="596" t="str">
        <f t="shared" si="67"/>
        <v>121213274</v>
      </c>
      <c r="C1173" s="600">
        <f t="shared" si="68"/>
        <v>45657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АРМЕЙСКИ ХОЛДИНГ АД</v>
      </c>
      <c r="B1174" s="596" t="str">
        <f t="shared" si="67"/>
        <v>121213274</v>
      </c>
      <c r="C1174" s="600">
        <f t="shared" si="68"/>
        <v>45657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АРМЕЙСКИ ХОЛДИНГ АД</v>
      </c>
      <c r="B1175" s="596" t="str">
        <f t="shared" si="67"/>
        <v>121213274</v>
      </c>
      <c r="C1175" s="600">
        <f t="shared" si="68"/>
        <v>45657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АРМЕЙСКИ ХОЛДИНГ АД</v>
      </c>
      <c r="B1176" s="596" t="str">
        <f t="shared" si="67"/>
        <v>121213274</v>
      </c>
      <c r="C1176" s="600">
        <f t="shared" si="68"/>
        <v>45657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АРМЕЙСКИ ХОЛДИНГ АД</v>
      </c>
      <c r="B1177" s="596" t="str">
        <f t="shared" si="67"/>
        <v>121213274</v>
      </c>
      <c r="C1177" s="600">
        <f t="shared" si="68"/>
        <v>45657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АРМЕЙСКИ ХОЛДИНГ АД</v>
      </c>
      <c r="B1178" s="596" t="str">
        <f t="shared" si="67"/>
        <v>121213274</v>
      </c>
      <c r="C1178" s="600">
        <f t="shared" si="68"/>
        <v>45657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АРМЕЙСКИ ХОЛДИНГ АД</v>
      </c>
      <c r="B1179" s="596" t="str">
        <f t="shared" si="67"/>
        <v>121213274</v>
      </c>
      <c r="C1179" s="600">
        <f t="shared" si="68"/>
        <v>45657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АРМЕЙСКИ ХОЛДИНГ АД</v>
      </c>
      <c r="B1180" s="596" t="str">
        <f t="shared" si="67"/>
        <v>121213274</v>
      </c>
      <c r="C1180" s="600">
        <f t="shared" si="68"/>
        <v>45657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АРМЕЙСКИ ХОЛДИНГ АД</v>
      </c>
      <c r="B1181" s="596" t="str">
        <f t="shared" si="67"/>
        <v>121213274</v>
      </c>
      <c r="C1181" s="600">
        <f t="shared" si="68"/>
        <v>45657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АРМЕЙСКИ ХОЛДИНГ АД</v>
      </c>
      <c r="B1182" s="596" t="str">
        <f t="shared" si="67"/>
        <v>121213274</v>
      </c>
      <c r="C1182" s="600">
        <f t="shared" si="68"/>
        <v>45657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АРМЕЙСКИ ХОЛДИНГ АД</v>
      </c>
      <c r="B1183" s="596" t="str">
        <f t="shared" si="67"/>
        <v>121213274</v>
      </c>
      <c r="C1183" s="600">
        <f t="shared" si="68"/>
        <v>45657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АРМЕЙСКИ ХОЛДИНГ АД</v>
      </c>
      <c r="B1184" s="596" t="str">
        <f t="shared" si="67"/>
        <v>121213274</v>
      </c>
      <c r="C1184" s="600">
        <f t="shared" si="68"/>
        <v>45657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АРМЕЙСКИ ХОЛДИНГ АД</v>
      </c>
      <c r="B1185" s="596" t="str">
        <f t="shared" si="67"/>
        <v>121213274</v>
      </c>
      <c r="C1185" s="600">
        <f t="shared" si="68"/>
        <v>45657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АРМЕЙСКИ ХОЛДИНГ АД</v>
      </c>
      <c r="B1186" s="596" t="str">
        <f t="shared" si="67"/>
        <v>121213274</v>
      </c>
      <c r="C1186" s="600">
        <f t="shared" si="68"/>
        <v>45657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АРМЕЙСКИ ХОЛДИНГ АД</v>
      </c>
      <c r="B1187" s="596" t="str">
        <f t="shared" si="67"/>
        <v>121213274</v>
      </c>
      <c r="C1187" s="600">
        <f t="shared" si="68"/>
        <v>45657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АРМЕЙСКИ ХОЛДИНГ АД</v>
      </c>
      <c r="B1188" s="596" t="str">
        <f t="shared" si="67"/>
        <v>121213274</v>
      </c>
      <c r="C1188" s="600">
        <f t="shared" si="68"/>
        <v>45657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АРМЕЙСКИ ХОЛДИНГ АД</v>
      </c>
      <c r="B1189" s="596" t="str">
        <f t="shared" si="67"/>
        <v>121213274</v>
      </c>
      <c r="C1189" s="600">
        <f t="shared" si="68"/>
        <v>45657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АРМЕЙСКИ ХОЛДИНГ АД</v>
      </c>
      <c r="B1190" s="596" t="str">
        <f t="shared" si="67"/>
        <v>121213274</v>
      </c>
      <c r="C1190" s="600">
        <f t="shared" si="68"/>
        <v>45657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АРМЕЙСКИ ХОЛДИНГ АД</v>
      </c>
      <c r="B1191" s="596" t="str">
        <f t="shared" si="67"/>
        <v>121213274</v>
      </c>
      <c r="C1191" s="600">
        <f t="shared" si="68"/>
        <v>45657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АРМЕЙСКИ ХОЛДИНГ АД</v>
      </c>
      <c r="B1192" s="596" t="str">
        <f t="shared" si="67"/>
        <v>121213274</v>
      </c>
      <c r="C1192" s="600">
        <f t="shared" si="68"/>
        <v>45657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АРМЕЙСКИ ХОЛДИНГ АД</v>
      </c>
      <c r="B1193" s="596" t="str">
        <f t="shared" si="67"/>
        <v>121213274</v>
      </c>
      <c r="C1193" s="600">
        <f t="shared" si="68"/>
        <v>45657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АРМЕЙСКИ ХОЛДИНГ АД</v>
      </c>
      <c r="B1194" s="596" t="str">
        <f t="shared" si="67"/>
        <v>121213274</v>
      </c>
      <c r="C1194" s="600">
        <f t="shared" si="68"/>
        <v>45657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АРМЕЙСКИ ХОЛДИНГ АД</v>
      </c>
      <c r="B1195" s="596" t="str">
        <f t="shared" si="67"/>
        <v>121213274</v>
      </c>
      <c r="C1195" s="600">
        <f t="shared" si="68"/>
        <v>45657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АРМЕЙСКИ ХОЛДИНГ АД</v>
      </c>
      <c r="B1197" s="596" t="str">
        <f t="shared" ref="B1197:B1228" si="70">pdeBulstat</f>
        <v>121213274</v>
      </c>
      <c r="C1197" s="600">
        <f t="shared" ref="C1197:C1228" si="71">endDate</f>
        <v>45657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55033</v>
      </c>
    </row>
    <row r="1198" spans="1:8">
      <c r="A1198" s="596" t="str">
        <f t="shared" si="69"/>
        <v>АРМЕЙСКИ ХОЛДИНГ АД</v>
      </c>
      <c r="B1198" s="596" t="str">
        <f t="shared" si="70"/>
        <v>121213274</v>
      </c>
      <c r="C1198" s="600">
        <f t="shared" si="71"/>
        <v>45657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АРМЕЙСКИ ХОЛДИНГ АД</v>
      </c>
      <c r="B1199" s="596" t="str">
        <f t="shared" si="70"/>
        <v>121213274</v>
      </c>
      <c r="C1199" s="600">
        <f t="shared" si="71"/>
        <v>45657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АРМЕЙСКИ ХОЛДИНГ АД</v>
      </c>
      <c r="B1200" s="596" t="str">
        <f t="shared" si="70"/>
        <v>121213274</v>
      </c>
      <c r="C1200" s="600">
        <f t="shared" si="71"/>
        <v>45657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АРМЕЙСКИ ХОЛДИНГ АД</v>
      </c>
      <c r="B1201" s="596" t="str">
        <f t="shared" si="70"/>
        <v>121213274</v>
      </c>
      <c r="C1201" s="600">
        <f t="shared" si="71"/>
        <v>45657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125</v>
      </c>
    </row>
    <row r="1202" spans="1:8">
      <c r="A1202" s="596" t="str">
        <f t="shared" si="69"/>
        <v>АРМЕЙСКИ ХОЛДИНГ АД</v>
      </c>
      <c r="B1202" s="596" t="str">
        <f t="shared" si="70"/>
        <v>121213274</v>
      </c>
      <c r="C1202" s="600">
        <f t="shared" si="71"/>
        <v>45657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55158</v>
      </c>
    </row>
    <row r="1203" spans="1:8">
      <c r="A1203" s="596" t="str">
        <f t="shared" si="69"/>
        <v>АРМЕЙСКИ ХОЛДИНГ АД</v>
      </c>
      <c r="B1203" s="596" t="str">
        <f t="shared" si="70"/>
        <v>121213274</v>
      </c>
      <c r="C1203" s="600">
        <f t="shared" si="71"/>
        <v>45657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АРМЕЙСКИ ХОЛДИНГ АД</v>
      </c>
      <c r="B1204" s="596" t="str">
        <f t="shared" si="70"/>
        <v>121213274</v>
      </c>
      <c r="C1204" s="600">
        <f t="shared" si="71"/>
        <v>45657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АРМЕЙСКИ ХОЛДИНГ АД</v>
      </c>
      <c r="B1205" s="596" t="str">
        <f t="shared" si="70"/>
        <v>121213274</v>
      </c>
      <c r="C1205" s="600">
        <f t="shared" si="71"/>
        <v>45657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АРМЕЙСКИ ХОЛДИНГ АД</v>
      </c>
      <c r="B1206" s="596" t="str">
        <f t="shared" si="70"/>
        <v>121213274</v>
      </c>
      <c r="C1206" s="600">
        <f t="shared" si="71"/>
        <v>45657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АРМЕЙСКИ ХОЛДИНГ АД</v>
      </c>
      <c r="B1207" s="596" t="str">
        <f t="shared" si="70"/>
        <v>121213274</v>
      </c>
      <c r="C1207" s="600">
        <f t="shared" si="71"/>
        <v>45657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АРМЕЙСКИ ХОЛДИНГ АД</v>
      </c>
      <c r="B1208" s="596" t="str">
        <f t="shared" si="70"/>
        <v>121213274</v>
      </c>
      <c r="C1208" s="600">
        <f t="shared" si="71"/>
        <v>45657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АРМЕЙСКИ ХОЛДИНГ АД</v>
      </c>
      <c r="B1209" s="596" t="str">
        <f t="shared" si="70"/>
        <v>121213274</v>
      </c>
      <c r="C1209" s="600">
        <f t="shared" si="71"/>
        <v>45657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АРМЕЙСКИ ХОЛДИНГ АД</v>
      </c>
      <c r="B1210" s="596" t="str">
        <f t="shared" si="70"/>
        <v>121213274</v>
      </c>
      <c r="C1210" s="600">
        <f t="shared" si="71"/>
        <v>45657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АРМЕЙСКИ ХОЛДИНГ АД</v>
      </c>
      <c r="B1211" s="596" t="str">
        <f t="shared" si="70"/>
        <v>121213274</v>
      </c>
      <c r="C1211" s="600">
        <f t="shared" si="71"/>
        <v>45657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АРМЕЙСКИ ХОЛДИНГ АД</v>
      </c>
      <c r="B1212" s="596" t="str">
        <f t="shared" si="70"/>
        <v>121213274</v>
      </c>
      <c r="C1212" s="600">
        <f t="shared" si="71"/>
        <v>45657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АРМЕЙСКИ ХОЛДИНГ АД</v>
      </c>
      <c r="B1213" s="596" t="str">
        <f t="shared" si="70"/>
        <v>121213274</v>
      </c>
      <c r="C1213" s="600">
        <f t="shared" si="71"/>
        <v>45657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АРМЕЙСКИ ХОЛДИНГ АД</v>
      </c>
      <c r="B1214" s="596" t="str">
        <f t="shared" si="70"/>
        <v>121213274</v>
      </c>
      <c r="C1214" s="600">
        <f t="shared" si="71"/>
        <v>45657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АРМЕЙСКИ ХОЛДИНГ АД</v>
      </c>
      <c r="B1215" s="596" t="str">
        <f t="shared" si="70"/>
        <v>121213274</v>
      </c>
      <c r="C1215" s="600">
        <f t="shared" si="71"/>
        <v>45657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АРМЕЙСКИ ХОЛДИНГ АД</v>
      </c>
      <c r="B1216" s="596" t="str">
        <f t="shared" si="70"/>
        <v>121213274</v>
      </c>
      <c r="C1216" s="600">
        <f t="shared" si="71"/>
        <v>45657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АРМЕЙСКИ ХОЛДИНГ АД</v>
      </c>
      <c r="B1217" s="596" t="str">
        <f t="shared" si="70"/>
        <v>121213274</v>
      </c>
      <c r="C1217" s="600">
        <f t="shared" si="71"/>
        <v>45657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АРМЕЙСКИ ХОЛДИНГ АД</v>
      </c>
      <c r="B1218" s="596" t="str">
        <f t="shared" si="70"/>
        <v>121213274</v>
      </c>
      <c r="C1218" s="600">
        <f t="shared" si="71"/>
        <v>45657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АРМЕЙСКИ ХОЛДИНГ АД</v>
      </c>
      <c r="B1219" s="596" t="str">
        <f t="shared" si="70"/>
        <v>121213274</v>
      </c>
      <c r="C1219" s="600">
        <f t="shared" si="71"/>
        <v>45657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АРМЕЙСКИ ХОЛДИНГ АД</v>
      </c>
      <c r="B1220" s="596" t="str">
        <f t="shared" si="70"/>
        <v>121213274</v>
      </c>
      <c r="C1220" s="600">
        <f t="shared" si="71"/>
        <v>45657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АРМЕЙСКИ ХОЛДИНГ АД</v>
      </c>
      <c r="B1221" s="596" t="str">
        <f t="shared" si="70"/>
        <v>121213274</v>
      </c>
      <c r="C1221" s="600">
        <f t="shared" si="71"/>
        <v>45657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АРМЕЙСКИ ХОЛДИНГ АД</v>
      </c>
      <c r="B1222" s="596" t="str">
        <f t="shared" si="70"/>
        <v>121213274</v>
      </c>
      <c r="C1222" s="600">
        <f t="shared" si="71"/>
        <v>45657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АРМЕЙСКИ ХОЛДИНГ АД</v>
      </c>
      <c r="B1223" s="596" t="str">
        <f t="shared" si="70"/>
        <v>121213274</v>
      </c>
      <c r="C1223" s="600">
        <f t="shared" si="71"/>
        <v>45657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АРМЕЙСКИ ХОЛДИНГ АД</v>
      </c>
      <c r="B1224" s="596" t="str">
        <f t="shared" si="70"/>
        <v>121213274</v>
      </c>
      <c r="C1224" s="600">
        <f t="shared" si="71"/>
        <v>45657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АРМЕЙСКИ ХОЛДИНГ АД</v>
      </c>
      <c r="B1225" s="596" t="str">
        <f t="shared" si="70"/>
        <v>121213274</v>
      </c>
      <c r="C1225" s="600">
        <f t="shared" si="71"/>
        <v>45657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АРМЕЙСКИ ХОЛДИНГ АД</v>
      </c>
      <c r="B1226" s="596" t="str">
        <f t="shared" si="70"/>
        <v>121213274</v>
      </c>
      <c r="C1226" s="600">
        <f t="shared" si="71"/>
        <v>45657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АРМЕЙСКИ ХОЛДИНГ АД</v>
      </c>
      <c r="B1227" s="596" t="str">
        <f t="shared" si="70"/>
        <v>121213274</v>
      </c>
      <c r="C1227" s="600">
        <f t="shared" si="71"/>
        <v>45657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АРМЕЙСКИ ХОЛДИНГ АД</v>
      </c>
      <c r="B1228" s="596" t="str">
        <f t="shared" si="70"/>
        <v>121213274</v>
      </c>
      <c r="C1228" s="600">
        <f t="shared" si="71"/>
        <v>45657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АРМЕЙСКИ ХОЛДИНГ АД</v>
      </c>
      <c r="B1229" s="596" t="str">
        <f t="shared" ref="B1229:B1260" si="73">pdeBulstat</f>
        <v>121213274</v>
      </c>
      <c r="C1229" s="600">
        <f t="shared" ref="C1229:C1260" si="74">endDate</f>
        <v>45657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АРМЕЙСКИ ХОЛДИНГ АД</v>
      </c>
      <c r="B1230" s="596" t="str">
        <f t="shared" si="73"/>
        <v>121213274</v>
      </c>
      <c r="C1230" s="600">
        <f t="shared" si="74"/>
        <v>45657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АРМЕЙСКИ ХОЛДИНГ АД</v>
      </c>
      <c r="B1231" s="596" t="str">
        <f t="shared" si="73"/>
        <v>121213274</v>
      </c>
      <c r="C1231" s="600">
        <f t="shared" si="74"/>
        <v>45657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АРМЕЙСКИ ХОЛДИНГ АД</v>
      </c>
      <c r="B1232" s="596" t="str">
        <f t="shared" si="73"/>
        <v>121213274</v>
      </c>
      <c r="C1232" s="600">
        <f t="shared" si="74"/>
        <v>45657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АРМЕЙСКИ ХОЛДИНГ АД</v>
      </c>
      <c r="B1233" s="596" t="str">
        <f t="shared" si="73"/>
        <v>121213274</v>
      </c>
      <c r="C1233" s="600">
        <f t="shared" si="74"/>
        <v>45657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АРМЕЙСКИ ХОЛДИНГ АД</v>
      </c>
      <c r="B1234" s="596" t="str">
        <f t="shared" si="73"/>
        <v>121213274</v>
      </c>
      <c r="C1234" s="600">
        <f t="shared" si="74"/>
        <v>45657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АРМЕЙСКИ ХОЛДИНГ АД</v>
      </c>
      <c r="B1235" s="596" t="str">
        <f t="shared" si="73"/>
        <v>121213274</v>
      </c>
      <c r="C1235" s="600">
        <f t="shared" si="74"/>
        <v>45657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АРМЕЙСКИ ХОЛДИНГ АД</v>
      </c>
      <c r="B1236" s="596" t="str">
        <f t="shared" si="73"/>
        <v>121213274</v>
      </c>
      <c r="C1236" s="600">
        <f t="shared" si="74"/>
        <v>45657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АРМЕЙСКИ ХОЛДИНГ АД</v>
      </c>
      <c r="B1237" s="596" t="str">
        <f t="shared" si="73"/>
        <v>121213274</v>
      </c>
      <c r="C1237" s="600">
        <f t="shared" si="74"/>
        <v>45657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АРМЕЙСКИ ХОЛДИНГ АД</v>
      </c>
      <c r="B1238" s="596" t="str">
        <f t="shared" si="73"/>
        <v>121213274</v>
      </c>
      <c r="C1238" s="600">
        <f t="shared" si="74"/>
        <v>45657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АРМЕЙСКИ ХОЛДИНГ АД</v>
      </c>
      <c r="B1239" s="596" t="str">
        <f t="shared" si="73"/>
        <v>121213274</v>
      </c>
      <c r="C1239" s="600">
        <f t="shared" si="74"/>
        <v>45657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106</v>
      </c>
    </row>
    <row r="1240" spans="1:8">
      <c r="A1240" s="596" t="str">
        <f t="shared" si="72"/>
        <v>АРМЕЙСКИ ХОЛДИНГ АД</v>
      </c>
      <c r="B1240" s="596" t="str">
        <f t="shared" si="73"/>
        <v>121213274</v>
      </c>
      <c r="C1240" s="600">
        <f t="shared" si="74"/>
        <v>45657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АРМЕЙСКИ ХОЛДИНГ АД</v>
      </c>
      <c r="B1241" s="596" t="str">
        <f t="shared" si="73"/>
        <v>121213274</v>
      </c>
      <c r="C1241" s="600">
        <f t="shared" si="74"/>
        <v>45657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АРМЕЙСКИ ХОЛДИНГ АД</v>
      </c>
      <c r="B1242" s="596" t="str">
        <f t="shared" si="73"/>
        <v>121213274</v>
      </c>
      <c r="C1242" s="600">
        <f t="shared" si="74"/>
        <v>45657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АРМЕЙСКИ ХОЛДИНГ АД</v>
      </c>
      <c r="B1243" s="596" t="str">
        <f t="shared" si="73"/>
        <v>121213274</v>
      </c>
      <c r="C1243" s="600">
        <f t="shared" si="74"/>
        <v>45657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1</v>
      </c>
    </row>
    <row r="1244" spans="1:8">
      <c r="A1244" s="596" t="str">
        <f t="shared" si="72"/>
        <v>АРМЕЙСКИ ХОЛДИНГ АД</v>
      </c>
      <c r="B1244" s="596" t="str">
        <f t="shared" si="73"/>
        <v>121213274</v>
      </c>
      <c r="C1244" s="600">
        <f t="shared" si="74"/>
        <v>45657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107</v>
      </c>
    </row>
    <row r="1245" spans="1:8">
      <c r="A1245" s="596" t="str">
        <f t="shared" si="72"/>
        <v>АРМЕЙСКИ ХОЛДИНГ АД</v>
      </c>
      <c r="B1245" s="596" t="str">
        <f t="shared" si="73"/>
        <v>121213274</v>
      </c>
      <c r="C1245" s="600">
        <f t="shared" si="74"/>
        <v>45657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АРМЕЙСКИ ХОЛДИНГ АД</v>
      </c>
      <c r="B1246" s="596" t="str">
        <f t="shared" si="73"/>
        <v>121213274</v>
      </c>
      <c r="C1246" s="600">
        <f t="shared" si="74"/>
        <v>45657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АРМЕЙСКИ ХОЛДИНГ АД</v>
      </c>
      <c r="B1247" s="596" t="str">
        <f t="shared" si="73"/>
        <v>121213274</v>
      </c>
      <c r="C1247" s="600">
        <f t="shared" si="74"/>
        <v>45657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АРМЕЙСКИ ХОЛДИНГ АД</v>
      </c>
      <c r="B1248" s="596" t="str">
        <f t="shared" si="73"/>
        <v>121213274</v>
      </c>
      <c r="C1248" s="600">
        <f t="shared" si="74"/>
        <v>45657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АРМЕЙСКИ ХОЛДИНГ АД</v>
      </c>
      <c r="B1249" s="596" t="str">
        <f t="shared" si="73"/>
        <v>121213274</v>
      </c>
      <c r="C1249" s="600">
        <f t="shared" si="74"/>
        <v>45657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АРМЕЙСКИ ХОЛДИНГ АД</v>
      </c>
      <c r="B1250" s="596" t="str">
        <f t="shared" si="73"/>
        <v>121213274</v>
      </c>
      <c r="C1250" s="600">
        <f t="shared" si="74"/>
        <v>45657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АРМЕЙСКИ ХОЛДИНГ АД</v>
      </c>
      <c r="B1251" s="596" t="str">
        <f t="shared" si="73"/>
        <v>121213274</v>
      </c>
      <c r="C1251" s="600">
        <f t="shared" si="74"/>
        <v>45657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АРМЕЙСКИ ХОЛДИНГ АД</v>
      </c>
      <c r="B1252" s="596" t="str">
        <f t="shared" si="73"/>
        <v>121213274</v>
      </c>
      <c r="C1252" s="600">
        <f t="shared" si="74"/>
        <v>45657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АРМЕЙСКИ ХОЛДИНГ АД</v>
      </c>
      <c r="B1253" s="596" t="str">
        <f t="shared" si="73"/>
        <v>121213274</v>
      </c>
      <c r="C1253" s="600">
        <f t="shared" si="74"/>
        <v>45657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АРМЕЙСКИ ХОЛДИНГ АД</v>
      </c>
      <c r="B1254" s="596" t="str">
        <f t="shared" si="73"/>
        <v>121213274</v>
      </c>
      <c r="C1254" s="600">
        <f t="shared" si="74"/>
        <v>45657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АРМЕЙСКИ ХОЛДИНГ АД</v>
      </c>
      <c r="B1255" s="596" t="str">
        <f t="shared" si="73"/>
        <v>121213274</v>
      </c>
      <c r="C1255" s="600">
        <f t="shared" si="74"/>
        <v>45657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АРМЕЙСКИ ХОЛДИНГ АД</v>
      </c>
      <c r="B1256" s="596" t="str">
        <f t="shared" si="73"/>
        <v>121213274</v>
      </c>
      <c r="C1256" s="600">
        <f t="shared" si="74"/>
        <v>45657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АРМЕЙСКИ ХОЛДИНГ АД</v>
      </c>
      <c r="B1257" s="596" t="str">
        <f t="shared" si="73"/>
        <v>121213274</v>
      </c>
      <c r="C1257" s="600">
        <f t="shared" si="74"/>
        <v>45657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АРМЕЙСКИ ХОЛДИНГ АД</v>
      </c>
      <c r="B1258" s="596" t="str">
        <f t="shared" si="73"/>
        <v>121213274</v>
      </c>
      <c r="C1258" s="600">
        <f t="shared" si="74"/>
        <v>45657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АРМЕЙСКИ ХОЛДИНГ АД</v>
      </c>
      <c r="B1259" s="596" t="str">
        <f t="shared" si="73"/>
        <v>121213274</v>
      </c>
      <c r="C1259" s="600">
        <f t="shared" si="74"/>
        <v>45657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АРМЕЙСКИ ХОЛДИНГ АД</v>
      </c>
      <c r="B1260" s="596" t="str">
        <f t="shared" si="73"/>
        <v>121213274</v>
      </c>
      <c r="C1260" s="600">
        <f t="shared" si="74"/>
        <v>45657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АРМЕЙСКИ ХОЛДИНГ АД</v>
      </c>
      <c r="B1261" s="596" t="str">
        <f t="shared" ref="B1261:B1294" si="76">pdeBulstat</f>
        <v>121213274</v>
      </c>
      <c r="C1261" s="600">
        <f t="shared" ref="C1261:C1294" si="77">endDate</f>
        <v>45657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АРМЕЙСКИ ХОЛДИНГ АД</v>
      </c>
      <c r="B1262" s="596" t="str">
        <f t="shared" si="76"/>
        <v>121213274</v>
      </c>
      <c r="C1262" s="600">
        <f t="shared" si="77"/>
        <v>45657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АРМЕЙСКИ ХОЛДИНГ АД</v>
      </c>
      <c r="B1263" s="596" t="str">
        <f t="shared" si="76"/>
        <v>121213274</v>
      </c>
      <c r="C1263" s="600">
        <f t="shared" si="77"/>
        <v>45657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АРМЕЙСКИ ХОЛДИНГ АД</v>
      </c>
      <c r="B1264" s="596" t="str">
        <f t="shared" si="76"/>
        <v>121213274</v>
      </c>
      <c r="C1264" s="600">
        <f t="shared" si="77"/>
        <v>45657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АРМЕЙСКИ ХОЛДИНГ АД</v>
      </c>
      <c r="B1265" s="596" t="str">
        <f t="shared" si="76"/>
        <v>121213274</v>
      </c>
      <c r="C1265" s="600">
        <f t="shared" si="77"/>
        <v>45657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АРМЕЙСКИ ХОЛДИНГ АД</v>
      </c>
      <c r="B1266" s="596" t="str">
        <f t="shared" si="76"/>
        <v>121213274</v>
      </c>
      <c r="C1266" s="600">
        <f t="shared" si="77"/>
        <v>45657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АРМЕЙСКИ ХОЛДИНГ АД</v>
      </c>
      <c r="B1267" s="596" t="str">
        <f t="shared" si="76"/>
        <v>121213274</v>
      </c>
      <c r="C1267" s="600">
        <f t="shared" si="77"/>
        <v>45657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АРМЕЙСКИ ХОЛДИНГ АД</v>
      </c>
      <c r="B1268" s="596" t="str">
        <f t="shared" si="76"/>
        <v>121213274</v>
      </c>
      <c r="C1268" s="600">
        <f t="shared" si="77"/>
        <v>45657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АРМЕЙСКИ ХОЛДИНГ АД</v>
      </c>
      <c r="B1269" s="596" t="str">
        <f t="shared" si="76"/>
        <v>121213274</v>
      </c>
      <c r="C1269" s="600">
        <f t="shared" si="77"/>
        <v>45657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АРМЕЙСКИ ХОЛДИНГ АД</v>
      </c>
      <c r="B1270" s="596" t="str">
        <f t="shared" si="76"/>
        <v>121213274</v>
      </c>
      <c r="C1270" s="600">
        <f t="shared" si="77"/>
        <v>45657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АРМЕЙСКИ ХОЛДИНГ АД</v>
      </c>
      <c r="B1271" s="596" t="str">
        <f t="shared" si="76"/>
        <v>121213274</v>
      </c>
      <c r="C1271" s="600">
        <f t="shared" si="77"/>
        <v>45657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АРМЕЙСКИ ХОЛДИНГ АД</v>
      </c>
      <c r="B1272" s="596" t="str">
        <f t="shared" si="76"/>
        <v>121213274</v>
      </c>
      <c r="C1272" s="600">
        <f t="shared" si="77"/>
        <v>45657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АРМЕЙСКИ ХОЛДИНГ АД</v>
      </c>
      <c r="B1273" s="596" t="str">
        <f t="shared" si="76"/>
        <v>121213274</v>
      </c>
      <c r="C1273" s="600">
        <f t="shared" si="77"/>
        <v>45657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АРМЕЙСКИ ХОЛДИНГ АД</v>
      </c>
      <c r="B1274" s="596" t="str">
        <f t="shared" si="76"/>
        <v>121213274</v>
      </c>
      <c r="C1274" s="600">
        <f t="shared" si="77"/>
        <v>45657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АРМЕЙСКИ ХОЛДИНГ АД</v>
      </c>
      <c r="B1275" s="596" t="str">
        <f t="shared" si="76"/>
        <v>121213274</v>
      </c>
      <c r="C1275" s="600">
        <f t="shared" si="77"/>
        <v>45657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АРМЕЙСКИ ХОЛДИНГ АД</v>
      </c>
      <c r="B1276" s="596" t="str">
        <f t="shared" si="76"/>
        <v>121213274</v>
      </c>
      <c r="C1276" s="600">
        <f t="shared" si="77"/>
        <v>45657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АРМЕЙСКИ ХОЛДИНГ АД</v>
      </c>
      <c r="B1277" s="596" t="str">
        <f t="shared" si="76"/>
        <v>121213274</v>
      </c>
      <c r="C1277" s="600">
        <f t="shared" si="77"/>
        <v>45657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АРМЕЙСКИ ХОЛДИНГ АД</v>
      </c>
      <c r="B1278" s="596" t="str">
        <f t="shared" si="76"/>
        <v>121213274</v>
      </c>
      <c r="C1278" s="600">
        <f t="shared" si="77"/>
        <v>45657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АРМЕЙСКИ ХОЛДИНГ АД</v>
      </c>
      <c r="B1279" s="596" t="str">
        <f t="shared" si="76"/>
        <v>121213274</v>
      </c>
      <c r="C1279" s="600">
        <f t="shared" si="77"/>
        <v>45657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АРМЕЙСКИ ХОЛДИНГ АД</v>
      </c>
      <c r="B1280" s="596" t="str">
        <f t="shared" si="76"/>
        <v>121213274</v>
      </c>
      <c r="C1280" s="600">
        <f t="shared" si="77"/>
        <v>45657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АРМЕЙСКИ ХОЛДИНГ АД</v>
      </c>
      <c r="B1281" s="596" t="str">
        <f t="shared" si="76"/>
        <v>121213274</v>
      </c>
      <c r="C1281" s="600">
        <f t="shared" si="77"/>
        <v>45657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106</v>
      </c>
    </row>
    <row r="1282" spans="1:8">
      <c r="A1282" s="596" t="str">
        <f t="shared" si="75"/>
        <v>АРМЕЙСКИ ХОЛДИНГ АД</v>
      </c>
      <c r="B1282" s="596" t="str">
        <f t="shared" si="76"/>
        <v>121213274</v>
      </c>
      <c r="C1282" s="600">
        <f t="shared" si="77"/>
        <v>45657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АРМЕЙСКИ ХОЛДИНГ АД</v>
      </c>
      <c r="B1283" s="596" t="str">
        <f t="shared" si="76"/>
        <v>121213274</v>
      </c>
      <c r="C1283" s="600">
        <f t="shared" si="77"/>
        <v>45657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АРМЕЙСКИ ХОЛДИНГ АД</v>
      </c>
      <c r="B1284" s="596" t="str">
        <f t="shared" si="76"/>
        <v>121213274</v>
      </c>
      <c r="C1284" s="600">
        <f t="shared" si="77"/>
        <v>45657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АРМЕЙСКИ ХОЛДИНГ АД</v>
      </c>
      <c r="B1285" s="596" t="str">
        <f t="shared" si="76"/>
        <v>121213274</v>
      </c>
      <c r="C1285" s="600">
        <f t="shared" si="77"/>
        <v>45657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1</v>
      </c>
    </row>
    <row r="1286" spans="1:8">
      <c r="A1286" s="596" t="str">
        <f t="shared" si="75"/>
        <v>АРМЕЙСКИ ХОЛДИНГ АД</v>
      </c>
      <c r="B1286" s="596" t="str">
        <f t="shared" si="76"/>
        <v>121213274</v>
      </c>
      <c r="C1286" s="600">
        <f t="shared" si="77"/>
        <v>45657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107</v>
      </c>
    </row>
    <row r="1287" spans="1:8">
      <c r="A1287" s="596" t="str">
        <f t="shared" si="75"/>
        <v>АРМЕЙСКИ ХОЛДИНГ АД</v>
      </c>
      <c r="B1287" s="596" t="str">
        <f t="shared" si="76"/>
        <v>121213274</v>
      </c>
      <c r="C1287" s="600">
        <f t="shared" si="77"/>
        <v>45657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АРМЕЙСКИ ХОЛДИНГ АД</v>
      </c>
      <c r="B1288" s="596" t="str">
        <f t="shared" si="76"/>
        <v>121213274</v>
      </c>
      <c r="C1288" s="600">
        <f t="shared" si="77"/>
        <v>45657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АРМЕЙСКИ ХОЛДИНГ АД</v>
      </c>
      <c r="B1289" s="596" t="str">
        <f t="shared" si="76"/>
        <v>121213274</v>
      </c>
      <c r="C1289" s="600">
        <f t="shared" si="77"/>
        <v>45657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АРМЕЙСКИ ХОЛДИНГ АД</v>
      </c>
      <c r="B1290" s="596" t="str">
        <f t="shared" si="76"/>
        <v>121213274</v>
      </c>
      <c r="C1290" s="600">
        <f t="shared" si="77"/>
        <v>45657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АРМЕЙСКИ ХОЛДИНГ АД</v>
      </c>
      <c r="B1291" s="596" t="str">
        <f t="shared" si="76"/>
        <v>121213274</v>
      </c>
      <c r="C1291" s="600">
        <f t="shared" si="77"/>
        <v>45657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АРМЕЙСКИ ХОЛДИНГ АД</v>
      </c>
      <c r="B1292" s="596" t="str">
        <f t="shared" si="76"/>
        <v>121213274</v>
      </c>
      <c r="C1292" s="600">
        <f t="shared" si="77"/>
        <v>45657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АРМЕЙСКИ ХОЛДИНГ АД</v>
      </c>
      <c r="B1293" s="596" t="str">
        <f t="shared" si="76"/>
        <v>121213274</v>
      </c>
      <c r="C1293" s="600">
        <f t="shared" si="77"/>
        <v>45657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АРМЕЙСКИ ХОЛДИНГ АД</v>
      </c>
      <c r="B1294" s="596" t="str">
        <f t="shared" si="76"/>
        <v>121213274</v>
      </c>
      <c r="C1294" s="600">
        <f t="shared" si="77"/>
        <v>45657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АРМЕЙСКИ ХОЛДИНГ АД</v>
      </c>
      <c r="B1296" s="596" t="str">
        <f t="shared" ref="B1296:B1335" si="79">pdeBulstat</f>
        <v>121213274</v>
      </c>
      <c r="C1296" s="600">
        <f t="shared" ref="C1296:C1335" si="80">endDate</f>
        <v>45657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АРМЕЙСКИ ХОЛДИНГ АД</v>
      </c>
      <c r="B1297" s="596" t="str">
        <f t="shared" si="79"/>
        <v>121213274</v>
      </c>
      <c r="C1297" s="600">
        <f t="shared" si="80"/>
        <v>45657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АРМЕЙСКИ ХОЛДИНГ АД</v>
      </c>
      <c r="B1298" s="596" t="str">
        <f t="shared" si="79"/>
        <v>121213274</v>
      </c>
      <c r="C1298" s="600">
        <f t="shared" si="80"/>
        <v>45657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АРМЕЙСКИ ХОЛДИНГ АД</v>
      </c>
      <c r="B1299" s="596" t="str">
        <f t="shared" si="79"/>
        <v>121213274</v>
      </c>
      <c r="C1299" s="600">
        <f t="shared" si="80"/>
        <v>45657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АРМЕЙСКИ ХОЛДИНГ АД</v>
      </c>
      <c r="B1300" s="596" t="str">
        <f t="shared" si="79"/>
        <v>121213274</v>
      </c>
      <c r="C1300" s="600">
        <f t="shared" si="80"/>
        <v>45657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АРМЕЙСКИ ХОЛДИНГ АД</v>
      </c>
      <c r="B1301" s="596" t="str">
        <f t="shared" si="79"/>
        <v>121213274</v>
      </c>
      <c r="C1301" s="600">
        <f t="shared" si="80"/>
        <v>45657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АРМЕЙСКИ ХОЛДИНГ АД</v>
      </c>
      <c r="B1302" s="596" t="str">
        <f t="shared" si="79"/>
        <v>121213274</v>
      </c>
      <c r="C1302" s="600">
        <f t="shared" si="80"/>
        <v>45657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АРМЕЙСКИ ХОЛДИНГ АД</v>
      </c>
      <c r="B1303" s="596" t="str">
        <f t="shared" si="79"/>
        <v>121213274</v>
      </c>
      <c r="C1303" s="600">
        <f t="shared" si="80"/>
        <v>45657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АРМЕЙСКИ ХОЛДИНГ АД</v>
      </c>
      <c r="B1304" s="596" t="str">
        <f t="shared" si="79"/>
        <v>121213274</v>
      </c>
      <c r="C1304" s="600">
        <f t="shared" si="80"/>
        <v>45657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АРМЕЙСКИ ХОЛДИНГ АД</v>
      </c>
      <c r="B1305" s="596" t="str">
        <f t="shared" si="79"/>
        <v>121213274</v>
      </c>
      <c r="C1305" s="600">
        <f t="shared" si="80"/>
        <v>45657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АРМЕЙСКИ ХОЛДИНГ АД</v>
      </c>
      <c r="B1306" s="596" t="str">
        <f t="shared" si="79"/>
        <v>121213274</v>
      </c>
      <c r="C1306" s="600">
        <f t="shared" si="80"/>
        <v>45657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АРМЕЙСКИ ХОЛДИНГ АД</v>
      </c>
      <c r="B1307" s="596" t="str">
        <f t="shared" si="79"/>
        <v>121213274</v>
      </c>
      <c r="C1307" s="600">
        <f t="shared" si="80"/>
        <v>45657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АРМЕЙСКИ ХОЛДИНГ АД</v>
      </c>
      <c r="B1308" s="596" t="str">
        <f t="shared" si="79"/>
        <v>121213274</v>
      </c>
      <c r="C1308" s="600">
        <f t="shared" si="80"/>
        <v>45657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АРМЕЙСКИ ХОЛДИНГ АД</v>
      </c>
      <c r="B1309" s="596" t="str">
        <f t="shared" si="79"/>
        <v>121213274</v>
      </c>
      <c r="C1309" s="600">
        <f t="shared" si="80"/>
        <v>45657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АРМЕЙСКИ ХОЛДИНГ АД</v>
      </c>
      <c r="B1310" s="596" t="str">
        <f t="shared" si="79"/>
        <v>121213274</v>
      </c>
      <c r="C1310" s="600">
        <f t="shared" si="80"/>
        <v>45657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АРМЕЙСКИ ХОЛДИНГ АД</v>
      </c>
      <c r="B1311" s="596" t="str">
        <f t="shared" si="79"/>
        <v>121213274</v>
      </c>
      <c r="C1311" s="600">
        <f t="shared" si="80"/>
        <v>45657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АРМЕЙСКИ ХОЛДИНГ АД</v>
      </c>
      <c r="B1312" s="596" t="str">
        <f t="shared" si="79"/>
        <v>121213274</v>
      </c>
      <c r="C1312" s="600">
        <f t="shared" si="80"/>
        <v>45657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АРМЕЙСКИ ХОЛДИНГ АД</v>
      </c>
      <c r="B1313" s="596" t="str">
        <f t="shared" si="79"/>
        <v>121213274</v>
      </c>
      <c r="C1313" s="600">
        <f t="shared" si="80"/>
        <v>45657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АРМЕЙСКИ ХОЛДИНГ АД</v>
      </c>
      <c r="B1314" s="596" t="str">
        <f t="shared" si="79"/>
        <v>121213274</v>
      </c>
      <c r="C1314" s="600">
        <f t="shared" si="80"/>
        <v>45657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АРМЕЙСКИ ХОЛДИНГ АД</v>
      </c>
      <c r="B1315" s="596" t="str">
        <f t="shared" si="79"/>
        <v>121213274</v>
      </c>
      <c r="C1315" s="600">
        <f t="shared" si="80"/>
        <v>45657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АРМЕЙСКИ ХОЛДИНГ АД</v>
      </c>
      <c r="B1316" s="596" t="str">
        <f t="shared" si="79"/>
        <v>121213274</v>
      </c>
      <c r="C1316" s="600">
        <f t="shared" si="80"/>
        <v>45657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АРМЕЙСКИ ХОЛДИНГ АД</v>
      </c>
      <c r="B1317" s="596" t="str">
        <f t="shared" si="79"/>
        <v>121213274</v>
      </c>
      <c r="C1317" s="600">
        <f t="shared" si="80"/>
        <v>45657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АРМЕЙСКИ ХОЛДИНГ АД</v>
      </c>
      <c r="B1318" s="596" t="str">
        <f t="shared" si="79"/>
        <v>121213274</v>
      </c>
      <c r="C1318" s="600">
        <f t="shared" si="80"/>
        <v>45657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АРМЕЙСКИ ХОЛДИНГ АД</v>
      </c>
      <c r="B1319" s="596" t="str">
        <f t="shared" si="79"/>
        <v>121213274</v>
      </c>
      <c r="C1319" s="600">
        <f t="shared" si="80"/>
        <v>45657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АРМЕЙСКИ ХОЛДИНГ АД</v>
      </c>
      <c r="B1320" s="596" t="str">
        <f t="shared" si="79"/>
        <v>121213274</v>
      </c>
      <c r="C1320" s="600">
        <f t="shared" si="80"/>
        <v>45657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АРМЕЙСКИ ХОЛДИНГ АД</v>
      </c>
      <c r="B1321" s="596" t="str">
        <f t="shared" si="79"/>
        <v>121213274</v>
      </c>
      <c r="C1321" s="600">
        <f t="shared" si="80"/>
        <v>45657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АРМЕЙСКИ ХОЛДИНГ АД</v>
      </c>
      <c r="B1322" s="596" t="str">
        <f t="shared" si="79"/>
        <v>121213274</v>
      </c>
      <c r="C1322" s="600">
        <f t="shared" si="80"/>
        <v>45657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АРМЕЙСКИ ХОЛДИНГ АД</v>
      </c>
      <c r="B1323" s="596" t="str">
        <f t="shared" si="79"/>
        <v>121213274</v>
      </c>
      <c r="C1323" s="600">
        <f t="shared" si="80"/>
        <v>45657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АРМЕЙСКИ ХОЛДИНГ АД</v>
      </c>
      <c r="B1324" s="596" t="str">
        <f t="shared" si="79"/>
        <v>121213274</v>
      </c>
      <c r="C1324" s="600">
        <f t="shared" si="80"/>
        <v>45657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АРМЕЙСКИ ХОЛДИНГ АД</v>
      </c>
      <c r="B1325" s="596" t="str">
        <f t="shared" si="79"/>
        <v>121213274</v>
      </c>
      <c r="C1325" s="600">
        <f t="shared" si="80"/>
        <v>45657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АРМЕЙСКИ ХОЛДИНГ АД</v>
      </c>
      <c r="B1326" s="596" t="str">
        <f t="shared" si="79"/>
        <v>121213274</v>
      </c>
      <c r="C1326" s="600">
        <f t="shared" si="80"/>
        <v>45657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АРМЕЙСКИ ХОЛДИНГ АД</v>
      </c>
      <c r="B1327" s="596" t="str">
        <f t="shared" si="79"/>
        <v>121213274</v>
      </c>
      <c r="C1327" s="600">
        <f t="shared" si="80"/>
        <v>45657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АРМЕЙСКИ ХОЛДИНГ АД</v>
      </c>
      <c r="B1328" s="596" t="str">
        <f t="shared" si="79"/>
        <v>121213274</v>
      </c>
      <c r="C1328" s="600">
        <f t="shared" si="80"/>
        <v>45657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АРМЕЙСКИ ХОЛДИНГ АД</v>
      </c>
      <c r="B1329" s="596" t="str">
        <f t="shared" si="79"/>
        <v>121213274</v>
      </c>
      <c r="C1329" s="600">
        <f t="shared" si="80"/>
        <v>45657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АРМЕЙСКИ ХОЛДИНГ АД</v>
      </c>
      <c r="B1330" s="596" t="str">
        <f t="shared" si="79"/>
        <v>121213274</v>
      </c>
      <c r="C1330" s="600">
        <f t="shared" si="80"/>
        <v>45657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АРМЕЙСКИ ХОЛДИНГ АД</v>
      </c>
      <c r="B1331" s="596" t="str">
        <f t="shared" si="79"/>
        <v>121213274</v>
      </c>
      <c r="C1331" s="600">
        <f t="shared" si="80"/>
        <v>45657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АРМЕЙСКИ ХОЛДИНГ АД</v>
      </c>
      <c r="B1332" s="596" t="str">
        <f t="shared" si="79"/>
        <v>121213274</v>
      </c>
      <c r="C1332" s="600">
        <f t="shared" si="80"/>
        <v>45657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АРМЕЙСКИ ХОЛДИНГ АД</v>
      </c>
      <c r="B1333" s="596" t="str">
        <f t="shared" si="79"/>
        <v>121213274</v>
      </c>
      <c r="C1333" s="600">
        <f t="shared" si="80"/>
        <v>45657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АРМЕЙСКИ ХОЛДИНГ АД</v>
      </c>
      <c r="B1334" s="596" t="str">
        <f t="shared" si="79"/>
        <v>121213274</v>
      </c>
      <c r="C1334" s="600">
        <f t="shared" si="80"/>
        <v>45657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АРМЕЙСКИ ХОЛДИНГ АД</v>
      </c>
      <c r="B1335" s="596" t="str">
        <f t="shared" si="79"/>
        <v>121213274</v>
      </c>
      <c r="C1335" s="600">
        <f t="shared" si="80"/>
        <v>45657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36328125" customWidth="1"/>
  </cols>
  <sheetData>
    <row r="1" spans="1:6">
      <c r="A1" t="s">
        <v>970</v>
      </c>
    </row>
    <row r="2" spans="1:6" ht="15.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3" zoomScale="85" zoomScaleNormal="85" zoomScaleSheetLayoutView="85" workbookViewId="0">
      <selection activeCell="B102" sqref="B102:H102"/>
    </sheetView>
  </sheetViews>
  <sheetFormatPr defaultColWidth="9.36328125" defaultRowHeight="15.5"/>
  <cols>
    <col min="1" max="1" width="70.6328125" style="38" customWidth="1"/>
    <col min="2" max="2" width="10.6328125" style="38" customWidth="1"/>
    <col min="3" max="4" width="15.6328125" style="38" customWidth="1"/>
    <col min="5" max="5" width="70.6328125" style="38" customWidth="1"/>
    <col min="6" max="6" width="10.6328125" style="486" customWidth="1"/>
    <col min="7" max="7" width="15.6328125" style="38" customWidth="1"/>
    <col min="8" max="8" width="15.6328125" style="35" customWidth="1"/>
    <col min="9" max="9" width="3.453125" style="35" customWidth="1"/>
    <col min="10" max="16384" width="9.36328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АРМЕЙСКИ ХОЛДИНГ 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121213274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31.12.2024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0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>
        <v>611</v>
      </c>
      <c r="D12" s="154">
        <v>679</v>
      </c>
      <c r="E12" s="72" t="s">
        <v>41</v>
      </c>
      <c r="F12" s="75" t="s">
        <v>42</v>
      </c>
      <c r="G12" s="155">
        <v>516</v>
      </c>
      <c r="H12" s="154">
        <v>516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>
        <v>176</v>
      </c>
      <c r="D13" s="154">
        <v>186</v>
      </c>
      <c r="E13" s="72" t="s">
        <v>45</v>
      </c>
      <c r="F13" s="75" t="s">
        <v>46</v>
      </c>
      <c r="G13" s="155">
        <v>516</v>
      </c>
      <c r="H13" s="154">
        <v>516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>
        <v>3</v>
      </c>
      <c r="D15" s="154">
        <v>5</v>
      </c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">
      <c r="A18" s="72" t="s">
        <v>63</v>
      </c>
      <c r="B18" s="74" t="s">
        <v>64</v>
      </c>
      <c r="C18" s="155">
        <v>221</v>
      </c>
      <c r="D18" s="154">
        <v>221</v>
      </c>
      <c r="E18" s="420" t="s">
        <v>65</v>
      </c>
      <c r="F18" s="419" t="s">
        <v>66</v>
      </c>
      <c r="G18" s="518">
        <f>G12+G15+G16+G17</f>
        <v>516</v>
      </c>
      <c r="H18" s="519">
        <f>H12+H15+H16+H17</f>
        <v>516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21" t="s">
        <v>70</v>
      </c>
      <c r="B20" s="77" t="s">
        <v>71</v>
      </c>
      <c r="C20" s="506">
        <f>SUM(C12:C19)</f>
        <v>1011</v>
      </c>
      <c r="D20" s="507">
        <f>SUM(D12:D19)</f>
        <v>1091</v>
      </c>
      <c r="E20" s="72" t="s">
        <v>72</v>
      </c>
      <c r="F20" s="75" t="s">
        <v>73</v>
      </c>
      <c r="G20" s="155"/>
      <c r="H20" s="154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>
        <v>330</v>
      </c>
      <c r="H21" s="154">
        <v>330</v>
      </c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211</v>
      </c>
      <c r="H22" s="505">
        <f>SUM(H23:H25)</f>
        <v>211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145</v>
      </c>
      <c r="H23" s="154">
        <v>145</v>
      </c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66</v>
      </c>
      <c r="H25" s="154">
        <v>66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541</v>
      </c>
      <c r="H26" s="507">
        <f>H20+H21+H22</f>
        <v>541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-595</v>
      </c>
      <c r="H28" s="505">
        <f>SUM(H29:H31)</f>
        <v>-541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/>
      <c r="H29" s="154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-595</v>
      </c>
      <c r="H30" s="154">
        <v>-541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304</v>
      </c>
      <c r="H32" s="154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>
        <v>-54</v>
      </c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-291</v>
      </c>
      <c r="H34" s="507">
        <f>H28+H32+H33</f>
        <v>-595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107</v>
      </c>
      <c r="D35" s="505">
        <f>SUM(D36:D39)</f>
        <v>107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>
        <v>107</v>
      </c>
      <c r="D37" s="154">
        <v>107</v>
      </c>
      <c r="E37" s="422" t="s">
        <v>130</v>
      </c>
      <c r="F37" s="79" t="s">
        <v>131</v>
      </c>
      <c r="G37" s="508">
        <f>G26+G18+G34</f>
        <v>766</v>
      </c>
      <c r="H37" s="509">
        <f>H26+H18+H34</f>
        <v>462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155</v>
      </c>
      <c r="H40" s="492">
        <v>155</v>
      </c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156</v>
      </c>
      <c r="B46" s="77" t="s">
        <v>157</v>
      </c>
      <c r="C46" s="506">
        <f>C35+C40+C45</f>
        <v>107</v>
      </c>
      <c r="D46" s="507">
        <f>D35+D40+D45</f>
        <v>107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>
        <v>84</v>
      </c>
      <c r="D48" s="154">
        <v>84</v>
      </c>
      <c r="E48" s="159" t="s">
        <v>165</v>
      </c>
      <c r="F48" s="75" t="s">
        <v>166</v>
      </c>
      <c r="G48" s="155"/>
      <c r="H48" s="154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836</v>
      </c>
      <c r="H49" s="154">
        <v>554</v>
      </c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836</v>
      </c>
      <c r="H50" s="505">
        <f>SUM(H44:H49)</f>
        <v>554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>
        <v>470</v>
      </c>
      <c r="D51" s="154">
        <v>59</v>
      </c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21" t="s">
        <v>175</v>
      </c>
      <c r="B52" s="77" t="s">
        <v>176</v>
      </c>
      <c r="C52" s="506">
        <f>SUM(C48:C51)</f>
        <v>554</v>
      </c>
      <c r="D52" s="507">
        <f>SUM(D48:D51)</f>
        <v>143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4</v>
      </c>
      <c r="H54" s="154">
        <v>4</v>
      </c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0" t="s">
        <v>186</v>
      </c>
      <c r="B55" s="77" t="s">
        <v>187</v>
      </c>
      <c r="C55" s="417">
        <v>2</v>
      </c>
      <c r="D55" s="418">
        <v>2</v>
      </c>
      <c r="E55" s="72" t="s">
        <v>188</v>
      </c>
      <c r="F55" s="76" t="s">
        <v>189</v>
      </c>
      <c r="G55" s="155"/>
      <c r="H55" s="154"/>
    </row>
    <row r="56" spans="1:28" ht="16" thickBot="1">
      <c r="A56" s="414" t="s">
        <v>190</v>
      </c>
      <c r="B56" s="166" t="s">
        <v>191</v>
      </c>
      <c r="C56" s="510">
        <f>C20+C21+C22+C28+C33+C46+C52+C54+C55</f>
        <v>1674</v>
      </c>
      <c r="D56" s="511">
        <f>D20+D21+D22+D28+D33+D46+D52+D54+D55</f>
        <v>1343</v>
      </c>
      <c r="E56" s="80" t="s">
        <v>192</v>
      </c>
      <c r="F56" s="79" t="s">
        <v>193</v>
      </c>
      <c r="G56" s="508">
        <f>G50+G52+G53+G54+G55</f>
        <v>840</v>
      </c>
      <c r="H56" s="509">
        <f>H50+H52+H53+H54+H55</f>
        <v>558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">
      <c r="A59" s="72" t="s">
        <v>197</v>
      </c>
      <c r="B59" s="74" t="s">
        <v>198</v>
      </c>
      <c r="C59" s="155">
        <v>24</v>
      </c>
      <c r="D59" s="154">
        <v>28</v>
      </c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200</v>
      </c>
      <c r="H61" s="505">
        <f>SUM(H62:H68)</f>
        <v>341</v>
      </c>
    </row>
    <row r="62" spans="1:28">
      <c r="A62" s="72" t="s">
        <v>209</v>
      </c>
      <c r="B62" s="74" t="s">
        <v>210</v>
      </c>
      <c r="C62" s="155">
        <v>16</v>
      </c>
      <c r="D62" s="154">
        <v>19</v>
      </c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16</v>
      </c>
      <c r="H64" s="154">
        <v>25</v>
      </c>
      <c r="M64" s="78"/>
    </row>
    <row r="65" spans="1:13">
      <c r="A65" s="421" t="s">
        <v>70</v>
      </c>
      <c r="B65" s="77" t="s">
        <v>221</v>
      </c>
      <c r="C65" s="506">
        <f>SUM(C59:C64)</f>
        <v>40</v>
      </c>
      <c r="D65" s="507">
        <f>SUM(D59:D64)</f>
        <v>47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103</v>
      </c>
      <c r="H66" s="154">
        <v>116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40</v>
      </c>
      <c r="H67" s="154">
        <v>85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41</v>
      </c>
      <c r="H68" s="154">
        <v>115</v>
      </c>
    </row>
    <row r="69" spans="1:13">
      <c r="A69" s="72" t="s">
        <v>233</v>
      </c>
      <c r="B69" s="74" t="s">
        <v>234</v>
      </c>
      <c r="C69" s="155">
        <v>30</v>
      </c>
      <c r="D69" s="154">
        <v>30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200</v>
      </c>
      <c r="H71" s="507">
        <f>H59+H60+H61+H69+H70</f>
        <v>341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30</v>
      </c>
      <c r="D76" s="507">
        <f>SUM(D68:D75)</f>
        <v>30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200</v>
      </c>
      <c r="H79" s="509">
        <f>H71+H73+H75+H77</f>
        <v>341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36</v>
      </c>
      <c r="D88" s="154">
        <v>28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44</v>
      </c>
      <c r="D89" s="154">
        <v>31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80</v>
      </c>
      <c r="D92" s="507">
        <f>SUM(D88:D91)</f>
        <v>59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137</v>
      </c>
      <c r="D93" s="418">
        <v>37</v>
      </c>
      <c r="E93" s="162"/>
      <c r="F93" s="83"/>
      <c r="G93" s="529"/>
      <c r="H93" s="530"/>
    </row>
    <row r="94" spans="1:13" ht="16" thickBot="1">
      <c r="A94" s="414" t="s">
        <v>286</v>
      </c>
      <c r="B94" s="166" t="s">
        <v>287</v>
      </c>
      <c r="C94" s="510">
        <f>C65+C76+C85+C92+C93</f>
        <v>287</v>
      </c>
      <c r="D94" s="511">
        <f>D65+D76+D85+D92+D93</f>
        <v>173</v>
      </c>
      <c r="E94" s="184"/>
      <c r="F94" s="185"/>
      <c r="G94" s="531"/>
      <c r="H94" s="532"/>
      <c r="M94" s="78"/>
    </row>
    <row r="95" spans="1:13" ht="30.5" thickBot="1">
      <c r="A95" s="426" t="s">
        <v>288</v>
      </c>
      <c r="B95" s="427" t="s">
        <v>289</v>
      </c>
      <c r="C95" s="512">
        <f>C94+C56</f>
        <v>1961</v>
      </c>
      <c r="D95" s="513">
        <f>D94+D56</f>
        <v>1516</v>
      </c>
      <c r="E95" s="186" t="s">
        <v>290</v>
      </c>
      <c r="F95" s="428" t="s">
        <v>291</v>
      </c>
      <c r="G95" s="512">
        <f>G37+G40+G56+G79</f>
        <v>1961</v>
      </c>
      <c r="H95" s="513">
        <f>H37+H40+H56+H79</f>
        <v>1516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45772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Димитър Димитров Цветанов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70" zoomScaleNormal="70" zoomScaleSheetLayoutView="70" workbookViewId="0">
      <selection activeCell="G15" sqref="G15"/>
    </sheetView>
  </sheetViews>
  <sheetFormatPr defaultColWidth="9.36328125" defaultRowHeight="15.5"/>
  <cols>
    <col min="1" max="1" width="50.6328125" style="27" customWidth="1"/>
    <col min="2" max="2" width="10.6328125" style="27" customWidth="1"/>
    <col min="3" max="4" width="15.6328125" style="26" customWidth="1"/>
    <col min="5" max="5" width="50.6328125" style="27" customWidth="1"/>
    <col min="6" max="6" width="10.6328125" style="27" customWidth="1"/>
    <col min="7" max="8" width="15.6328125" style="26" customWidth="1"/>
    <col min="9" max="16384" width="9.36328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АРМЕЙСКИ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121213274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31.12.2024 г.</v>
      </c>
      <c r="B6" s="13"/>
      <c r="C6" s="13"/>
      <c r="D6" s="13"/>
      <c r="E6" s="11"/>
      <c r="F6" s="63"/>
      <c r="G6" s="66"/>
      <c r="H6" s="11"/>
    </row>
    <row r="7" spans="1:9" ht="16" thickBot="1">
      <c r="A7" s="25"/>
      <c r="B7" s="11"/>
      <c r="G7" s="11"/>
      <c r="H7" s="28" t="s">
        <v>25</v>
      </c>
    </row>
    <row r="8" spans="1:9" ht="30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51</v>
      </c>
      <c r="D12" s="271">
        <v>94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152</v>
      </c>
      <c r="D13" s="271">
        <v>68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12</v>
      </c>
      <c r="D14" s="271">
        <v>13</v>
      </c>
      <c r="E14" s="152" t="s">
        <v>311</v>
      </c>
      <c r="F14" s="197" t="s">
        <v>312</v>
      </c>
      <c r="G14" s="270">
        <v>884</v>
      </c>
      <c r="H14" s="271">
        <v>387</v>
      </c>
    </row>
    <row r="15" spans="1:9">
      <c r="A15" s="152" t="s">
        <v>313</v>
      </c>
      <c r="B15" s="150" t="s">
        <v>314</v>
      </c>
      <c r="C15" s="270">
        <v>182</v>
      </c>
      <c r="D15" s="271">
        <v>181</v>
      </c>
      <c r="E15" s="152" t="s">
        <v>97</v>
      </c>
      <c r="F15" s="197" t="s">
        <v>315</v>
      </c>
      <c r="G15" s="270"/>
      <c r="H15" s="271"/>
    </row>
    <row r="16" spans="1:9">
      <c r="A16" s="152" t="s">
        <v>316</v>
      </c>
      <c r="B16" s="150" t="s">
        <v>317</v>
      </c>
      <c r="C16" s="270">
        <v>34</v>
      </c>
      <c r="D16" s="271">
        <v>33</v>
      </c>
      <c r="E16" s="193" t="s">
        <v>70</v>
      </c>
      <c r="F16" s="219" t="s">
        <v>318</v>
      </c>
      <c r="G16" s="533">
        <f>SUM(G12:G15)</f>
        <v>884</v>
      </c>
      <c r="H16" s="534">
        <f>SUM(H12:H15)</f>
        <v>387</v>
      </c>
    </row>
    <row r="17" spans="1:8" ht="31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85</v>
      </c>
      <c r="D19" s="271">
        <v>11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516</v>
      </c>
      <c r="D22" s="534">
        <f>SUM(D12:D18)+D19</f>
        <v>400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">
      <c r="A25" s="152" t="s">
        <v>342</v>
      </c>
      <c r="B25" s="194" t="s">
        <v>343</v>
      </c>
      <c r="C25" s="270">
        <v>64</v>
      </c>
      <c r="D25" s="271">
        <v>41</v>
      </c>
      <c r="E25" s="152" t="s">
        <v>344</v>
      </c>
      <c r="F25" s="194" t="s">
        <v>345</v>
      </c>
      <c r="G25" s="270"/>
      <c r="H25" s="271"/>
    </row>
    <row r="26" spans="1:8" ht="31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/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64</v>
      </c>
      <c r="D29" s="534">
        <f>SUM(D25:D28)</f>
        <v>41</v>
      </c>
      <c r="E29" s="152"/>
      <c r="F29" s="149"/>
      <c r="G29" s="148"/>
      <c r="H29" s="199"/>
    </row>
    <row r="30" spans="1:8" ht="16" thickBot="1">
      <c r="A30" s="210"/>
      <c r="B30" s="211"/>
      <c r="C30" s="222"/>
      <c r="D30" s="223"/>
      <c r="E30" s="212"/>
      <c r="F30" s="220"/>
      <c r="G30" s="214"/>
      <c r="H30" s="215"/>
    </row>
    <row r="31" spans="1:8" ht="30">
      <c r="A31" s="206" t="s">
        <v>355</v>
      </c>
      <c r="B31" s="188" t="s">
        <v>356</v>
      </c>
      <c r="C31" s="208">
        <f>C29+C22</f>
        <v>580</v>
      </c>
      <c r="D31" s="209">
        <f>D29+D22</f>
        <v>441</v>
      </c>
      <c r="E31" s="206" t="s">
        <v>357</v>
      </c>
      <c r="F31" s="221" t="s">
        <v>358</v>
      </c>
      <c r="G31" s="208">
        <f>G16+G18+G27</f>
        <v>884</v>
      </c>
      <c r="H31" s="209">
        <f>H16+H18+H27</f>
        <v>387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304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54</v>
      </c>
    </row>
    <row r="34" spans="1:8" ht="31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" thickBot="1">
      <c r="A36" s="213" t="s">
        <v>371</v>
      </c>
      <c r="B36" s="211" t="s">
        <v>372</v>
      </c>
      <c r="C36" s="539">
        <f>C31-C34+C35</f>
        <v>580</v>
      </c>
      <c r="D36" s="540">
        <f>D31-D34+D35</f>
        <v>441</v>
      </c>
      <c r="E36" s="217" t="s">
        <v>373</v>
      </c>
      <c r="F36" s="211" t="s">
        <v>374</v>
      </c>
      <c r="G36" s="222">
        <f>G35-G34+G31</f>
        <v>884</v>
      </c>
      <c r="H36" s="223">
        <f>H35-H34+H31</f>
        <v>387</v>
      </c>
    </row>
    <row r="37" spans="1:8">
      <c r="A37" s="216" t="s">
        <v>375</v>
      </c>
      <c r="B37" s="188" t="s">
        <v>376</v>
      </c>
      <c r="C37" s="208">
        <f>IF((G36-C36)&gt;0,G36-C36,0)</f>
        <v>304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54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304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54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" thickBot="1">
      <c r="A44" s="217" t="s">
        <v>394</v>
      </c>
      <c r="B44" s="204" t="s">
        <v>395</v>
      </c>
      <c r="C44" s="222">
        <f>IF(G42=0,IF(C42-C43&gt;0,C42-C43+G43,0),IF(G42-G43&lt;0,G43-G42+C42,0))</f>
        <v>304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54</v>
      </c>
    </row>
    <row r="45" spans="1:8" ht="16" thickBot="1">
      <c r="A45" s="225" t="s">
        <v>398</v>
      </c>
      <c r="B45" s="226" t="s">
        <v>399</v>
      </c>
      <c r="C45" s="535">
        <f>C36+C38+C42</f>
        <v>884</v>
      </c>
      <c r="D45" s="536">
        <f>D36+D38+D42</f>
        <v>441</v>
      </c>
      <c r="E45" s="225" t="s">
        <v>400</v>
      </c>
      <c r="F45" s="227" t="s">
        <v>401</v>
      </c>
      <c r="G45" s="535">
        <f>G42+G36</f>
        <v>884</v>
      </c>
      <c r="H45" s="536">
        <f>H42+H36</f>
        <v>441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45772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Димитър Димитров Цветанов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130" zoomScaleNormal="130" zoomScaleSheetLayoutView="80" workbookViewId="0">
      <selection activeCell="C48" sqref="C48"/>
    </sheetView>
  </sheetViews>
  <sheetFormatPr defaultColWidth="9.36328125" defaultRowHeight="15.5"/>
  <cols>
    <col min="1" max="1" width="69.90625" style="137" customWidth="1"/>
    <col min="2" max="2" width="11.90625" style="137" bestFit="1" customWidth="1"/>
    <col min="3" max="4" width="22.6328125" style="137" customWidth="1"/>
    <col min="5" max="5" width="10.08984375" style="137" customWidth="1"/>
    <col min="6" max="6" width="12" style="137" customWidth="1"/>
    <col min="7" max="7" width="12.08984375" style="137" bestFit="1" customWidth="1"/>
    <col min="8" max="16384" width="9.36328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АРМЕЙСКИ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121213274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31.12.2024 г.</v>
      </c>
      <c r="B6" s="431"/>
      <c r="C6" s="63"/>
      <c r="D6" s="66"/>
      <c r="E6" s="136"/>
    </row>
    <row r="7" spans="1:13" ht="16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974</v>
      </c>
      <c r="D11" s="154">
        <v>424</v>
      </c>
    </row>
    <row r="12" spans="1:13">
      <c r="A12" s="232" t="s">
        <v>408</v>
      </c>
      <c r="B12" s="142" t="s">
        <v>409</v>
      </c>
      <c r="C12" s="155">
        <v>-276</v>
      </c>
      <c r="D12" s="154">
        <v>-257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-244</v>
      </c>
      <c r="D14" s="154">
        <v>-200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4">
        <v>-4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" thickBot="1">
      <c r="A21" s="246" t="s">
        <v>426</v>
      </c>
      <c r="B21" s="247" t="s">
        <v>427</v>
      </c>
      <c r="C21" s="556">
        <f>SUM(C11:C20)</f>
        <v>454</v>
      </c>
      <c r="D21" s="557">
        <f>SUM(D11:D20)</f>
        <v>-37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" thickBot="1">
      <c r="A33" s="246" t="s">
        <v>448</v>
      </c>
      <c r="B33" s="247" t="s">
        <v>449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162</v>
      </c>
      <c r="D37" s="154">
        <v>40</v>
      </c>
    </row>
    <row r="38" spans="1:13">
      <c r="A38" s="232" t="s">
        <v>457</v>
      </c>
      <c r="B38" s="142" t="s">
        <v>458</v>
      </c>
      <c r="C38" s="155">
        <v>-595</v>
      </c>
      <c r="D38" s="154">
        <v>-2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" thickBot="1">
      <c r="A43" s="249" t="s">
        <v>467</v>
      </c>
      <c r="B43" s="250" t="s">
        <v>468</v>
      </c>
      <c r="C43" s="558">
        <f>SUM(C35:C42)</f>
        <v>-433</v>
      </c>
      <c r="D43" s="559">
        <f>SUM(D35:D42)</f>
        <v>38</v>
      </c>
      <c r="G43" s="143"/>
      <c r="H43" s="143"/>
    </row>
    <row r="44" spans="1:13" ht="16" thickBot="1">
      <c r="A44" s="253" t="s">
        <v>469</v>
      </c>
      <c r="B44" s="254" t="s">
        <v>470</v>
      </c>
      <c r="C44" s="260">
        <f>C43+C33+C21</f>
        <v>21</v>
      </c>
      <c r="D44" s="261">
        <f>D43+D33+D21</f>
        <v>1</v>
      </c>
      <c r="G44" s="143"/>
      <c r="H44" s="143"/>
    </row>
    <row r="45" spans="1:13" ht="16" thickBot="1">
      <c r="A45" s="255" t="s">
        <v>471</v>
      </c>
      <c r="B45" s="256" t="s">
        <v>472</v>
      </c>
      <c r="C45" s="262">
        <v>59</v>
      </c>
      <c r="D45" s="263">
        <v>58</v>
      </c>
      <c r="G45" s="143"/>
      <c r="H45" s="143"/>
    </row>
    <row r="46" spans="1:13" ht="16" thickBot="1">
      <c r="A46" s="258" t="s">
        <v>473</v>
      </c>
      <c r="B46" s="259" t="s">
        <v>474</v>
      </c>
      <c r="C46" s="264">
        <f>C45+C44</f>
        <v>80</v>
      </c>
      <c r="D46" s="265">
        <f>D45+D44</f>
        <v>59</v>
      </c>
      <c r="G46" s="143"/>
      <c r="H46" s="143"/>
    </row>
    <row r="47" spans="1:13">
      <c r="A47" s="257" t="s">
        <v>475</v>
      </c>
      <c r="B47" s="266" t="s">
        <v>476</v>
      </c>
      <c r="C47" s="251">
        <v>76</v>
      </c>
      <c r="D47" s="252">
        <v>55</v>
      </c>
      <c r="G47" s="143"/>
      <c r="H47" s="143"/>
    </row>
    <row r="48" spans="1:13" ht="16" thickBot="1">
      <c r="A48" s="233" t="s">
        <v>477</v>
      </c>
      <c r="B48" s="267" t="s">
        <v>478</v>
      </c>
      <c r="C48" s="234">
        <v>4</v>
      </c>
      <c r="D48" s="235">
        <v>4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45772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Димитър Димитров Цветанов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45" zoomScaleNormal="100" zoomScaleSheetLayoutView="145" workbookViewId="0">
      <selection activeCell="M18" sqref="M18"/>
    </sheetView>
  </sheetViews>
  <sheetFormatPr defaultColWidth="9.36328125" defaultRowHeight="15.5"/>
  <cols>
    <col min="1" max="1" width="50.6328125" style="476" customWidth="1"/>
    <col min="2" max="2" width="10.6328125" style="477" customWidth="1"/>
    <col min="3" max="3" width="10.6328125" style="134" customWidth="1"/>
    <col min="4" max="4" width="12.6328125" style="134" customWidth="1"/>
    <col min="5" max="8" width="11.6328125" style="134" customWidth="1"/>
    <col min="9" max="10" width="10.6328125" style="134" customWidth="1"/>
    <col min="11" max="11" width="11.08984375" style="134" customWidth="1"/>
    <col min="12" max="12" width="14.6328125" style="134" customWidth="1"/>
    <col min="13" max="13" width="16.90625" style="134" customWidth="1"/>
    <col min="14" max="14" width="11" style="134" customWidth="1"/>
    <col min="15" max="16384" width="9.36328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АРМЕЙСКИ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121213274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31.12.2024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0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0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0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516</v>
      </c>
      <c r="D13" s="493">
        <f>'1-Баланс'!H20</f>
        <v>0</v>
      </c>
      <c r="E13" s="493">
        <f>'1-Баланс'!H21</f>
        <v>330</v>
      </c>
      <c r="F13" s="493">
        <f>'1-Баланс'!H23</f>
        <v>145</v>
      </c>
      <c r="G13" s="493">
        <f>'1-Баланс'!H24</f>
        <v>0</v>
      </c>
      <c r="H13" s="494"/>
      <c r="I13" s="493">
        <f>'1-Баланс'!H29+'1-Баланс'!H32</f>
        <v>0</v>
      </c>
      <c r="J13" s="493">
        <f>'1-Баланс'!H30+'1-Баланс'!H33</f>
        <v>-595</v>
      </c>
      <c r="K13" s="494"/>
      <c r="L13" s="493">
        <f>SUM(C13:K13)</f>
        <v>396</v>
      </c>
      <c r="M13" s="495">
        <f>'1-Баланс'!H40</f>
        <v>155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>
      <c r="A17" s="461" t="s">
        <v>509</v>
      </c>
      <c r="B17" s="462" t="s">
        <v>510</v>
      </c>
      <c r="C17" s="493">
        <f>C13+C14</f>
        <v>516</v>
      </c>
      <c r="D17" s="493">
        <f t="shared" ref="D17:M17" si="2">D13+D14</f>
        <v>0</v>
      </c>
      <c r="E17" s="493">
        <f t="shared" si="2"/>
        <v>330</v>
      </c>
      <c r="F17" s="493">
        <f t="shared" si="2"/>
        <v>145</v>
      </c>
      <c r="G17" s="493">
        <f t="shared" si="2"/>
        <v>0</v>
      </c>
      <c r="H17" s="493">
        <f t="shared" si="2"/>
        <v>0</v>
      </c>
      <c r="I17" s="493">
        <f t="shared" si="2"/>
        <v>0</v>
      </c>
      <c r="J17" s="493">
        <f t="shared" si="2"/>
        <v>-595</v>
      </c>
      <c r="K17" s="493">
        <f t="shared" si="2"/>
        <v>0</v>
      </c>
      <c r="L17" s="493">
        <f t="shared" si="1"/>
        <v>396</v>
      </c>
      <c r="M17" s="495">
        <f t="shared" si="2"/>
        <v>155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304</v>
      </c>
      <c r="J18" s="493">
        <f>+'1-Баланс'!G33</f>
        <v>0</v>
      </c>
      <c r="K18" s="494"/>
      <c r="L18" s="493">
        <f t="shared" si="1"/>
        <v>304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516</v>
      </c>
      <c r="D31" s="493">
        <f t="shared" ref="D31:M31" si="6">D19+D22+D23+D26+D30+D29+D17+D18</f>
        <v>0</v>
      </c>
      <c r="E31" s="493">
        <f t="shared" si="6"/>
        <v>330</v>
      </c>
      <c r="F31" s="493">
        <f t="shared" si="6"/>
        <v>145</v>
      </c>
      <c r="G31" s="493">
        <f t="shared" si="6"/>
        <v>0</v>
      </c>
      <c r="H31" s="493">
        <f t="shared" si="6"/>
        <v>0</v>
      </c>
      <c r="I31" s="493">
        <f t="shared" si="6"/>
        <v>304</v>
      </c>
      <c r="J31" s="493">
        <f t="shared" si="6"/>
        <v>-595</v>
      </c>
      <c r="K31" s="493">
        <f t="shared" si="6"/>
        <v>0</v>
      </c>
      <c r="L31" s="493">
        <f t="shared" si="1"/>
        <v>700</v>
      </c>
      <c r="M31" s="495">
        <f t="shared" si="6"/>
        <v>155</v>
      </c>
      <c r="N31" s="133"/>
    </row>
    <row r="32" spans="1:14" ht="31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0.5" thickBot="1">
      <c r="A34" s="469" t="s">
        <v>541</v>
      </c>
      <c r="B34" s="470" t="s">
        <v>542</v>
      </c>
      <c r="C34" s="496">
        <f t="shared" ref="C34:K34" si="7">C31+C32+C33</f>
        <v>516</v>
      </c>
      <c r="D34" s="496">
        <f t="shared" si="7"/>
        <v>0</v>
      </c>
      <c r="E34" s="496">
        <f t="shared" si="7"/>
        <v>330</v>
      </c>
      <c r="F34" s="496">
        <f t="shared" si="7"/>
        <v>145</v>
      </c>
      <c r="G34" s="496">
        <f t="shared" si="7"/>
        <v>0</v>
      </c>
      <c r="H34" s="496">
        <f t="shared" si="7"/>
        <v>0</v>
      </c>
      <c r="I34" s="496">
        <f t="shared" si="7"/>
        <v>304</v>
      </c>
      <c r="J34" s="496">
        <f t="shared" si="7"/>
        <v>-595</v>
      </c>
      <c r="K34" s="496">
        <f t="shared" si="7"/>
        <v>0</v>
      </c>
      <c r="L34" s="496">
        <f t="shared" si="1"/>
        <v>700</v>
      </c>
      <c r="M34" s="497">
        <f>M31+M32+M33</f>
        <v>155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45772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Димитър Димитров Цветанов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4" zoomScale="80" zoomScaleNormal="85" zoomScaleSheetLayoutView="80" workbookViewId="0">
      <selection activeCell="A24" sqref="A24"/>
    </sheetView>
  </sheetViews>
  <sheetFormatPr defaultColWidth="10.6328125" defaultRowHeight="15.5"/>
  <cols>
    <col min="1" max="1" width="4.6328125" style="32" customWidth="1"/>
    <col min="2" max="2" width="55.6328125" style="32" customWidth="1"/>
    <col min="3" max="9" width="10.6328125" style="32" customWidth="1"/>
    <col min="10" max="10" width="13.6328125" style="32" customWidth="1"/>
    <col min="11" max="16" width="10.6328125" style="32" customWidth="1"/>
    <col min="17" max="18" width="14.6328125" style="32" customWidth="1"/>
    <col min="19" max="16384" width="10.63281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АРМЕЙСКИ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121213274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31.12.2024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679</v>
      </c>
      <c r="E11" s="282"/>
      <c r="F11" s="282">
        <v>68</v>
      </c>
      <c r="G11" s="278">
        <f>D11+E11-F11</f>
        <v>611</v>
      </c>
      <c r="H11" s="282"/>
      <c r="I11" s="282"/>
      <c r="J11" s="278">
        <f>G11+H11-I11</f>
        <v>611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611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527</v>
      </c>
      <c r="E12" s="282"/>
      <c r="F12" s="282"/>
      <c r="G12" s="278">
        <f t="shared" ref="G12:G42" si="2">D12+E12-F12</f>
        <v>527</v>
      </c>
      <c r="H12" s="282"/>
      <c r="I12" s="282"/>
      <c r="J12" s="278">
        <f t="shared" ref="J12:J42" si="3">G12+H12-I12</f>
        <v>527</v>
      </c>
      <c r="K12" s="282">
        <v>341</v>
      </c>
      <c r="L12" s="282">
        <v>10</v>
      </c>
      <c r="M12" s="282"/>
      <c r="N12" s="278">
        <f t="shared" ref="N12:N42" si="4">K12+L12-M12</f>
        <v>351</v>
      </c>
      <c r="O12" s="282"/>
      <c r="P12" s="282"/>
      <c r="Q12" s="278">
        <f t="shared" si="0"/>
        <v>351</v>
      </c>
      <c r="R12" s="292">
        <f t="shared" si="1"/>
        <v>176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96</v>
      </c>
      <c r="E13" s="282"/>
      <c r="F13" s="282"/>
      <c r="G13" s="278">
        <f t="shared" si="2"/>
        <v>96</v>
      </c>
      <c r="H13" s="282"/>
      <c r="I13" s="282"/>
      <c r="J13" s="278">
        <f t="shared" si="3"/>
        <v>96</v>
      </c>
      <c r="K13" s="282">
        <v>96</v>
      </c>
      <c r="L13" s="282"/>
      <c r="M13" s="282"/>
      <c r="N13" s="278">
        <f t="shared" si="4"/>
        <v>96</v>
      </c>
      <c r="O13" s="282"/>
      <c r="P13" s="282"/>
      <c r="Q13" s="278">
        <f t="shared" si="0"/>
        <v>96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136</v>
      </c>
      <c r="E14" s="282"/>
      <c r="F14" s="282"/>
      <c r="G14" s="278">
        <f t="shared" si="2"/>
        <v>136</v>
      </c>
      <c r="H14" s="282"/>
      <c r="I14" s="282"/>
      <c r="J14" s="278">
        <f t="shared" si="3"/>
        <v>136</v>
      </c>
      <c r="K14" s="282">
        <v>131</v>
      </c>
      <c r="L14" s="282">
        <v>2</v>
      </c>
      <c r="M14" s="282"/>
      <c r="N14" s="278">
        <f t="shared" si="4"/>
        <v>133</v>
      </c>
      <c r="O14" s="282"/>
      <c r="P14" s="282"/>
      <c r="Q14" s="278">
        <f t="shared" si="0"/>
        <v>133</v>
      </c>
      <c r="R14" s="292">
        <f t="shared" si="1"/>
        <v>3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48</v>
      </c>
      <c r="E15" s="282"/>
      <c r="F15" s="282"/>
      <c r="G15" s="278">
        <f t="shared" si="2"/>
        <v>48</v>
      </c>
      <c r="H15" s="282"/>
      <c r="I15" s="282"/>
      <c r="J15" s="278">
        <f t="shared" si="3"/>
        <v>48</v>
      </c>
      <c r="K15" s="282">
        <v>48</v>
      </c>
      <c r="L15" s="282"/>
      <c r="M15" s="282"/>
      <c r="N15" s="278">
        <f t="shared" si="4"/>
        <v>48</v>
      </c>
      <c r="O15" s="282"/>
      <c r="P15" s="282"/>
      <c r="Q15" s="278">
        <f t="shared" si="0"/>
        <v>48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">
      <c r="A17" s="291" t="s">
        <v>600</v>
      </c>
      <c r="B17" s="123" t="s">
        <v>601</v>
      </c>
      <c r="C17" s="122" t="s">
        <v>602</v>
      </c>
      <c r="D17" s="282">
        <v>221</v>
      </c>
      <c r="E17" s="282"/>
      <c r="F17" s="282"/>
      <c r="G17" s="278">
        <f t="shared" si="2"/>
        <v>221</v>
      </c>
      <c r="H17" s="282"/>
      <c r="I17" s="282"/>
      <c r="J17" s="278">
        <f t="shared" si="3"/>
        <v>221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221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8</v>
      </c>
      <c r="E18" s="282"/>
      <c r="F18" s="282"/>
      <c r="G18" s="278">
        <f t="shared" si="2"/>
        <v>8</v>
      </c>
      <c r="H18" s="282"/>
      <c r="I18" s="282"/>
      <c r="J18" s="278">
        <f t="shared" si="3"/>
        <v>8</v>
      </c>
      <c r="K18" s="282">
        <v>8</v>
      </c>
      <c r="L18" s="282"/>
      <c r="M18" s="282"/>
      <c r="N18" s="278">
        <f t="shared" si="4"/>
        <v>8</v>
      </c>
      <c r="O18" s="282"/>
      <c r="P18" s="282"/>
      <c r="Q18" s="278">
        <f t="shared" si="0"/>
        <v>8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1715</v>
      </c>
      <c r="E19" s="283">
        <f>SUM(E11:E18)</f>
        <v>0</v>
      </c>
      <c r="F19" s="283">
        <f>SUM(F11:F18)</f>
        <v>68</v>
      </c>
      <c r="G19" s="278">
        <f t="shared" si="2"/>
        <v>1647</v>
      </c>
      <c r="H19" s="283">
        <f>SUM(H11:H18)</f>
        <v>0</v>
      </c>
      <c r="I19" s="283">
        <f>SUM(I11:I18)</f>
        <v>0</v>
      </c>
      <c r="J19" s="278">
        <f t="shared" si="3"/>
        <v>1647</v>
      </c>
      <c r="K19" s="283">
        <f>SUM(K11:K18)</f>
        <v>624</v>
      </c>
      <c r="L19" s="283">
        <f>SUM(L11:L18)</f>
        <v>12</v>
      </c>
      <c r="M19" s="283">
        <f>SUM(M11:M18)</f>
        <v>0</v>
      </c>
      <c r="N19" s="278">
        <f t="shared" si="4"/>
        <v>636</v>
      </c>
      <c r="O19" s="283">
        <f>SUM(O11:O18)</f>
        <v>0</v>
      </c>
      <c r="P19" s="283">
        <f>SUM(P11:P18)</f>
        <v>0</v>
      </c>
      <c r="Q19" s="278">
        <f t="shared" si="0"/>
        <v>636</v>
      </c>
      <c r="R19" s="292">
        <f t="shared" si="1"/>
        <v>1011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" thickBot="1">
      <c r="A43" s="298"/>
      <c r="B43" s="299" t="s">
        <v>646</v>
      </c>
      <c r="C43" s="300" t="s">
        <v>647</v>
      </c>
      <c r="D43" s="301">
        <f>D19+D20+D22+D28+D41+D42</f>
        <v>1715</v>
      </c>
      <c r="E43" s="301">
        <f>E19+E20+E22+E28+E41+E42</f>
        <v>0</v>
      </c>
      <c r="F43" s="301">
        <f t="shared" ref="F43:R43" si="11">F19+F20+F22+F28+F41+F42</f>
        <v>68</v>
      </c>
      <c r="G43" s="301">
        <f t="shared" si="11"/>
        <v>1647</v>
      </c>
      <c r="H43" s="301">
        <f t="shared" si="11"/>
        <v>0</v>
      </c>
      <c r="I43" s="301">
        <f t="shared" si="11"/>
        <v>0</v>
      </c>
      <c r="J43" s="301">
        <f t="shared" si="11"/>
        <v>1647</v>
      </c>
      <c r="K43" s="301">
        <f t="shared" si="11"/>
        <v>624</v>
      </c>
      <c r="L43" s="301">
        <f t="shared" si="11"/>
        <v>12</v>
      </c>
      <c r="M43" s="301">
        <f t="shared" si="11"/>
        <v>0</v>
      </c>
      <c r="N43" s="301">
        <f t="shared" si="11"/>
        <v>636</v>
      </c>
      <c r="O43" s="301">
        <f t="shared" si="11"/>
        <v>0</v>
      </c>
      <c r="P43" s="301">
        <f t="shared" si="11"/>
        <v>0</v>
      </c>
      <c r="Q43" s="301">
        <f t="shared" si="11"/>
        <v>636</v>
      </c>
      <c r="R43" s="302">
        <f t="shared" si="11"/>
        <v>1011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45772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Димитър Димитров Цветанов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78" zoomScale="80" zoomScaleNormal="85" zoomScaleSheetLayoutView="80" workbookViewId="0">
      <selection activeCell="D90" sqref="D90"/>
    </sheetView>
  </sheetViews>
  <sheetFormatPr defaultColWidth="10.6328125" defaultRowHeight="15.5"/>
  <cols>
    <col min="1" max="1" width="52.6328125" style="32" customWidth="1"/>
    <col min="2" max="2" width="10.6328125" style="87" customWidth="1"/>
    <col min="3" max="3" width="17.6328125" style="32" customWidth="1"/>
    <col min="4" max="5" width="15.6328125" style="32" customWidth="1"/>
    <col min="6" max="6" width="16.90625" style="32" customWidth="1"/>
    <col min="7" max="26" width="10.6328125" style="32" customWidth="1"/>
    <col min="27" max="16384" width="10.63281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АРМЕЙСКИ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121213274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31.12.2024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" thickBot="1">
      <c r="A7" s="98" t="s">
        <v>650</v>
      </c>
      <c r="C7" s="11"/>
      <c r="D7" s="11"/>
      <c r="E7" s="28" t="s">
        <v>25</v>
      </c>
    </row>
    <row r="8" spans="1:8" s="88" customFormat="1" ht="15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 ht="15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84</v>
      </c>
      <c r="D13" s="314">
        <f>SUM(D14:D16)</f>
        <v>0</v>
      </c>
      <c r="E13" s="321">
        <f>SUM(E14:E16)</f>
        <v>84</v>
      </c>
      <c r="F13" s="105"/>
    </row>
    <row r="14" spans="1:8">
      <c r="A14" s="322" t="s">
        <v>660</v>
      </c>
      <c r="B14" s="107" t="s">
        <v>661</v>
      </c>
      <c r="C14" s="320">
        <v>84</v>
      </c>
      <c r="D14" s="320"/>
      <c r="E14" s="321">
        <f t="shared" ref="E14:E44" si="0">C14-D14</f>
        <v>84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470</v>
      </c>
      <c r="D18" s="314">
        <f>+D19+D20</f>
        <v>0</v>
      </c>
      <c r="E18" s="321">
        <f t="shared" si="0"/>
        <v>470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470</v>
      </c>
      <c r="D20" s="320"/>
      <c r="E20" s="321">
        <f t="shared" si="0"/>
        <v>470</v>
      </c>
      <c r="F20" s="105"/>
    </row>
    <row r="21" spans="1:6" ht="16" thickBot="1">
      <c r="A21" s="335" t="s">
        <v>673</v>
      </c>
      <c r="B21" s="336" t="s">
        <v>674</v>
      </c>
      <c r="C21" s="383">
        <f>C13+C17+C18</f>
        <v>554</v>
      </c>
      <c r="D21" s="383">
        <f>D13+D17+D18</f>
        <v>0</v>
      </c>
      <c r="E21" s="384">
        <f>E13+E17+E18</f>
        <v>554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30</v>
      </c>
      <c r="D30" s="320">
        <v>30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" thickBot="1">
      <c r="A45" s="340" t="s">
        <v>717</v>
      </c>
      <c r="B45" s="341" t="s">
        <v>718</v>
      </c>
      <c r="C45" s="381">
        <f>C26+C30+C31+C33+C32+C34+C35+C40</f>
        <v>30</v>
      </c>
      <c r="D45" s="381">
        <f>D26+D30+D31+D33+D32+D34+D35+D40</f>
        <v>30</v>
      </c>
      <c r="E45" s="382">
        <f>E26+E30+E31+E33+E32+E34+E35+E40</f>
        <v>0</v>
      </c>
      <c r="F45" s="105"/>
    </row>
    <row r="46" spans="1:6" ht="16" thickBot="1">
      <c r="A46" s="342" t="s">
        <v>719</v>
      </c>
      <c r="B46" s="343" t="s">
        <v>720</v>
      </c>
      <c r="C46" s="387">
        <f>C45+C23+C21+C11</f>
        <v>584</v>
      </c>
      <c r="D46" s="387">
        <f>D45+D23+D21+D11</f>
        <v>30</v>
      </c>
      <c r="E46" s="388">
        <f>E45+E23+E21+E11</f>
        <v>554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836</v>
      </c>
      <c r="D64" s="155"/>
      <c r="E64" s="106">
        <f t="shared" si="1"/>
        <v>836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" thickBot="1">
      <c r="A68" s="335" t="s">
        <v>750</v>
      </c>
      <c r="B68" s="336" t="s">
        <v>751</v>
      </c>
      <c r="C68" s="379">
        <f>C54+C58+C63+C64+C65+C66</f>
        <v>836</v>
      </c>
      <c r="D68" s="379">
        <f>D54+D58+D63+D64+D65+D66</f>
        <v>0</v>
      </c>
      <c r="E68" s="377">
        <f t="shared" si="1"/>
        <v>836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200</v>
      </c>
      <c r="D87" s="106">
        <f>SUM(D88:D92)+D96</f>
        <v>200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16</v>
      </c>
      <c r="D89" s="155">
        <v>16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103</v>
      </c>
      <c r="D91" s="155">
        <v>103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41</v>
      </c>
      <c r="D92" s="108">
        <f>SUM(D93:D95)</f>
        <v>41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41</v>
      </c>
      <c r="D95" s="155">
        <v>41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40</v>
      </c>
      <c r="D96" s="155">
        <v>40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" thickBot="1">
      <c r="A98" s="335" t="s">
        <v>801</v>
      </c>
      <c r="B98" s="336" t="s">
        <v>802</v>
      </c>
      <c r="C98" s="377">
        <f>C87+C82+C77+C73+C97</f>
        <v>200</v>
      </c>
      <c r="D98" s="377">
        <f>D87+D82+D77+D73+D97</f>
        <v>200</v>
      </c>
      <c r="E98" s="377">
        <f>E87+E82+E77+E73+E97</f>
        <v>0</v>
      </c>
      <c r="F98" s="378">
        <f>F87+F82+F77+F73+F97</f>
        <v>0</v>
      </c>
    </row>
    <row r="99" spans="1:8" ht="16" thickBot="1">
      <c r="A99" s="358" t="s">
        <v>803</v>
      </c>
      <c r="B99" s="359" t="s">
        <v>804</v>
      </c>
      <c r="C99" s="371">
        <f>C98+C70+C68</f>
        <v>1036</v>
      </c>
      <c r="D99" s="371">
        <f>D98+D70+D68</f>
        <v>200</v>
      </c>
      <c r="E99" s="371">
        <f>E98+E70+E68</f>
        <v>836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0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3" t="s">
        <v>7</v>
      </c>
      <c r="B111" s="609">
        <f>pdeReportingDate</f>
        <v>45772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Димитър Димитров Цветанов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C18" sqref="C18"/>
    </sheetView>
  </sheetViews>
  <sheetFormatPr defaultColWidth="10.6328125" defaultRowHeight="15.5"/>
  <cols>
    <col min="1" max="1" width="51.90625" style="32" customWidth="1"/>
    <col min="2" max="2" width="10.6328125" style="87" customWidth="1"/>
    <col min="3" max="7" width="13.6328125" style="32" customWidth="1"/>
    <col min="8" max="9" width="14.6328125" style="32" customWidth="1"/>
    <col min="10" max="20" width="10.6328125" style="32"/>
    <col min="21" max="21" width="13.453125" style="32" bestFit="1" customWidth="1"/>
    <col min="22" max="16384" width="10.63281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АРМЕЙСКИ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121213274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31.12.2024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>
        <v>55033</v>
      </c>
      <c r="D13" s="392"/>
      <c r="E13" s="392"/>
      <c r="F13" s="392">
        <v>106</v>
      </c>
      <c r="G13" s="392"/>
      <c r="H13" s="392"/>
      <c r="I13" s="393">
        <f>F13+G13-H13</f>
        <v>106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125</v>
      </c>
      <c r="D17" s="392"/>
      <c r="E17" s="392"/>
      <c r="F17" s="392">
        <v>1</v>
      </c>
      <c r="G17" s="392"/>
      <c r="H17" s="392"/>
      <c r="I17" s="393">
        <f t="shared" si="0"/>
        <v>1</v>
      </c>
    </row>
    <row r="18" spans="1:16" ht="16" thickBot="1">
      <c r="A18" s="397" t="s">
        <v>546</v>
      </c>
      <c r="B18" s="398" t="s">
        <v>840</v>
      </c>
      <c r="C18" s="399">
        <f t="shared" ref="C18:H18" si="1">C13+C14+C16+C17</f>
        <v>55158</v>
      </c>
      <c r="D18" s="399">
        <f t="shared" si="1"/>
        <v>0</v>
      </c>
      <c r="E18" s="399">
        <f t="shared" si="1"/>
        <v>0</v>
      </c>
      <c r="F18" s="399">
        <f t="shared" si="1"/>
        <v>107</v>
      </c>
      <c r="G18" s="399">
        <f t="shared" si="1"/>
        <v>0</v>
      </c>
      <c r="H18" s="399">
        <f t="shared" si="1"/>
        <v>0</v>
      </c>
      <c r="I18" s="400">
        <f t="shared" si="0"/>
        <v>107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45772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Димитър Димитров Цветанов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4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5"/>
  <cols>
    <col min="1" max="1" width="11.453125" customWidth="1"/>
    <col min="2" max="2" width="52" customWidth="1"/>
    <col min="3" max="3" width="20.90625" customWidth="1"/>
    <col min="4" max="4" width="23.6328125" customWidth="1"/>
    <col min="5" max="5" width="19.36328125" customWidth="1"/>
    <col min="6" max="6" width="52.36328125" customWidth="1"/>
    <col min="7" max="7" width="14.54296875" customWidth="1"/>
  </cols>
  <sheetData>
    <row r="1" spans="1:10" ht="20.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5">
      <c r="A2" s="561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5">
      <c r="A3" s="561" t="str">
        <f>CONCATENATE("за периода от ",TEXT(startDate,"dd.mm.yyyy г.")," до ",TEXT(endDate,"dd.mm.yyyy г."))</f>
        <v>за периода от 01.01.2024 г. до 31.12.2024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1961</v>
      </c>
      <c r="D6" s="594">
        <f t="shared" ref="D6:D15" si="0">C6-E6</f>
        <v>0</v>
      </c>
      <c r="E6" s="570">
        <f>'1-Баланс'!G95</f>
        <v>1961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766</v>
      </c>
      <c r="D7" s="594">
        <f t="shared" si="0"/>
        <v>250</v>
      </c>
      <c r="E7" s="570">
        <f>'1-Баланс'!G18</f>
        <v>516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304</v>
      </c>
      <c r="D8" s="594">
        <f t="shared" si="0"/>
        <v>0</v>
      </c>
      <c r="E8" s="570">
        <f>ABS('2-Отчет за доходите'!C44)-ABS('2-Отчет за доходите'!G44)</f>
        <v>304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59</v>
      </c>
      <c r="D9" s="594">
        <f t="shared" si="0"/>
        <v>0</v>
      </c>
      <c r="E9" s="570">
        <f>'3-Отчет за паричния поток'!C45</f>
        <v>59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80</v>
      </c>
      <c r="D10" s="594">
        <f t="shared" si="0"/>
        <v>0</v>
      </c>
      <c r="E10" s="570">
        <f>'3-Отчет за паричния поток'!C46</f>
        <v>80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766</v>
      </c>
      <c r="D11" s="594">
        <f t="shared" si="0"/>
        <v>66</v>
      </c>
      <c r="E11" s="570">
        <f>'4-Отчет за собствения капитал'!L34</f>
        <v>700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107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2025-04-30T14:14:29Z</cp:lastPrinted>
  <dcterms:created xsi:type="dcterms:W3CDTF">2006-09-16T00:00:00Z</dcterms:created>
  <dcterms:modified xsi:type="dcterms:W3CDTF">2025-04-30T14:19:42Z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