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Nikolina Bozova\FO_INFRI 2025\КОНСОЛИДИРАН ФИНАНСОВ ОТЧЕТ ИНФРА ХОЛДИНГ АД\"/>
    </mc:Choice>
  </mc:AlternateContent>
  <xr:revisionPtr revIDLastSave="0" documentId="13_ncr:1_{D861B9EA-D5D6-484A-85B8-EDF0F9A09E54}" xr6:coauthVersionLast="47" xr6:coauthVersionMax="47" xr10:uidLastSave="{00000000-0000-0000-0000-000000000000}"/>
  <bookViews>
    <workbookView xWindow="-120" yWindow="-120" windowWidth="29040" windowHeight="15720" tabRatio="814" activeTab="7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Area" localSheetId="6">'Справка 7'!$A$1:$G$117</definedName>
    <definedName name="_xlnm.Print_Titles" localSheetId="1">'1-Баланс'!$9:$9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 s="1"/>
  <c r="F105" i="9"/>
  <c r="F104" i="9"/>
  <c r="E97" i="9"/>
  <c r="H1134" i="2" s="1"/>
  <c r="E96" i="9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 s="1"/>
  <c r="E31" i="9"/>
  <c r="H992" i="2"/>
  <c r="E30" i="9"/>
  <c r="H991" i="2"/>
  <c r="E29" i="9"/>
  <c r="H990" i="2"/>
  <c r="E28" i="9"/>
  <c r="H989" i="2"/>
  <c r="E27" i="9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 s="1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 s="1"/>
  <c r="G15" i="8"/>
  <c r="H555" i="2" s="1"/>
  <c r="J15" i="8"/>
  <c r="H64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64" i="2" s="1"/>
  <c r="H58" i="2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G56" i="4"/>
  <c r="H17" i="7"/>
  <c r="H332" i="2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21" i="2"/>
  <c r="H1133" i="2"/>
  <c r="R36" i="8"/>
  <c r="H903" i="2" s="1"/>
  <c r="E35" i="9"/>
  <c r="H996" i="2" s="1"/>
  <c r="H1320" i="2"/>
  <c r="H561" i="2"/>
  <c r="H565" i="2"/>
  <c r="H1244" i="2"/>
  <c r="H863" i="2"/>
  <c r="H650" i="2"/>
  <c r="H1305" i="2"/>
  <c r="E15" i="14"/>
  <c r="D15" i="14"/>
  <c r="H1296" i="2"/>
  <c r="H107" i="2"/>
  <c r="H977" i="2"/>
  <c r="E21" i="9"/>
  <c r="H985" i="2"/>
  <c r="H1129" i="2"/>
  <c r="C21" i="9"/>
  <c r="H921" i="2"/>
  <c r="H918" i="2"/>
  <c r="E82" i="9"/>
  <c r="H1119" i="2" s="1"/>
  <c r="H1130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L18" i="7"/>
  <c r="H421" i="2" s="1"/>
  <c r="F17" i="7"/>
  <c r="I17" i="7"/>
  <c r="H354" i="2"/>
  <c r="C17" i="7"/>
  <c r="H222" i="2" s="1"/>
  <c r="H862" i="2"/>
  <c r="I31" i="7"/>
  <c r="I34" i="7" s="1"/>
  <c r="H371" i="2" s="1"/>
  <c r="H218" i="2"/>
  <c r="H772" i="2"/>
  <c r="H48" i="2"/>
  <c r="H1193" i="2"/>
  <c r="F107" i="9"/>
  <c r="H1195" i="2" s="1"/>
  <c r="E12" i="14"/>
  <c r="D12" i="14" s="1"/>
  <c r="H1300" i="2"/>
  <c r="D3" i="12"/>
  <c r="D15" i="12"/>
  <c r="G31" i="5"/>
  <c r="G36" i="5" s="1"/>
  <c r="H174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H231" i="2"/>
  <c r="L26" i="7"/>
  <c r="H429" i="2" s="1"/>
  <c r="H552" i="2"/>
  <c r="J12" i="8"/>
  <c r="H642" i="2"/>
  <c r="I27" i="10"/>
  <c r="H1294" i="2"/>
  <c r="L19" i="7"/>
  <c r="H422" i="2" s="1"/>
  <c r="D17" i="7"/>
  <c r="D31" i="7" s="1"/>
  <c r="H258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 s="1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43" i="2" s="1"/>
  <c r="H666" i="2"/>
  <c r="R39" i="8"/>
  <c r="H906" i="2" s="1"/>
  <c r="R27" i="8"/>
  <c r="H895" i="2" s="1"/>
  <c r="E87" i="9" l="1"/>
  <c r="E98" i="9" s="1"/>
  <c r="H1135" i="2" s="1"/>
  <c r="H170" i="2"/>
  <c r="D31" i="5"/>
  <c r="D36" i="5" s="1"/>
  <c r="H110" i="2"/>
  <c r="H368" i="2"/>
  <c r="H1125" i="2"/>
  <c r="D45" i="9"/>
  <c r="H974" i="2" s="1"/>
  <c r="E40" i="9"/>
  <c r="Q15" i="8"/>
  <c r="H855" i="2" s="1"/>
  <c r="K43" i="8"/>
  <c r="H700" i="2" s="1"/>
  <c r="D44" i="6"/>
  <c r="D46" i="6" s="1"/>
  <c r="C31" i="5"/>
  <c r="H143" i="2" s="1"/>
  <c r="G79" i="4"/>
  <c r="D5" i="12" s="1"/>
  <c r="H120" i="2"/>
  <c r="D12" i="12"/>
  <c r="G34" i="4"/>
  <c r="H93" i="2" s="1"/>
  <c r="E7" i="14"/>
  <c r="H69" i="2"/>
  <c r="C94" i="4"/>
  <c r="H71" i="2" s="1"/>
  <c r="H95" i="4"/>
  <c r="D34" i="7"/>
  <c r="H261" i="2" s="1"/>
  <c r="L13" i="7"/>
  <c r="H416" i="2" s="1"/>
  <c r="H244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H86" i="2"/>
  <c r="H1124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D46" i="9" l="1"/>
  <c r="H975" i="2" s="1"/>
  <c r="R15" i="8"/>
  <c r="H885" i="2" s="1"/>
  <c r="D10" i="12"/>
  <c r="E45" i="9"/>
  <c r="H1001" i="2"/>
  <c r="C36" i="5"/>
  <c r="C33" i="5"/>
  <c r="H144" i="2" s="1"/>
  <c r="G33" i="5"/>
  <c r="H171" i="2" s="1"/>
  <c r="H124" i="2"/>
  <c r="D13" i="12"/>
  <c r="D11" i="12"/>
  <c r="H390" i="2"/>
  <c r="G37" i="4"/>
  <c r="G95" i="4" s="1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4" i="12" l="1"/>
  <c r="D19" i="12" s="1"/>
  <c r="C7" i="14"/>
  <c r="D7" i="14" s="1"/>
  <c r="C11" i="14"/>
  <c r="E46" i="9"/>
  <c r="H1007" i="2" s="1"/>
  <c r="H1006" i="2"/>
  <c r="H147" i="2"/>
  <c r="C37" i="5"/>
  <c r="G37" i="5"/>
  <c r="D8" i="12"/>
  <c r="C42" i="5"/>
  <c r="H94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53" i="2" l="1"/>
  <c r="C45" i="5"/>
  <c r="H156" i="2" s="1"/>
  <c r="H175" i="2"/>
  <c r="G42" i="5"/>
  <c r="G44" i="5" s="1"/>
  <c r="H178" i="2" s="1"/>
  <c r="H148" i="2"/>
  <c r="D21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D44" i="5"/>
  <c r="C44" i="5"/>
  <c r="G45" i="5"/>
  <c r="H179" i="2" s="1"/>
  <c r="H176" i="2"/>
  <c r="D24" i="12"/>
  <c r="D22" i="12"/>
  <c r="D23" i="12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<sst xmlns="http://schemas.openxmlformats.org/spreadsheetml/2006/main" count="4254" uniqueCount="992">
  <si>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</si>
  <si>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</si>
  <si>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</si>
  <si>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</si>
  <si>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</si>
  <si>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</si>
  <si>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</si>
  <si>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</si>
  <si>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</si>
  <si>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</si>
  <si>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</si>
  <si>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</si>
  <si>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</si>
  <si>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</si>
  <si>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</si>
  <si>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</si>
  <si>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</si>
  <si>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</si>
  <si>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</si>
  <si>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</si>
  <si>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</si>
  <si>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</si>
  <si>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</si>
  <si>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</si>
  <si>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</si>
  <si>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</si>
  <si>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</si>
  <si>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</si>
  <si>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</si>
  <si>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</si>
  <si>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</si>
  <si>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</si>
  <si>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</si>
  <si>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</si>
  <si>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</si>
  <si>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</si>
  <si>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</si>
  <si>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</si>
  <si>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</si>
  <si>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</si>
  <si>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</si>
  <si>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</si>
  <si>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</si>
  <si>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</si>
  <si>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</si>
  <si>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</si>
  <si>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</si>
  <si>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</si>
  <si>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</si>
  <si>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</si>
  <si>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</si>
  <si>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</si>
  <si>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</si>
  <si>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</si>
  <si>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</si>
  <si>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</si>
  <si>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</si>
  <si>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</si>
  <si>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</si>
  <si>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</si>
  <si>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</si>
  <si>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</si>
  <si>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</si>
  <si>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</si>
  <si>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</si>
  <si>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</si>
  <si>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</si>
  <si>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</si>
  <si>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</si>
  <si>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</si>
  <si>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</si>
  <si>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</si>
  <si>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</si>
  <si>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</si>
  <si>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</si>
  <si>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</si>
  <si>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</si>
  <si>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</si>
  <si>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</si>
  <si>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</si>
  <si>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</si>
  <si>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</si>
  <si>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</si>
  <si>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</si>
  <si>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</si>
  <si>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</si>
  <si>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</si>
  <si>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</si>
  <si>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</si>
  <si>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</si>
  <si>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</si>
  <si>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</si>
  <si>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</si>
  <si>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</si>
  <si>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</si>
  <si>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</si>
  <si>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</si>
  <si>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</si>
  <si>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</si>
  <si>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</si>
  <si>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</si>
  <si>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</si>
  <si>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</si>
  <si>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</si>
  <si>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</si>
  <si>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</si>
  <si>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</si>
  <si>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</si>
  <si>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</si>
  <si>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</si>
  <si>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</si>
  <si>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</si>
  <si>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</si>
  <si>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</si>
  <si>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</si>
  <si>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</si>
  <si>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</si>
  <si>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</si>
  <si>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</si>
  <si>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</si>
  <si>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</si>
  <si>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</si>
  <si>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</si>
  <si>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</si>
  <si>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</si>
  <si>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</si>
  <si>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</si>
  <si>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</si>
  <si>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</si>
  <si>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</si>
  <si>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</si>
  <si>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</si>
  <si>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</si>
  <si>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</si>
  <si>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</si>
  <si>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</si>
  <si>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</si>
  <si>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</si>
  <si>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</si>
  <si>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</si>
  <si>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</si>
  <si>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</si>
  <si>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</si>
  <si>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</si>
  <si>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</si>
  <si>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</si>
  <si>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</si>
  <si>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</si>
  <si>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</si>
  <si>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</si>
  <si>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</si>
  <si>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</si>
  <si>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</si>
  <si>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</si>
  <si>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</si>
  <si>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</si>
  <si>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</si>
  <si>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</si>
  <si>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</si>
  <si>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</si>
  <si>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</si>
  <si>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</si>
  <si>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</si>
  <si>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</si>
  <si>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</si>
  <si>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</si>
  <si>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</si>
  <si>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</si>
  <si>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</si>
  <si>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</si>
  <si>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</si>
  <si>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</si>
  <si>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</si>
  <si>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</si>
  <si>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</si>
  <si>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</si>
  <si>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</si>
  <si>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</si>
  <si>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</si>
  <si>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</si>
  <si>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</si>
  <si>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</si>
  <si>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</si>
  <si>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</si>
  <si>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</si>
  <si>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</si>
  <si>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</si>
  <si>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</si>
  <si>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</si>
  <si>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</si>
  <si>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</si>
  <si>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</si>
  <si>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</si>
  <si>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</si>
  <si>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</si>
  <si>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</si>
  <si>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</si>
  <si>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</si>
  <si>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</si>
  <si>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</si>
  <si>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</si>
  <si>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</si>
  <si>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</si>
  <si>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</si>
  <si>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</si>
  <si>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</si>
  <si>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</si>
  <si>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</si>
  <si>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</si>
  <si>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</si>
  <si>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</si>
  <si>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</si>
  <si>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</si>
  <si>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</si>
  <si>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</si>
  <si>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</si>
  <si>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</si>
  <si>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</si>
  <si>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</si>
  <si>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</si>
  <si>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</si>
  <si>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</si>
  <si>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</si>
  <si>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</si>
  <si>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</si>
  <si>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</si>
  <si>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</si>
  <si>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</si>
  <si>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</si>
  <si>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</si>
  <si>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</si>
  <si>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</si>
  <si>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</si>
  <si>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</si>
  <si>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</si>
  <si>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</si>
  <si>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</si>
  <si>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</si>
  <si>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</si>
  <si>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</si>
  <si>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</si>
  <si>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</si>
  <si>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</si>
  <si>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</si>
  <si>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</si>
  <si>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</si>
  <si>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</si>
  <si>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</si>
  <si>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</si>
  <si>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</si>
  <si>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</si>
  <si>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</si>
  <si>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</si>
  <si>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</si>
  <si>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</si>
  <si>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</si>
  <si>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</si>
  <si>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</si>
  <si>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</si>
  <si>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</si>
  <si>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</si>
  <si>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</si>
  <si>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</si>
  <si>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</si>
  <si>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</si>
  <si>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</si>
  <si>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</si>
  <si>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</si>
  <si>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</si>
  <si>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</si>
  <si>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</si>
  <si>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</si>
  <si>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</si>
  <si>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</si>
  <si>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</si>
  <si>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</si>
  <si>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</si>
  <si>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</si>
  <si>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</si>
  <si>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</si>
  <si>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</si>
  <si>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</si>
  <si>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</si>
  <si>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</si>
  <si>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</si>
  <si>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</si>
  <si>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</si>
  <si>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</si>
  <si>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</si>
  <si>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</si>
  <si>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</si>
  <si>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</si>
  <si>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</si>
  <si>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</si>
  <si>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</si>
  <si>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</si>
  <si>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</si>
  <si>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</si>
  <si>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</si>
  <si>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</si>
  <si>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</si>
  <si>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</si>
  <si>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</si>
  <si>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</si>
  <si>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</si>
  <si>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</si>
  <si>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</si>
  <si>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</si>
  <si>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</si>
  <si>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</si>
  <si>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</si>
  <si>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</si>
  <si>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</si>
  <si>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</si>
  <si>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</si>
  <si>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</si>
  <si>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</si>
  <si>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</si>
  <si>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</si>
  <si>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</si>
  <si>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</si>
  <si>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</si>
  <si>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</si>
  <si>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</si>
  <si>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</si>
  <si>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</si>
  <si>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</si>
  <si>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</si>
  <si>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</si>
  <si>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</si>
  <si>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</si>
  <si>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</si>
  <si>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</si>
  <si>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</si>
  <si>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</si>
  <si>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</si>
  <si>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</si>
  <si>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</si>
  <si>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</si>
  <si>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</si>
  <si>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</si>
  <si>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</si>
  <si>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</si>
  <si>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</si>
  <si>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</si>
  <si>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</si>
  <si>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</si>
  <si>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</si>
  <si>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</si>
  <si>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</si>
  <si>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</si>
  <si>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</si>
  <si>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</si>
  <si>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</si>
  <si>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</si>
  <si>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</si>
  <si>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</si>
  <si>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</si>
  <si>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</si>
  <si>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</si>
  <si>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</si>
  <si>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</si>
  <si>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</si>
  <si>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</si>
  <si>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</si>
  <si>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</si>
  <si>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</si>
  <si>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</si>
  <si>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</si>
  <si>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</si>
  <si>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</si>
  <si>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</si>
  <si>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</si>
  <si>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</si>
  <si>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</si>
  <si>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</si>
  <si>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</si>
  <si>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</si>
  <si>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</si>
  <si>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</si>
  <si>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</si>
  <si>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</si>
  <si>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</si>
  <si>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</si>
  <si>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</si>
  <si>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</si>
  <si>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</si>
  <si>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</si>
  <si>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</si>
  <si>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</si>
  <si>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</si>
  <si>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</si>
  <si>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</si>
  <si>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</si>
  <si>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</si>
  <si>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</si>
  <si>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</si>
  <si>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</si>
  <si>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</si>
  <si>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</si>
  <si>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</si>
  <si>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</si>
  <si>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</si>
  <si>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</si>
  <si>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</si>
  <si>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</si>
  <si>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</si>
  <si>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</si>
  <si>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</si>
  <si>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</si>
  <si>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</si>
  <si>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</si>
  <si>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</si>
  <si>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</si>
  <si>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</si>
  <si>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</si>
  <si>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</si>
  <si>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</si>
  <si>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</si>
  <si>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</si>
  <si>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</si>
  <si>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</si>
  <si>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</si>
  <si>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</si>
  <si>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</si>
  <si>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</si>
  <si>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</si>
  <si>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</si>
  <si>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</si>
  <si>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</si>
  <si>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</si>
  <si>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</si>
  <si>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</si>
  <si>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</si>
  <si>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</si>
  <si>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</si>
  <si>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</si>
  <si>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</si>
  <si>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</si>
  <si>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</si>
  <si>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</si>
  <si>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</si>
  <si>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</si>
  <si>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</si>
  <si>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</si>
  <si>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</si>
  <si>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</si>
  <si>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</si>
  <si>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</si>
  <si>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</si>
  <si>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</si>
  <si>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</si>
  <si>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</si>
  <si>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</si>
  <si>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</si>
  <si>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</si>
  <si>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</si>
  <si>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</si>
  <si>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</si>
  <si>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</si>
  <si>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</si>
  <si>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</si>
  <si>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</si>
  <si>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</si>
  <si>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</si>
  <si>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</si>
  <si>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</si>
  <si>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</si>
  <si>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</si>
  <si>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</si>
  <si>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</si>
  <si>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</si>
  <si>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</si>
  <si>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</si>
  <si>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</si>
  <si>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</si>
  <si>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</si>
  <si>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</si>
  <si>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</si>
  <si>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</si>
  <si>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</si>
  <si>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</si>
  <si>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</si>
  <si>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</si>
  <si>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</si>
  <si>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</si>
  <si>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</si>
  <si>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</si>
  <si>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</si>
  <si>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</si>
  <si>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</si>
  <si>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</si>
  <si>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</si>
  <si>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</si>
  <si>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</si>
  <si>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</si>
  <si>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</si>
  <si>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</si>
  <si>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</si>
  <si>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</si>
  <si>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</si>
  <si>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</si>
  <si>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</si>
  <si>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</si>
  <si>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</si>
  <si>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</si>
  <si>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</si>
  <si>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</si>
  <si>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</si>
  <si>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</si>
  <si>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</si>
  <si>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</si>
  <si>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</si>
  <si>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</si>
  <si>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</si>
  <si>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</si>
  <si>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</si>
  <si>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</si>
  <si>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</si>
  <si>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</si>
  <si>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</si>
  <si>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</si>
  <si>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</si>
  <si>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</si>
  <si>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</si>
  <si>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</si>
  <si>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</si>
  <si>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</si>
  <si>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</si>
  <si>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</si>
  <si>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</si>
  <si>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</si>
  <si>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</si>
  <si>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</si>
  <si>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</si>
  <si>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</si>
  <si>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</si>
  <si>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</si>
  <si>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</si>
  <si>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</si>
  <si>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</si>
  <si>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</si>
  <si>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</si>
  <si>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</si>
  <si>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</si>
  <si>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</si>
  <si>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</si>
  <si>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</si>
  <si>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</si>
  <si>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</si>
  <si>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</si>
  <si>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</si>
  <si>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</si>
  <si>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</si>
  <si>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</si>
  <si>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</si>
  <si>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</si>
  <si>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</si>
  <si>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</si>
  <si>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</si>
  <si>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</si>
  <si>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</si>
  <si>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</si>
  <si>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</si>
  <si>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</si>
  <si>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</si>
  <si>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</si>
  <si>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</si>
  <si>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</si>
  <si>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</si>
  <si>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</si>
  <si>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</si>
  <si>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</si>
  <si>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</si>
  <si>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</si>
  <si>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</si>
  <si>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</si>
  <si>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</si>
  <si>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</si>
  <si>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</si>
  <si>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</si>
  <si>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</si>
  <si>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</si>
  <si>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</si>
  <si>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</si>
  <si>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</si>
  <si>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</si>
  <si>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</si>
  <si>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</si>
  <si>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</si>
  <si>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</si>
  <si>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</si>
  <si>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</si>
  <si>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</si>
  <si>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</si>
  <si>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</si>
  <si>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</si>
  <si>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</si>
  <si>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</si>
  <si>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</si>
  <si>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</si>
  <si>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</si>
  <si>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</si>
  <si>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</si>
  <si>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</si>
  <si>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</si>
  <si>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</si>
  <si>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</si>
  <si>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</si>
  <si>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</si>
  <si>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</si>
  <si>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</si>
  <si>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</si>
  <si>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</si>
  <si>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</si>
  <si>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</si>
  <si>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</si>
  <si>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</si>
  <si>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</si>
  <si>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</si>
  <si>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</si>
  <si>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</si>
  <si>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</si>
  <si>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</si>
  <si>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</si>
  <si>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</si>
  <si>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</si>
  <si>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</si>
  <si>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</si>
  <si>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</si>
  <si>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</si>
  <si>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</si>
  <si>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</si>
  <si>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</si>
  <si>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</si>
  <si>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</si>
  <si>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</si>
  <si>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</si>
  <si>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</si>
  <si>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</si>
  <si>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</si>
  <si>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</si>
  <si>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</si>
  <si>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</si>
  <si>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</si>
  <si>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</si>
  <si>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</si>
  <si>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</si>
  <si>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</si>
  <si>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</si>
  <si>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</si>
  <si>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</si>
  <si>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</si>
  <si>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</si>
  <si>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</si>
  <si>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</si>
  <si>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</si>
  <si>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</si>
  <si>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</si>
  <si>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</si>
  <si>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</si>
  <si>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</si>
  <si>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</si>
  <si>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</si>
  <si>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</si>
  <si>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</si>
  <si>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</si>
  <si>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</si>
  <si>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</si>
  <si>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</si>
  <si>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</si>
  <si>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</si>
  <si>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</si>
  <si>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</si>
  <si>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</si>
  <si>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</si>
  <si>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</si>
  <si>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</si>
  <si>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</si>
  <si>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</si>
  <si>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</si>
  <si>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</si>
  <si>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</si>
  <si>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</si>
  <si>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</si>
  <si>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</si>
  <si>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</si>
  <si>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</si>
  <si>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</si>
  <si>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</si>
  <si>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</si>
  <si>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</si>
  <si>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</si>
  <si>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</si>
  <si>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</si>
  <si>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</si>
  <si>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</si>
  <si>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</si>
  <si>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</si>
  <si>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</si>
  <si>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</si>
  <si>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</si>
  <si>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</si>
  <si>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</si>
  <si>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</si>
  <si>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</si>
  <si>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</si>
  <si>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</si>
  <si>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</si>
  <si>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</si>
  <si>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</si>
  <si>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</si>
  <si>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</si>
  <si>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</si>
  <si>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</si>
  <si>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</si>
  <si>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</si>
  <si>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</si>
  <si>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</si>
  <si>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</si>
  <si>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</si>
  <si>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</si>
  <si>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</si>
  <si>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</si>
  <si>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</si>
  <si>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</si>
  <si>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</si>
  <si>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</si>
  <si>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</si>
  <si>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</si>
  <si>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</si>
  <si>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</si>
  <si>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</si>
  <si>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</si>
  <si>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</si>
  <si>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</si>
  <si>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</si>
  <si>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</si>
  <si>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</si>
  <si>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</si>
  <si>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</si>
  <si>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</si>
  <si>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</si>
  <si>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</si>
  <si>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</si>
  <si>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</si>
  <si>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</si>
  <si>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</si>
  <si>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</si>
  <si>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</si>
  <si>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</si>
  <si>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</si>
  <si>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</si>
  <si>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</si>
  <si>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</si>
  <si>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</si>
  <si>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</si>
  <si>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</si>
  <si>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</si>
  <si>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</si>
  <si>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</si>
  <si>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</si>
  <si>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</si>
  <si>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</si>
  <si>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</si>
  <si>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</si>
  <si>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</si>
  <si>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</si>
  <si>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</si>
  <si>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</si>
  <si>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</si>
  <si>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</si>
  <si>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</si>
  <si>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</si>
  <si>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</si>
  <si>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</si>
  <si>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</si>
  <si>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</si>
  <si>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</si>
  <si>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</si>
  <si>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</si>
  <si>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</si>
  <si>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</si>
  <si>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</si>
  <si>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</si>
  <si>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</si>
  <si>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</si>
  <si>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</si>
  <si>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</si>
  <si>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</si>
  <si>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</si>
  <si>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</si>
  <si>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</si>
  <si>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</si>
  <si>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</si>
  <si>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</si>
  <si>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</si>
  <si>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</si>
  <si>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</si>
  <si>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</si>
  <si>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</si>
  <si>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</si>
  <si>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</si>
  <si>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</si>
  <si>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</si>
  <si>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</si>
  <si>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</si>
  <si>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</si>
  <si>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</si>
  <si>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</si>
  <si>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</si>
  <si>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</si>
  <si>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</si>
  <si>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</si>
  <si>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</si>
  <si>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</si>
  <si>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</si>
  <si>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</si>
  <si>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</si>
  <si>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</si>
  <si>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</si>
  <si>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</si>
  <si>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</si>
  <si>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</si>
  <si>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</si>
  <si>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</si>
  <si>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</si>
  <si>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</si>
  <si>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</si>
  <si>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</si>
  <si>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</si>
  <si>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</si>
  <si>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</si>
  <si>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</si>
  <si>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</si>
  <si>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</si>
  <si>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</si>
  <si>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</si>
  <si>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</si>
  <si>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</si>
  <si>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</si>
  <si>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</si>
  <si>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</si>
  <si>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</si>
  <si>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</si>
  <si>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</si>
  <si>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</si>
  <si>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</si>
  <si>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</si>
  <si>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</si>
  <si>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</si>
  <si>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</si>
  <si>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</si>
  <si>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</si>
  <si>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</si>
  <si>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</si>
  <si>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</si>
  <si>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</si>
  <si>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</si>
  <si>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</si>
  <si>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</si>
  <si>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</si>
  <si>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</si>
  <si>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</si>
  <si>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</si>
  <si>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</si>
  <si>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</si>
  <si>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</si>
  <si>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</si>
  <si>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</si>
  <si>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</si>
  <si>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</si>
  <si>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</si>
  <si>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</si>
  <si>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</si>
  <si>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</si>
  <si>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</si>
  <si>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</si>
  <si>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</si>
  <si>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</si>
  <si>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</si>
  <si>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</si>
  <si>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</si>
  <si>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</si>
  <si>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</si>
  <si>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</si>
  <si>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</si>
  <si>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</si>
  <si>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</si>
  <si>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</si>
  <si>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</si>
  <si>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</si>
  <si>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</si>
  <si>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</si>
  <si>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</si>
  <si>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</si>
  <si>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</si>
  <si>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</si>
  <si>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</si>
  <si>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</si>
  <si>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</si>
  <si>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</si>
  <si>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</si>
  <si>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</si>
  <si>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</si>
  <si>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</si>
  <si>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</si>
  <si>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</si>
  <si>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</si>
  <si>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</si>
  <si>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</si>
  <si>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</si>
  <si>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</si>
  <si>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</si>
  <si>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</si>
  <si>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</si>
  <si>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</si>
  <si>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</si>
  <si>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</si>
  <si>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</si>
  <si>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</si>
  <si>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</si>
  <si>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</si>
  <si>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</si>
  <si>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</si>
  <si>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</si>
  <si>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</si>
  <si>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</si>
  <si>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</si>
  <si>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</si>
  <si>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</si>
  <si>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</si>
  <si>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</si>
  <si>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</si>
  <si>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</si>
  <si>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</si>
  <si>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</si>
  <si>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</si>
  <si>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</si>
  <si>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</si>
  <si>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</si>
  <si>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</si>
  <si>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</si>
  <si>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</si>
  <si>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</si>
  <si>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</si>
  <si>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</si>
  <si>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</si>
  <si>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</si>
  <si>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</si>
  <si>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</si>
  <si>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</si>
  <si>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</si>
  <si>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</si>
  <si>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</si>
  <si>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</si>
  <si>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</si>
  <si>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</si>
  <si>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</si>
  <si>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</si>
  <si>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</si>
  <si>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</si>
  <si>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</si>
  <si>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</si>
  <si>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</si>
  <si>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</si>
  <si>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</si>
  <si>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</si>
  <si>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</si>
  <si>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</si>
  <si>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</si>
  <si>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</si>
  <si>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</si>
  <si>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</si>
  <si>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</si>
  <si>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</si>
  <si>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</si>
  <si>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</si>
  <si>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</si>
  <si>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</si>
  <si>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</si>
  <si>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ИНФРА ХОЛДИНГ АД</t>
  </si>
  <si>
    <t>175443402</t>
  </si>
  <si>
    <t>ИВО КОНСТАНТИНОВ ИВАНЧЕВ</t>
  </si>
  <si>
    <t>ИЗПЪЛНИТЕЛЕН ДИРЕКТОР</t>
  </si>
  <si>
    <t>гр.София, бул.Цар Борис III № 126</t>
  </si>
  <si>
    <t>028952421</t>
  </si>
  <si>
    <t>няма</t>
  </si>
  <si>
    <t>office@infraholding.bg</t>
  </si>
  <si>
    <t>www.infraholding.bg</t>
  </si>
  <si>
    <t>ФИСКОНСУЛТИНГ ООД</t>
  </si>
  <si>
    <t>счетоводно предприятие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</si>
</sst>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5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6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Нормален" xfId="0" builtinId="0"/>
    <cellStyle name="Процент" xfId="15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fraholding.bg/" TargetMode="External"/><Relationship Id="rId1" Type="http://schemas.openxmlformats.org/officeDocument/2006/relationships/hyperlink" Target="mailto:office@infraholding.bg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577" customWidth="1"/>
    <col min="2" max="2" width="65.7109375" style="577" customWidth="1"/>
    <col min="3" max="3" width="4.140625" style="577" customWidth="1"/>
    <col min="4" max="4" width="4" style="577" customWidth="1"/>
    <col min="5" max="26" width="9.140625" style="577"/>
    <col min="27" max="27" width="9.85546875" style="577" bestFit="1" customWidth="1"/>
    <col min="28" max="16384" width="9.140625" style="577"/>
  </cols>
  <sheetData>
    <row r="1" spans="1:27">
      <c r="A1" s="1" t="s">
        <v>0</v>
      </c>
      <c r="B1" s="2"/>
      <c r="Z1" s="585">
        <v>1</v>
      </c>
      <c r="AA1" s="586">
        <f>IF(ISBLANK(_endDate),"",_endDate)</f>
        <v>46022</v>
      </c>
    </row>
    <row r="2" spans="1:27">
      <c r="A2" s="576" t="s">
        <v>1</v>
      </c>
      <c r="B2" s="57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5">
        <v>2</v>
      </c>
      <c r="AA2" s="586">
        <f>IF(ISBLANK(_pdeReportingDate),"",_pdeReportingDate)</f>
        <v>46076</v>
      </c>
    </row>
    <row r="3" spans="1:27">
      <c r="A3" s="573" t="s">
        <v>969</v>
      </c>
      <c r="B3" s="574"/>
      <c r="D3" s="587"/>
      <c r="E3" s="587"/>
      <c r="F3" s="587"/>
      <c r="G3" s="587"/>
      <c r="H3" s="587"/>
      <c r="I3" s="587"/>
      <c r="J3" s="587"/>
      <c r="K3" s="587"/>
      <c r="L3" s="587"/>
      <c r="M3" s="587"/>
      <c r="N3" s="587"/>
      <c r="O3" s="587"/>
      <c r="P3" s="587"/>
      <c r="Q3" s="587"/>
      <c r="R3" s="587"/>
      <c r="S3" s="587"/>
      <c r="T3" s="587"/>
      <c r="U3" s="587"/>
      <c r="V3" s="587"/>
      <c r="W3" s="11"/>
      <c r="Z3" s="585">
        <v>3</v>
      </c>
      <c r="AA3" s="586" t="str">
        <f>IF(ISBLANK(_authorName),"",_authorName)</f>
        <v>ФИСКОНСУЛТИНГ ООД</v>
      </c>
    </row>
    <row r="4" spans="1:27">
      <c r="A4" s="602" t="s">
        <v>980</v>
      </c>
      <c r="B4" s="572"/>
      <c r="D4" s="587"/>
      <c r="E4" s="587"/>
      <c r="F4" s="587"/>
      <c r="G4" s="587"/>
      <c r="H4" s="587"/>
      <c r="I4" s="587"/>
      <c r="J4" s="587"/>
      <c r="K4" s="587"/>
      <c r="L4" s="587"/>
      <c r="M4" s="587"/>
      <c r="N4" s="587"/>
      <c r="O4" s="587"/>
      <c r="P4" s="587"/>
      <c r="Q4" s="587"/>
      <c r="R4" s="587"/>
      <c r="S4" s="587"/>
      <c r="T4" s="587"/>
      <c r="U4" s="587"/>
      <c r="V4" s="587"/>
      <c r="W4" s="11"/>
    </row>
    <row r="5" spans="1:27" ht="47.25">
      <c r="A5" s="575" t="s">
        <v>3</v>
      </c>
      <c r="B5" s="3"/>
      <c r="D5" s="587"/>
      <c r="E5" s="587"/>
      <c r="F5" s="587"/>
      <c r="G5" s="587"/>
      <c r="H5" s="587"/>
      <c r="I5" s="587"/>
      <c r="J5" s="587"/>
      <c r="K5" s="587"/>
      <c r="L5" s="587"/>
      <c r="M5" s="587"/>
      <c r="N5" s="587"/>
      <c r="O5" s="587"/>
      <c r="P5" s="587"/>
      <c r="Q5" s="587"/>
      <c r="R5" s="587"/>
      <c r="S5" s="587"/>
      <c r="T5" s="587"/>
      <c r="U5" s="587"/>
      <c r="V5" s="587"/>
      <c r="W5" s="11"/>
      <c r="X5" s="587"/>
    </row>
    <row r="6" spans="1:27">
      <c r="D6" s="587"/>
      <c r="E6" s="587"/>
      <c r="F6" s="587"/>
      <c r="G6" s="587"/>
      <c r="H6" s="587"/>
      <c r="I6" s="587"/>
      <c r="J6" s="587"/>
      <c r="K6" s="587"/>
      <c r="L6" s="587"/>
      <c r="M6" s="587"/>
      <c r="N6" s="587"/>
      <c r="O6" s="587"/>
      <c r="P6" s="587"/>
      <c r="Q6" s="587"/>
      <c r="R6" s="587"/>
      <c r="S6" s="587"/>
      <c r="T6" s="587"/>
      <c r="U6" s="587"/>
      <c r="V6" s="587"/>
      <c r="W6" s="11"/>
    </row>
    <row r="7" spans="1:27">
      <c r="A7" s="1"/>
      <c r="B7" s="2"/>
      <c r="D7" s="587"/>
      <c r="E7" s="587"/>
      <c r="F7" s="587"/>
      <c r="G7" s="587"/>
      <c r="H7" s="587"/>
      <c r="I7" s="587"/>
      <c r="J7" s="587"/>
      <c r="K7" s="587"/>
      <c r="L7" s="587"/>
      <c r="M7" s="587"/>
      <c r="N7" s="587"/>
      <c r="O7" s="587"/>
      <c r="P7" s="587"/>
      <c r="Q7" s="587"/>
      <c r="R7" s="587"/>
      <c r="S7" s="587"/>
      <c r="T7" s="587"/>
      <c r="U7" s="587"/>
      <c r="V7" s="587"/>
      <c r="W7" s="11"/>
    </row>
    <row r="8" spans="1:27">
      <c r="A8" s="4" t="s">
        <v>4</v>
      </c>
      <c r="B8" s="5"/>
      <c r="E8" s="587"/>
      <c r="F8" s="587"/>
      <c r="G8" s="587"/>
      <c r="H8" s="587"/>
      <c r="I8" s="587"/>
      <c r="J8" s="587"/>
      <c r="K8" s="587"/>
      <c r="L8" s="587"/>
      <c r="N8" s="587"/>
      <c r="O8" s="587"/>
      <c r="P8" s="587"/>
      <c r="Q8" s="587"/>
      <c r="R8" s="587"/>
      <c r="S8" s="587"/>
      <c r="T8" s="587"/>
      <c r="U8" s="587"/>
      <c r="V8" s="587"/>
    </row>
    <row r="9" spans="1:27">
      <c r="A9" s="6" t="s">
        <v>5</v>
      </c>
      <c r="B9" s="488">
        <v>45658</v>
      </c>
      <c r="C9" s="588"/>
      <c r="D9" s="587"/>
      <c r="E9" s="587"/>
      <c r="F9" s="587"/>
      <c r="G9" s="587"/>
      <c r="H9" s="587"/>
      <c r="I9" s="587"/>
      <c r="J9" s="587"/>
      <c r="K9" s="587"/>
      <c r="L9" s="587"/>
      <c r="M9" s="587"/>
      <c r="N9" s="587"/>
      <c r="O9" s="587"/>
      <c r="P9" s="587"/>
      <c r="Q9" s="587"/>
      <c r="R9" s="587"/>
      <c r="S9" s="587"/>
      <c r="T9" s="587"/>
      <c r="U9" s="587"/>
      <c r="V9" s="587"/>
    </row>
    <row r="10" spans="1:27">
      <c r="A10" s="6" t="s">
        <v>6</v>
      </c>
      <c r="B10" s="488">
        <v>46022</v>
      </c>
      <c r="C10" s="588"/>
      <c r="D10" s="587"/>
      <c r="E10" s="587"/>
      <c r="F10" s="587"/>
      <c r="G10" s="587"/>
      <c r="H10" s="587"/>
      <c r="I10" s="587"/>
      <c r="J10" s="587"/>
      <c r="K10" s="587"/>
      <c r="L10" s="587"/>
      <c r="M10" s="587"/>
      <c r="N10" s="587"/>
      <c r="O10" s="587"/>
      <c r="P10" s="587"/>
      <c r="Q10" s="587"/>
      <c r="R10" s="587"/>
      <c r="S10" s="587"/>
      <c r="T10" s="587"/>
      <c r="U10" s="587"/>
      <c r="V10" s="587"/>
    </row>
    <row r="11" spans="1:27">
      <c r="A11" s="6" t="s">
        <v>7</v>
      </c>
      <c r="B11" s="488">
        <v>46076</v>
      </c>
      <c r="C11" s="589"/>
      <c r="E11" s="587"/>
      <c r="F11" s="587"/>
      <c r="G11" s="587"/>
      <c r="H11" s="587"/>
      <c r="I11" s="587"/>
      <c r="J11" s="587"/>
      <c r="K11" s="587"/>
      <c r="L11" s="587"/>
      <c r="M11" s="587"/>
      <c r="N11" s="587"/>
      <c r="O11" s="587"/>
      <c r="P11" s="587"/>
      <c r="Q11" s="587"/>
      <c r="R11" s="587"/>
      <c r="S11" s="587"/>
      <c r="T11" s="587"/>
      <c r="U11" s="587"/>
      <c r="V11" s="587"/>
    </row>
    <row r="12" spans="1:27">
      <c r="A12" s="592"/>
      <c r="B12" s="7"/>
      <c r="D12" s="587"/>
      <c r="E12" s="587"/>
      <c r="F12" s="587"/>
      <c r="G12" s="587"/>
      <c r="H12" s="587"/>
      <c r="I12" s="587"/>
      <c r="J12" s="587"/>
      <c r="K12" s="587"/>
      <c r="L12" s="587"/>
      <c r="M12" s="587"/>
      <c r="N12" s="587"/>
      <c r="O12" s="587"/>
      <c r="P12" s="587"/>
      <c r="Q12" s="587"/>
      <c r="R12" s="587"/>
      <c r="S12" s="587"/>
      <c r="T12" s="587"/>
      <c r="U12" s="587"/>
      <c r="V12" s="587"/>
    </row>
    <row r="13" spans="1:27">
      <c r="A13" s="575" t="s">
        <v>8</v>
      </c>
      <c r="B13" s="3"/>
      <c r="D13" s="587"/>
      <c r="E13" s="587"/>
      <c r="F13" s="587"/>
      <c r="G13" s="587"/>
      <c r="H13" s="587"/>
      <c r="I13" s="587"/>
      <c r="J13" s="587"/>
      <c r="K13" s="587"/>
      <c r="L13" s="587"/>
      <c r="M13" s="587"/>
      <c r="N13" s="587"/>
      <c r="O13" s="587"/>
      <c r="P13" s="587"/>
      <c r="Q13" s="587"/>
      <c r="R13" s="587"/>
      <c r="S13" s="587"/>
      <c r="T13" s="587"/>
      <c r="U13" s="587"/>
      <c r="V13" s="587"/>
    </row>
    <row r="14" spans="1:27">
      <c r="A14" s="6" t="s">
        <v>9</v>
      </c>
      <c r="B14" s="603" t="s">
        <v>981</v>
      </c>
      <c r="D14" s="587"/>
      <c r="E14" s="587"/>
      <c r="F14" s="587"/>
      <c r="G14" s="587"/>
      <c r="H14" s="587"/>
      <c r="I14" s="587"/>
      <c r="J14" s="587"/>
      <c r="K14" s="587"/>
      <c r="L14" s="587"/>
      <c r="M14" s="587"/>
      <c r="N14" s="587"/>
      <c r="O14" s="587"/>
      <c r="P14" s="587"/>
      <c r="Q14" s="587"/>
      <c r="R14" s="587"/>
      <c r="S14" s="587"/>
      <c r="T14" s="587"/>
      <c r="U14" s="587"/>
      <c r="V14" s="587"/>
    </row>
    <row r="15" spans="1:27">
      <c r="A15" s="8" t="s">
        <v>10</v>
      </c>
      <c r="B15" s="604" t="s">
        <v>970</v>
      </c>
      <c r="D15" s="587"/>
      <c r="E15" s="587"/>
      <c r="F15" s="587"/>
      <c r="G15" s="587"/>
      <c r="H15" s="587"/>
      <c r="I15" s="587"/>
      <c r="J15" s="587"/>
      <c r="K15" s="587"/>
      <c r="L15" s="587"/>
      <c r="M15" s="587"/>
      <c r="N15" s="587"/>
      <c r="O15" s="587"/>
      <c r="P15" s="587"/>
      <c r="Q15" s="587"/>
      <c r="R15" s="587"/>
      <c r="S15" s="587"/>
      <c r="T15" s="587"/>
      <c r="U15" s="587"/>
      <c r="V15" s="587"/>
    </row>
    <row r="16" spans="1:27">
      <c r="A16" s="6" t="s">
        <v>11</v>
      </c>
      <c r="B16" s="603" t="s">
        <v>982</v>
      </c>
      <c r="D16" s="587"/>
      <c r="E16" s="587"/>
      <c r="F16" s="587"/>
      <c r="G16" s="587"/>
      <c r="H16" s="587"/>
      <c r="I16" s="587"/>
      <c r="J16" s="587"/>
      <c r="K16" s="587"/>
      <c r="L16" s="587"/>
      <c r="M16" s="587"/>
      <c r="N16" s="587"/>
      <c r="O16" s="587"/>
      <c r="P16" s="587"/>
      <c r="Q16" s="587"/>
      <c r="R16" s="587"/>
      <c r="S16" s="587"/>
      <c r="T16" s="587"/>
      <c r="U16" s="587"/>
      <c r="V16" s="587"/>
    </row>
    <row r="17" spans="1:22">
      <c r="A17" s="6" t="s">
        <v>12</v>
      </c>
      <c r="B17" s="603" t="s">
        <v>983</v>
      </c>
      <c r="D17" s="587"/>
      <c r="E17" s="587"/>
      <c r="F17" s="587"/>
      <c r="G17" s="587"/>
      <c r="H17" s="587"/>
      <c r="I17" s="587"/>
      <c r="J17" s="587"/>
      <c r="K17" s="587"/>
      <c r="L17" s="587"/>
      <c r="M17" s="587"/>
      <c r="N17" s="587"/>
      <c r="O17" s="587"/>
      <c r="P17" s="587"/>
      <c r="Q17" s="587"/>
      <c r="R17" s="587"/>
      <c r="S17" s="587"/>
      <c r="T17" s="587"/>
      <c r="U17" s="587"/>
      <c r="V17" s="587"/>
    </row>
    <row r="18" spans="1:22">
      <c r="A18" s="6" t="s">
        <v>13</v>
      </c>
      <c r="B18" s="603" t="s">
        <v>984</v>
      </c>
      <c r="D18" s="587"/>
      <c r="E18" s="587"/>
      <c r="F18" s="587"/>
      <c r="G18" s="587"/>
      <c r="H18" s="587"/>
      <c r="I18" s="587"/>
      <c r="J18" s="587"/>
      <c r="K18" s="587"/>
      <c r="L18" s="587"/>
      <c r="M18" s="587"/>
      <c r="N18" s="587"/>
      <c r="O18" s="587"/>
      <c r="P18" s="587"/>
      <c r="Q18" s="587"/>
      <c r="R18" s="587"/>
      <c r="S18" s="587"/>
      <c r="T18" s="587"/>
      <c r="U18" s="587"/>
      <c r="V18" s="587"/>
    </row>
    <row r="19" spans="1:22">
      <c r="A19" s="6" t="s">
        <v>14</v>
      </c>
      <c r="B19" s="603" t="s">
        <v>985</v>
      </c>
      <c r="D19" s="587"/>
      <c r="E19" s="587"/>
      <c r="F19" s="587"/>
      <c r="G19" s="587"/>
      <c r="H19" s="587"/>
      <c r="I19" s="587"/>
      <c r="J19" s="587"/>
      <c r="K19" s="587"/>
      <c r="L19" s="587"/>
      <c r="M19" s="587"/>
      <c r="N19" s="587"/>
      <c r="O19" s="587"/>
      <c r="P19" s="587"/>
      <c r="Q19" s="587"/>
      <c r="R19" s="587"/>
      <c r="S19" s="587"/>
      <c r="T19" s="587"/>
      <c r="U19" s="587"/>
      <c r="V19" s="587"/>
    </row>
    <row r="20" spans="1:22">
      <c r="A20" s="6" t="s">
        <v>15</v>
      </c>
      <c r="B20" s="603" t="s">
        <v>985</v>
      </c>
      <c r="D20" s="587"/>
      <c r="E20" s="587"/>
      <c r="F20" s="587"/>
      <c r="G20" s="587"/>
      <c r="H20" s="587"/>
      <c r="I20" s="587"/>
      <c r="J20" s="587"/>
      <c r="K20" s="587"/>
      <c r="L20" s="587"/>
      <c r="M20" s="587"/>
      <c r="N20" s="587"/>
      <c r="O20" s="587"/>
      <c r="P20" s="587"/>
      <c r="Q20" s="587"/>
      <c r="R20" s="587"/>
      <c r="S20" s="587"/>
      <c r="T20" s="587"/>
      <c r="U20" s="587"/>
      <c r="V20" s="587"/>
    </row>
    <row r="21" spans="1:22">
      <c r="A21" s="8" t="s">
        <v>16</v>
      </c>
      <c r="B21" s="604" t="s">
        <v>986</v>
      </c>
      <c r="D21" s="587"/>
      <c r="E21" s="587"/>
      <c r="F21" s="587"/>
      <c r="G21" s="587"/>
      <c r="H21" s="587"/>
      <c r="I21" s="587"/>
      <c r="J21" s="587"/>
      <c r="K21" s="587"/>
      <c r="L21" s="587"/>
      <c r="M21" s="587"/>
      <c r="N21" s="587"/>
      <c r="O21" s="587"/>
      <c r="P21" s="587"/>
      <c r="Q21" s="587"/>
      <c r="R21" s="587"/>
      <c r="S21" s="587"/>
      <c r="T21" s="587"/>
      <c r="U21" s="587"/>
      <c r="V21" s="587"/>
    </row>
    <row r="22" spans="1:22">
      <c r="A22" s="8" t="s">
        <v>17</v>
      </c>
      <c r="B22" s="604" t="s">
        <v>987</v>
      </c>
      <c r="D22" s="587"/>
      <c r="E22" s="587"/>
      <c r="F22" s="587"/>
      <c r="G22" s="587"/>
      <c r="H22" s="587"/>
      <c r="I22" s="587"/>
      <c r="J22" s="587"/>
      <c r="K22" s="587"/>
      <c r="L22" s="587"/>
      <c r="M22" s="587"/>
      <c r="N22" s="587"/>
      <c r="O22" s="587"/>
      <c r="P22" s="587"/>
      <c r="Q22" s="587"/>
      <c r="R22" s="587"/>
      <c r="S22" s="587"/>
      <c r="T22" s="587"/>
      <c r="U22" s="587"/>
      <c r="V22" s="587"/>
    </row>
    <row r="23" spans="1:22">
      <c r="A23" s="8" t="s">
        <v>18</v>
      </c>
      <c r="B23" s="605" t="s">
        <v>988</v>
      </c>
      <c r="D23" s="587"/>
      <c r="E23" s="587"/>
      <c r="F23" s="587"/>
      <c r="G23" s="587"/>
      <c r="H23" s="587"/>
      <c r="I23" s="587"/>
      <c r="J23" s="587"/>
      <c r="K23" s="587"/>
      <c r="L23" s="587"/>
      <c r="M23" s="587"/>
      <c r="N23" s="587"/>
      <c r="O23" s="587"/>
      <c r="P23" s="587"/>
      <c r="Q23" s="587"/>
      <c r="R23" s="587"/>
      <c r="S23" s="587"/>
      <c r="T23" s="587"/>
      <c r="U23" s="587"/>
      <c r="V23" s="587"/>
    </row>
    <row r="24" spans="1:22">
      <c r="A24" s="8" t="s">
        <v>19</v>
      </c>
      <c r="B24" s="606" t="s">
        <v>989</v>
      </c>
      <c r="D24" s="587"/>
      <c r="E24" s="587"/>
      <c r="F24" s="587"/>
      <c r="G24" s="587"/>
      <c r="H24" s="587"/>
      <c r="I24" s="587"/>
      <c r="J24" s="587"/>
      <c r="K24" s="587"/>
      <c r="L24" s="587"/>
      <c r="M24" s="587"/>
      <c r="N24" s="587"/>
      <c r="O24" s="587"/>
      <c r="P24" s="587"/>
      <c r="Q24" s="587"/>
      <c r="R24" s="587"/>
      <c r="S24" s="587"/>
      <c r="T24" s="587"/>
      <c r="U24" s="587"/>
      <c r="V24" s="587"/>
    </row>
    <row r="25" spans="1:22">
      <c r="A25" s="6" t="s">
        <v>20</v>
      </c>
      <c r="B25" s="607" t="s">
        <v>987</v>
      </c>
      <c r="D25" s="587"/>
      <c r="E25" s="587"/>
      <c r="F25" s="587"/>
      <c r="G25" s="587"/>
      <c r="H25" s="587"/>
      <c r="I25" s="587"/>
      <c r="J25" s="587"/>
      <c r="K25" s="587"/>
      <c r="L25" s="587"/>
      <c r="M25" s="587"/>
      <c r="N25" s="587"/>
      <c r="O25" s="587"/>
      <c r="P25" s="587"/>
      <c r="Q25" s="587"/>
      <c r="R25" s="587"/>
      <c r="S25" s="587"/>
      <c r="T25" s="587"/>
      <c r="U25" s="587"/>
      <c r="V25" s="587"/>
    </row>
    <row r="26" spans="1:22">
      <c r="A26" s="8" t="s">
        <v>21</v>
      </c>
      <c r="B26" s="604" t="s">
        <v>990</v>
      </c>
      <c r="D26" s="587"/>
      <c r="E26" s="587"/>
      <c r="F26" s="587"/>
      <c r="G26" s="587"/>
      <c r="H26" s="587"/>
      <c r="I26" s="587"/>
      <c r="J26" s="587"/>
      <c r="K26" s="587"/>
      <c r="L26" s="587"/>
      <c r="M26" s="587"/>
      <c r="N26" s="587"/>
      <c r="O26" s="587"/>
      <c r="P26" s="587"/>
      <c r="Q26" s="587"/>
      <c r="R26" s="587"/>
      <c r="S26" s="587"/>
      <c r="T26" s="587"/>
      <c r="U26" s="587"/>
      <c r="V26" s="587"/>
    </row>
    <row r="27" spans="1:22">
      <c r="A27" s="8" t="s">
        <v>22</v>
      </c>
      <c r="B27" s="604" t="s">
        <v>991</v>
      </c>
      <c r="D27" s="587"/>
      <c r="E27" s="587"/>
      <c r="F27" s="587"/>
      <c r="G27" s="587"/>
      <c r="H27" s="587"/>
      <c r="I27" s="587"/>
      <c r="J27" s="587"/>
      <c r="K27" s="587"/>
      <c r="L27" s="587"/>
      <c r="M27" s="587"/>
      <c r="N27" s="587"/>
      <c r="O27" s="587"/>
      <c r="P27" s="587"/>
      <c r="Q27" s="587"/>
      <c r="R27" s="587"/>
      <c r="S27" s="587"/>
      <c r="T27" s="587"/>
      <c r="U27" s="587"/>
      <c r="V27" s="587"/>
    </row>
    <row r="28" spans="1:22">
      <c r="A28" s="600" t="s">
        <v>978</v>
      </c>
      <c r="B28" s="601" t="s">
        <v>979</v>
      </c>
      <c r="D28" s="587"/>
      <c r="E28" s="587"/>
      <c r="F28" s="587"/>
      <c r="G28" s="587"/>
      <c r="H28" s="587"/>
      <c r="I28" s="587"/>
      <c r="J28" s="587"/>
      <c r="K28" s="587"/>
      <c r="L28" s="587"/>
      <c r="M28" s="587"/>
      <c r="N28" s="587"/>
      <c r="O28" s="587"/>
      <c r="P28" s="587"/>
      <c r="Q28" s="587"/>
      <c r="R28" s="587"/>
      <c r="S28" s="587"/>
      <c r="T28" s="587"/>
      <c r="U28" s="587"/>
      <c r="V28" s="587"/>
    </row>
    <row r="29" spans="1:22">
      <c r="A29" s="9"/>
      <c r="B29" s="9"/>
      <c r="D29" s="587"/>
      <c r="E29" s="587"/>
      <c r="F29" s="587"/>
      <c r="G29" s="587"/>
      <c r="H29" s="587"/>
      <c r="I29" s="587"/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</row>
    <row r="30" spans="1:22">
      <c r="A30" s="10" t="s">
        <v>23</v>
      </c>
      <c r="B30" s="9"/>
      <c r="D30" s="587"/>
      <c r="E30" s="587"/>
      <c r="F30" s="587"/>
      <c r="G30" s="587"/>
      <c r="H30" s="587"/>
      <c r="I30" s="587"/>
      <c r="J30" s="587"/>
      <c r="K30" s="587"/>
      <c r="L30" s="587"/>
      <c r="M30" s="587"/>
      <c r="N30" s="587"/>
      <c r="O30" s="587"/>
      <c r="P30" s="587"/>
      <c r="Q30" s="587"/>
      <c r="R30" s="587"/>
      <c r="S30" s="587"/>
      <c r="T30" s="587"/>
      <c r="U30" s="587"/>
      <c r="V30" s="587"/>
    </row>
    <row r="31" spans="1:22">
      <c r="D31" s="587"/>
      <c r="E31" s="587"/>
      <c r="F31" s="587"/>
      <c r="G31" s="587"/>
      <c r="H31" s="587"/>
      <c r="I31" s="587"/>
      <c r="J31" s="587"/>
      <c r="K31" s="587"/>
      <c r="L31" s="587"/>
      <c r="M31" s="587"/>
      <c r="N31" s="587"/>
      <c r="O31" s="587"/>
      <c r="P31" s="587"/>
      <c r="Q31" s="587"/>
      <c r="R31" s="587"/>
      <c r="S31" s="587"/>
      <c r="T31" s="587"/>
      <c r="U31" s="587"/>
      <c r="V31" s="587"/>
    </row>
    <row r="32" spans="1:22">
      <c r="D32" s="587"/>
      <c r="E32" s="587"/>
      <c r="F32" s="587"/>
      <c r="G32" s="587"/>
      <c r="H32" s="587"/>
      <c r="I32" s="587"/>
      <c r="J32" s="587"/>
      <c r="K32" s="587"/>
      <c r="L32" s="587"/>
      <c r="M32" s="587"/>
      <c r="N32" s="587"/>
      <c r="O32" s="587"/>
      <c r="P32" s="587"/>
      <c r="Q32" s="587"/>
      <c r="R32" s="587"/>
      <c r="S32" s="587"/>
      <c r="T32" s="587"/>
      <c r="U32" s="587"/>
      <c r="V32" s="587"/>
    </row>
    <row r="33" spans="4:22">
      <c r="D33" s="587"/>
      <c r="E33" s="587"/>
      <c r="F33" s="587"/>
      <c r="G33" s="587"/>
      <c r="H33" s="587"/>
      <c r="I33" s="587"/>
      <c r="J33" s="587"/>
      <c r="K33" s="587"/>
      <c r="L33" s="587"/>
      <c r="M33" s="587"/>
      <c r="N33" s="587"/>
      <c r="O33" s="587"/>
      <c r="P33" s="587"/>
      <c r="Q33" s="587"/>
      <c r="R33" s="587"/>
      <c r="S33" s="587"/>
      <c r="T33" s="587"/>
      <c r="U33" s="587"/>
      <c r="V33" s="587"/>
    </row>
    <row r="34" spans="4:22">
      <c r="D34" s="587"/>
      <c r="E34" s="587"/>
      <c r="F34" s="587"/>
      <c r="G34" s="587"/>
      <c r="H34" s="587"/>
      <c r="I34" s="587"/>
      <c r="J34" s="587"/>
      <c r="K34" s="587"/>
      <c r="L34" s="587"/>
      <c r="M34" s="587"/>
      <c r="N34" s="587"/>
      <c r="O34" s="587"/>
      <c r="P34" s="587"/>
      <c r="Q34" s="587"/>
      <c r="R34" s="587"/>
      <c r="S34" s="587"/>
      <c r="T34" s="587"/>
      <c r="U34" s="587"/>
      <c r="V34" s="587"/>
    </row>
    <row r="35" spans="4:22">
      <c r="D35" s="587"/>
      <c r="E35" s="587"/>
      <c r="F35" s="587"/>
      <c r="G35" s="587"/>
      <c r="H35" s="587"/>
      <c r="I35" s="587"/>
      <c r="J35" s="587"/>
      <c r="K35" s="587"/>
      <c r="L35" s="587"/>
      <c r="M35" s="587"/>
      <c r="N35" s="587"/>
      <c r="O35" s="587"/>
      <c r="P35" s="587"/>
      <c r="Q35" s="587"/>
      <c r="R35" s="587"/>
      <c r="S35" s="587"/>
      <c r="T35" s="587"/>
      <c r="U35" s="587"/>
      <c r="V35" s="587"/>
    </row>
    <row r="36" spans="4:22">
      <c r="D36" s="587"/>
      <c r="E36" s="587"/>
      <c r="F36" s="587"/>
      <c r="G36" s="587"/>
      <c r="H36" s="587"/>
      <c r="I36" s="587"/>
      <c r="J36" s="587"/>
      <c r="K36" s="587"/>
      <c r="L36" s="587"/>
      <c r="M36" s="587"/>
      <c r="N36" s="587"/>
      <c r="O36" s="587"/>
      <c r="P36" s="587"/>
      <c r="Q36" s="587"/>
      <c r="R36" s="587"/>
      <c r="S36" s="587"/>
      <c r="T36" s="587"/>
      <c r="U36" s="587"/>
      <c r="V36" s="587"/>
    </row>
    <row r="37" spans="4:22">
      <c r="D37" s="587"/>
      <c r="E37" s="587"/>
      <c r="F37" s="587"/>
      <c r="G37" s="587"/>
      <c r="H37" s="587"/>
      <c r="I37" s="587"/>
      <c r="J37" s="587"/>
      <c r="K37" s="587"/>
      <c r="L37" s="587"/>
      <c r="M37" s="587"/>
      <c r="N37" s="587"/>
      <c r="O37" s="587"/>
      <c r="P37" s="587"/>
      <c r="Q37" s="587"/>
      <c r="R37" s="587"/>
      <c r="S37" s="587"/>
      <c r="T37" s="587"/>
      <c r="U37" s="587"/>
      <c r="V37" s="587"/>
    </row>
    <row r="38" spans="4:22">
      <c r="D38" s="587"/>
      <c r="E38" s="587"/>
      <c r="F38" s="587"/>
      <c r="G38" s="587"/>
      <c r="H38" s="587"/>
      <c r="I38" s="587"/>
      <c r="J38" s="587"/>
      <c r="K38" s="587"/>
      <c r="L38" s="587"/>
      <c r="M38" s="587"/>
      <c r="N38" s="587"/>
      <c r="O38" s="587"/>
      <c r="P38" s="587"/>
      <c r="Q38" s="587"/>
      <c r="R38" s="587"/>
      <c r="S38" s="587"/>
      <c r="T38" s="587"/>
      <c r="U38" s="587"/>
      <c r="V38" s="587"/>
    </row>
    <row r="39" spans="4:22">
      <c r="D39" s="587"/>
      <c r="E39" s="587"/>
      <c r="F39" s="587"/>
      <c r="G39" s="587"/>
      <c r="H39" s="587"/>
      <c r="I39" s="587"/>
      <c r="J39" s="587"/>
      <c r="K39" s="587"/>
      <c r="L39" s="587"/>
      <c r="M39" s="587"/>
      <c r="N39" s="587"/>
      <c r="O39" s="587"/>
      <c r="P39" s="587"/>
      <c r="Q39" s="587"/>
      <c r="R39" s="587"/>
      <c r="S39" s="587"/>
      <c r="T39" s="587"/>
      <c r="U39" s="587"/>
      <c r="V39" s="587"/>
    </row>
    <row r="40" spans="4:22">
      <c r="D40" s="587"/>
      <c r="E40" s="587"/>
      <c r="F40" s="587"/>
      <c r="G40" s="587"/>
      <c r="H40" s="587"/>
      <c r="I40" s="587"/>
      <c r="J40" s="587"/>
      <c r="K40" s="587"/>
      <c r="L40" s="587"/>
      <c r="M40" s="587"/>
      <c r="N40" s="587"/>
      <c r="O40" s="587"/>
      <c r="P40" s="587"/>
      <c r="Q40" s="587"/>
      <c r="R40" s="587"/>
      <c r="S40" s="587"/>
      <c r="T40" s="587"/>
      <c r="U40" s="587"/>
      <c r="V40" s="587"/>
    </row>
    <row r="41" spans="4:22">
      <c r="D41" s="587"/>
      <c r="E41" s="587"/>
      <c r="F41" s="587"/>
      <c r="G41" s="587"/>
      <c r="H41" s="587"/>
      <c r="I41" s="587"/>
      <c r="J41" s="587"/>
      <c r="K41" s="587"/>
      <c r="L41" s="587"/>
      <c r="M41" s="587"/>
      <c r="N41" s="587"/>
      <c r="O41" s="587"/>
      <c r="P41" s="587"/>
      <c r="Q41" s="587"/>
      <c r="R41" s="587"/>
      <c r="S41" s="587"/>
      <c r="T41" s="587"/>
      <c r="U41" s="587"/>
      <c r="V41" s="587"/>
    </row>
    <row r="42" spans="4:22">
      <c r="D42" s="587"/>
      <c r="E42" s="587"/>
      <c r="F42" s="587"/>
      <c r="G42" s="587"/>
      <c r="H42" s="587"/>
      <c r="I42" s="587"/>
      <c r="J42" s="587"/>
      <c r="K42" s="587"/>
      <c r="L42" s="587"/>
      <c r="M42" s="587"/>
      <c r="N42" s="587"/>
      <c r="O42" s="587"/>
      <c r="P42" s="587"/>
      <c r="Q42" s="587"/>
      <c r="R42" s="587"/>
      <c r="S42" s="587"/>
      <c r="T42" s="587"/>
      <c r="U42" s="587"/>
      <c r="V42" s="587"/>
    </row>
    <row r="43" spans="4:22">
      <c r="D43" s="587"/>
      <c r="E43" s="587"/>
      <c r="F43" s="587"/>
      <c r="G43" s="587"/>
      <c r="H43" s="587"/>
      <c r="I43" s="587"/>
      <c r="J43" s="587"/>
      <c r="K43" s="587"/>
      <c r="L43" s="587"/>
      <c r="M43" s="587"/>
      <c r="N43" s="587"/>
      <c r="O43" s="587"/>
      <c r="P43" s="587"/>
      <c r="Q43" s="587"/>
      <c r="R43" s="587"/>
      <c r="S43" s="587"/>
      <c r="T43" s="587"/>
      <c r="U43" s="587"/>
      <c r="V43" s="587"/>
    </row>
    <row r="44" spans="4:22">
      <c r="D44" s="587"/>
      <c r="E44" s="587"/>
      <c r="F44" s="587"/>
      <c r="G44" s="587"/>
      <c r="H44" s="587"/>
      <c r="I44" s="587"/>
      <c r="J44" s="587"/>
      <c r="K44" s="587"/>
      <c r="L44" s="587"/>
      <c r="M44" s="587"/>
      <c r="N44" s="587"/>
      <c r="O44" s="587"/>
      <c r="P44" s="587"/>
      <c r="Q44" s="587"/>
      <c r="R44" s="587"/>
      <c r="S44" s="587"/>
      <c r="T44" s="587"/>
      <c r="U44" s="587"/>
      <c r="V44" s="587"/>
    </row>
    <row r="45" spans="4:22">
      <c r="D45" s="587"/>
      <c r="E45" s="587"/>
      <c r="F45" s="587"/>
      <c r="G45" s="587"/>
      <c r="H45" s="587"/>
      <c r="I45" s="587"/>
      <c r="J45" s="587"/>
      <c r="K45" s="587"/>
      <c r="L45" s="587"/>
      <c r="M45" s="587"/>
      <c r="N45" s="587"/>
      <c r="O45" s="587"/>
      <c r="P45" s="587"/>
      <c r="Q45" s="587"/>
      <c r="R45" s="587"/>
      <c r="S45" s="587"/>
      <c r="T45" s="587"/>
      <c r="U45" s="587"/>
      <c r="V45" s="587"/>
    </row>
    <row r="46" spans="4:22">
      <c r="D46" s="587"/>
      <c r="E46" s="587"/>
      <c r="F46" s="587"/>
      <c r="G46" s="587"/>
      <c r="H46" s="587"/>
      <c r="I46" s="587"/>
      <c r="J46" s="587"/>
      <c r="K46" s="587"/>
      <c r="L46" s="587"/>
      <c r="M46" s="587"/>
      <c r="N46" s="587"/>
      <c r="O46" s="587"/>
      <c r="P46" s="587"/>
      <c r="Q46" s="587"/>
      <c r="R46" s="587"/>
      <c r="S46" s="587"/>
      <c r="T46" s="587"/>
      <c r="U46" s="587"/>
      <c r="V46" s="587"/>
    </row>
    <row r="47" spans="4:22">
      <c r="D47" s="587"/>
      <c r="E47" s="587"/>
      <c r="F47" s="587"/>
      <c r="G47" s="587"/>
      <c r="H47" s="587"/>
      <c r="I47" s="587"/>
      <c r="J47" s="587"/>
      <c r="K47" s="587"/>
      <c r="L47" s="587"/>
      <c r="M47" s="587"/>
      <c r="N47" s="587"/>
      <c r="O47" s="587"/>
      <c r="P47" s="587"/>
      <c r="Q47" s="587"/>
      <c r="R47" s="587"/>
      <c r="S47" s="587"/>
      <c r="T47" s="587"/>
      <c r="U47" s="587"/>
      <c r="V47" s="587"/>
    </row>
    <row r="48" spans="4:22">
      <c r="D48" s="587"/>
      <c r="E48" s="587"/>
      <c r="F48" s="587"/>
      <c r="G48" s="587"/>
      <c r="H48" s="587"/>
      <c r="I48" s="587"/>
      <c r="J48" s="587"/>
      <c r="K48" s="587"/>
      <c r="L48" s="587"/>
      <c r="M48" s="587"/>
      <c r="N48" s="587"/>
      <c r="O48" s="587"/>
      <c r="P48" s="587"/>
      <c r="Q48" s="587"/>
      <c r="R48" s="587"/>
      <c r="S48" s="587"/>
      <c r="T48" s="587"/>
      <c r="U48" s="587"/>
      <c r="V48" s="587"/>
    </row>
    <row r="49" spans="4:22">
      <c r="D49" s="587"/>
      <c r="E49" s="587"/>
      <c r="F49" s="587"/>
      <c r="G49" s="587"/>
      <c r="H49" s="587"/>
      <c r="I49" s="587"/>
      <c r="J49" s="587"/>
      <c r="K49" s="587"/>
      <c r="L49" s="587"/>
      <c r="M49" s="587"/>
      <c r="N49" s="587"/>
      <c r="O49" s="587"/>
      <c r="P49" s="587"/>
      <c r="Q49" s="587"/>
      <c r="R49" s="587"/>
      <c r="S49" s="587"/>
      <c r="T49" s="587"/>
      <c r="U49" s="587"/>
      <c r="V49" s="587"/>
    </row>
    <row r="50" spans="4:22">
      <c r="D50" s="587"/>
      <c r="E50" s="587"/>
      <c r="F50" s="587"/>
      <c r="G50" s="587"/>
      <c r="H50" s="587"/>
      <c r="I50" s="587"/>
      <c r="J50" s="587"/>
      <c r="K50" s="587"/>
      <c r="L50" s="587"/>
      <c r="M50" s="587"/>
      <c r="N50" s="587"/>
      <c r="O50" s="587"/>
      <c r="P50" s="587"/>
      <c r="Q50" s="587"/>
      <c r="R50" s="587"/>
      <c r="S50" s="587"/>
      <c r="T50" s="587"/>
      <c r="U50" s="587"/>
      <c r="V50" s="587"/>
    </row>
    <row r="51" spans="4:22">
      <c r="D51" s="587"/>
      <c r="E51" s="587"/>
      <c r="F51" s="587"/>
      <c r="G51" s="587"/>
      <c r="H51" s="587"/>
      <c r="I51" s="587"/>
      <c r="J51" s="587"/>
      <c r="K51" s="587"/>
      <c r="L51" s="587"/>
      <c r="M51" s="587"/>
      <c r="N51" s="587"/>
      <c r="O51" s="587"/>
      <c r="P51" s="587"/>
      <c r="Q51" s="587"/>
      <c r="R51" s="587"/>
      <c r="S51" s="587"/>
      <c r="T51" s="587"/>
      <c r="U51" s="587"/>
      <c r="V51" s="587"/>
    </row>
    <row r="52" spans="4:22">
      <c r="D52" s="587"/>
      <c r="E52" s="587"/>
      <c r="F52" s="587"/>
      <c r="G52" s="587"/>
      <c r="H52" s="587"/>
      <c r="I52" s="587"/>
      <c r="J52" s="587"/>
      <c r="K52" s="587"/>
      <c r="L52" s="587"/>
      <c r="M52" s="587"/>
      <c r="N52" s="587"/>
      <c r="O52" s="587"/>
      <c r="P52" s="587"/>
      <c r="Q52" s="587"/>
      <c r="R52" s="587"/>
      <c r="S52" s="587"/>
      <c r="T52" s="587"/>
      <c r="U52" s="587"/>
      <c r="V52" s="587"/>
    </row>
    <row r="53" spans="4:22">
      <c r="D53" s="587"/>
      <c r="E53" s="587"/>
      <c r="F53" s="587"/>
      <c r="G53" s="587"/>
      <c r="H53" s="587"/>
      <c r="I53" s="587"/>
      <c r="J53" s="587"/>
      <c r="K53" s="587"/>
      <c r="L53" s="587"/>
      <c r="M53" s="587"/>
      <c r="N53" s="587"/>
      <c r="O53" s="587"/>
      <c r="P53" s="587"/>
      <c r="Q53" s="587"/>
      <c r="R53" s="587"/>
      <c r="S53" s="587"/>
      <c r="T53" s="587"/>
      <c r="U53" s="587"/>
      <c r="V53" s="587"/>
    </row>
    <row r="54" spans="4:22">
      <c r="D54" s="587"/>
      <c r="E54" s="587"/>
      <c r="F54" s="587"/>
      <c r="G54" s="587"/>
      <c r="H54" s="587"/>
      <c r="I54" s="587"/>
      <c r="J54" s="587"/>
      <c r="K54" s="587"/>
      <c r="L54" s="587"/>
      <c r="M54" s="587"/>
      <c r="N54" s="587"/>
      <c r="O54" s="587"/>
      <c r="P54" s="587"/>
      <c r="Q54" s="587"/>
      <c r="R54" s="587"/>
      <c r="S54" s="587"/>
      <c r="T54" s="587"/>
      <c r="U54" s="587"/>
      <c r="V54" s="587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2F4983EE-F3F5-4388-8A7A-50C4DD54103C}"/>
    <hyperlink ref="B24" r:id="rId2" xr:uid="{71A06C19-14DC-4256-85F6-E0A46032DDD3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6" t="s">
        <v>887</v>
      </c>
      <c r="B1" s="496" t="s">
        <v>888</v>
      </c>
      <c r="C1" s="496" t="s">
        <v>889</v>
      </c>
      <c r="D1" s="496" t="s">
        <v>890</v>
      </c>
    </row>
    <row r="2" spans="1:6" ht="24" customHeight="1">
      <c r="A2" s="546" t="s">
        <v>891</v>
      </c>
      <c r="B2" s="544"/>
      <c r="C2" s="544"/>
      <c r="D2" s="545"/>
    </row>
    <row r="3" spans="1:6" ht="31.5">
      <c r="A3" s="499">
        <v>1</v>
      </c>
      <c r="B3" s="497" t="s">
        <v>892</v>
      </c>
      <c r="C3" s="498" t="s">
        <v>893</v>
      </c>
      <c r="D3" s="543">
        <f>(ABS('1-Баланс'!G32)-ABS('1-Баланс'!G33))/'2-Отчет за доходите'!G16</f>
        <v>-17.031963470319635</v>
      </c>
      <c r="E3" s="587"/>
    </row>
    <row r="4" spans="1:6" ht="31.5">
      <c r="A4" s="499">
        <v>2</v>
      </c>
      <c r="B4" s="497" t="s">
        <v>894</v>
      </c>
      <c r="C4" s="498" t="s">
        <v>895</v>
      </c>
      <c r="D4" s="543">
        <f>(ABS('1-Баланс'!G32)-ABS('1-Баланс'!G33))/'1-Баланс'!G37</f>
        <v>-1243.3333333333333</v>
      </c>
    </row>
    <row r="5" spans="1:6" ht="31.5">
      <c r="A5" s="499">
        <v>3</v>
      </c>
      <c r="B5" s="497" t="s">
        <v>896</v>
      </c>
      <c r="C5" s="498" t="s">
        <v>897</v>
      </c>
      <c r="D5" s="543">
        <f>(ABS('1-Баланс'!G32)-ABS('1-Баланс'!G33))/('1-Баланс'!G56+'1-Баланс'!G79)</f>
        <v>-9.8157894736842106</v>
      </c>
    </row>
    <row r="6" spans="1:6" ht="31.5">
      <c r="A6" s="499">
        <v>4</v>
      </c>
      <c r="B6" s="497" t="s">
        <v>898</v>
      </c>
      <c r="C6" s="498" t="s">
        <v>899</v>
      </c>
      <c r="D6" s="543">
        <f>(ABS('1-Баланс'!G32)-ABS('1-Баланс'!G33))/('1-Баланс'!C95)</f>
        <v>-9.7389033942558747</v>
      </c>
    </row>
    <row r="7" spans="1:6" ht="24" customHeight="1">
      <c r="A7" s="546" t="s">
        <v>900</v>
      </c>
      <c r="B7" s="544"/>
      <c r="C7" s="544"/>
      <c r="D7" s="545"/>
    </row>
    <row r="8" spans="1:6" ht="31.5">
      <c r="A8" s="499">
        <v>5</v>
      </c>
      <c r="B8" s="497" t="s">
        <v>901</v>
      </c>
      <c r="C8" s="498" t="s">
        <v>902</v>
      </c>
      <c r="D8" s="542">
        <f>'2-Отчет за доходите'!G36/'2-Отчет за доходите'!C36</f>
        <v>6.0216679264298315E-2</v>
      </c>
      <c r="F8" s="587"/>
    </row>
    <row r="9" spans="1:6" ht="24" customHeight="1">
      <c r="A9" s="546" t="s">
        <v>903</v>
      </c>
      <c r="B9" s="544"/>
      <c r="C9" s="544"/>
      <c r="D9" s="545"/>
    </row>
    <row r="10" spans="1:6" ht="31.5">
      <c r="A10" s="499">
        <v>6</v>
      </c>
      <c r="B10" s="497" t="s">
        <v>904</v>
      </c>
      <c r="C10" s="498" t="s">
        <v>905</v>
      </c>
      <c r="D10" s="542">
        <f>'1-Баланс'!C94/'1-Баланс'!G79</f>
        <v>1.0052631578947369</v>
      </c>
    </row>
    <row r="11" spans="1:6" ht="63">
      <c r="A11" s="499">
        <v>7</v>
      </c>
      <c r="B11" s="497" t="s">
        <v>906</v>
      </c>
      <c r="C11" s="498" t="s">
        <v>907</v>
      </c>
      <c r="D11" s="542">
        <f>('1-Баланс'!C76+'1-Баланс'!C85+'1-Баланс'!C92)/'1-Баланс'!G79</f>
        <v>1.0052631578947369</v>
      </c>
    </row>
    <row r="12" spans="1:6" ht="47.25">
      <c r="A12" s="499">
        <v>8</v>
      </c>
      <c r="B12" s="497" t="s">
        <v>908</v>
      </c>
      <c r="C12" s="498" t="s">
        <v>909</v>
      </c>
      <c r="D12" s="542">
        <f>('1-Баланс'!C85+'1-Баланс'!C92)/'1-Баланс'!G79</f>
        <v>1.0052631578947369</v>
      </c>
    </row>
    <row r="13" spans="1:6" ht="31.5">
      <c r="A13" s="499">
        <v>9</v>
      </c>
      <c r="B13" s="497" t="s">
        <v>910</v>
      </c>
      <c r="C13" s="498" t="s">
        <v>911</v>
      </c>
      <c r="D13" s="542">
        <f>'1-Баланс'!C92/'1-Баланс'!G79</f>
        <v>0.14736842105263157</v>
      </c>
      <c r="F13" s="587"/>
    </row>
    <row r="14" spans="1:6" ht="24" customHeight="1">
      <c r="A14" s="546" t="s">
        <v>912</v>
      </c>
      <c r="B14" s="544"/>
      <c r="C14" s="544"/>
      <c r="D14" s="545"/>
    </row>
    <row r="15" spans="1:6" ht="31.5">
      <c r="A15" s="499">
        <v>10</v>
      </c>
      <c r="B15" s="497" t="s">
        <v>913</v>
      </c>
      <c r="C15" s="498" t="s">
        <v>914</v>
      </c>
      <c r="D15" s="542" t="e">
        <f>'2-Отчет за доходите'!G16/('1-Баланс'!C20+'1-Баланс'!C21+'1-Баланс'!C22+'1-Баланс'!C28+'1-Баланс'!C65)</f>
        <v>#DIV/0!</v>
      </c>
    </row>
    <row r="16" spans="1:6" ht="31.5">
      <c r="A16" s="548">
        <v>11</v>
      </c>
      <c r="B16" s="497" t="s">
        <v>912</v>
      </c>
      <c r="C16" s="498" t="s">
        <v>915</v>
      </c>
      <c r="D16" s="549">
        <f>'2-Отчет за доходите'!G16/('1-Баланс'!C95)</f>
        <v>0.57180156657963443</v>
      </c>
    </row>
    <row r="17" spans="1:5" ht="24" customHeight="1">
      <c r="A17" s="546" t="s">
        <v>916</v>
      </c>
      <c r="B17" s="544"/>
      <c r="C17" s="544"/>
      <c r="D17" s="545"/>
    </row>
    <row r="18" spans="1:5" ht="31.5">
      <c r="A18" s="499">
        <v>12</v>
      </c>
      <c r="B18" s="497" t="s">
        <v>917</v>
      </c>
      <c r="C18" s="498" t="s">
        <v>918</v>
      </c>
      <c r="D18" s="542">
        <f>'1-Баланс'!G56/('1-Баланс'!G37+'1-Баланс'!G56)</f>
        <v>0</v>
      </c>
    </row>
    <row r="19" spans="1:5" ht="31.5">
      <c r="A19" s="499">
        <v>13</v>
      </c>
      <c r="B19" s="497" t="s">
        <v>919</v>
      </c>
      <c r="C19" s="498" t="s">
        <v>920</v>
      </c>
      <c r="D19" s="542">
        <f>D4/D5</f>
        <v>126.66666666666666</v>
      </c>
    </row>
    <row r="20" spans="1:5" ht="31.5">
      <c r="A20" s="499">
        <v>14</v>
      </c>
      <c r="B20" s="497" t="s">
        <v>921</v>
      </c>
      <c r="C20" s="498" t="s">
        <v>922</v>
      </c>
      <c r="D20" s="542">
        <f>D6/D5</f>
        <v>0.9921671018276762</v>
      </c>
    </row>
    <row r="21" spans="1:5" ht="38.25" customHeight="1">
      <c r="A21" s="499">
        <v>15</v>
      </c>
      <c r="B21" s="497" t="s">
        <v>923</v>
      </c>
      <c r="C21" s="498" t="s">
        <v>924</v>
      </c>
      <c r="D21" s="571">
        <f>'2-Отчет за доходите'!C37+'2-Отчет за доходите'!C25</f>
        <v>14</v>
      </c>
      <c r="E21" s="584"/>
    </row>
    <row r="22" spans="1:5" ht="63">
      <c r="A22" s="499">
        <v>16</v>
      </c>
      <c r="B22" s="497" t="s">
        <v>925</v>
      </c>
      <c r="C22" s="498" t="s">
        <v>926</v>
      </c>
      <c r="D22" s="547">
        <f>D21/'1-Баланс'!G37</f>
        <v>4.666666666666667</v>
      </c>
    </row>
    <row r="23" spans="1:5" ht="31.5">
      <c r="A23" s="499">
        <v>17</v>
      </c>
      <c r="B23" s="497" t="s">
        <v>927</v>
      </c>
      <c r="C23" s="498" t="s">
        <v>928</v>
      </c>
      <c r="D23" s="547">
        <f>(D21+'2-Отчет за доходите'!C14)/'2-Отчет за доходите'!G31</f>
        <v>5.8577405857740586E-2</v>
      </c>
    </row>
    <row r="24" spans="1:5" ht="31.5">
      <c r="A24" s="499">
        <v>18</v>
      </c>
      <c r="B24" s="497" t="s">
        <v>929</v>
      </c>
      <c r="C24" s="498" t="s">
        <v>930</v>
      </c>
      <c r="D24" s="547">
        <f>('1-Баланс'!G56+'1-Баланс'!G79)/(D21+'2-Отчет за доходите'!C14)</f>
        <v>27.142857142857142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931</v>
      </c>
      <c r="B1" s="49" t="s">
        <v>932</v>
      </c>
      <c r="C1" s="49" t="s">
        <v>933</v>
      </c>
      <c r="D1" s="50" t="s">
        <v>934</v>
      </c>
      <c r="E1" s="50" t="s">
        <v>935</v>
      </c>
      <c r="F1" s="50" t="s">
        <v>936</v>
      </c>
      <c r="G1" s="50" t="s">
        <v>937</v>
      </c>
      <c r="H1" s="50" t="s">
        <v>938</v>
      </c>
      <c r="I1" s="593"/>
      <c r="J1" s="593"/>
      <c r="K1" s="593"/>
      <c r="L1" s="593"/>
      <c r="M1" s="593"/>
      <c r="N1" s="85" t="s">
        <v>939</v>
      </c>
    </row>
    <row r="2" spans="1:14" s="433" customFormat="1">
      <c r="A2" s="594"/>
      <c r="B2" s="594"/>
      <c r="C2" s="595"/>
      <c r="D2" s="594"/>
      <c r="E2" s="594"/>
      <c r="F2" s="596" t="s">
        <v>940</v>
      </c>
      <c r="G2" s="594"/>
      <c r="H2" s="594"/>
      <c r="I2" s="594"/>
      <c r="J2" s="594"/>
      <c r="K2" s="594"/>
      <c r="L2" s="594"/>
      <c r="M2" s="594"/>
      <c r="N2" s="594"/>
    </row>
    <row r="3" spans="1:14">
      <c r="A3" s="593" t="str">
        <f t="shared" ref="A3:A34" si="0">pdeName</f>
        <v>ИНФРА ХОЛДИНГ АД</v>
      </c>
      <c r="B3" s="593" t="str">
        <f t="shared" ref="B3:B34" si="1">pdeBulstat</f>
        <v>175443402</v>
      </c>
      <c r="C3" s="597">
        <f t="shared" ref="C3:C34" si="2">endDate</f>
        <v>46022</v>
      </c>
      <c r="D3" s="593" t="s">
        <v>40</v>
      </c>
      <c r="E3" s="593">
        <v>1</v>
      </c>
      <c r="F3" s="593" t="s">
        <v>39</v>
      </c>
      <c r="G3" s="593" t="s">
        <v>941</v>
      </c>
      <c r="H3" s="593">
        <f xml:space="preserve"> '1-Баланс'!C12</f>
        <v>0</v>
      </c>
      <c r="I3" s="593"/>
      <c r="J3" s="593"/>
      <c r="K3" s="593"/>
      <c r="L3" s="593"/>
      <c r="M3" s="593"/>
      <c r="N3" s="593"/>
    </row>
    <row r="4" spans="1:14">
      <c r="A4" s="593" t="str">
        <f t="shared" si="0"/>
        <v>ИНФРА ХОЛДИНГ АД</v>
      </c>
      <c r="B4" s="593" t="str">
        <f t="shared" si="1"/>
        <v>175443402</v>
      </c>
      <c r="C4" s="597">
        <f t="shared" si="2"/>
        <v>46022</v>
      </c>
      <c r="D4" s="593" t="s">
        <v>44</v>
      </c>
      <c r="E4" s="593">
        <v>1</v>
      </c>
      <c r="F4" s="593" t="s">
        <v>43</v>
      </c>
      <c r="G4" s="593" t="s">
        <v>941</v>
      </c>
      <c r="H4" s="593">
        <f xml:space="preserve"> '1-Баланс'!C13</f>
        <v>0</v>
      </c>
      <c r="I4" s="593"/>
      <c r="J4" s="587"/>
      <c r="K4" s="593"/>
      <c r="L4" s="593"/>
      <c r="M4" s="593"/>
      <c r="N4" s="593"/>
    </row>
    <row r="5" spans="1:14">
      <c r="A5" s="593" t="str">
        <f t="shared" si="0"/>
        <v>ИНФРА ХОЛДИНГ АД</v>
      </c>
      <c r="B5" s="593" t="str">
        <f t="shared" si="1"/>
        <v>175443402</v>
      </c>
      <c r="C5" s="597">
        <f t="shared" si="2"/>
        <v>46022</v>
      </c>
      <c r="D5" s="593" t="s">
        <v>48</v>
      </c>
      <c r="E5" s="593">
        <v>1</v>
      </c>
      <c r="F5" s="593" t="s">
        <v>47</v>
      </c>
      <c r="G5" s="593" t="s">
        <v>941</v>
      </c>
      <c r="H5" s="593">
        <f xml:space="preserve"> '1-Баланс'!C14</f>
        <v>0</v>
      </c>
      <c r="I5" s="593"/>
      <c r="J5" s="593"/>
      <c r="K5" s="593"/>
      <c r="L5" s="593"/>
      <c r="M5" s="593"/>
      <c r="N5" s="593"/>
    </row>
    <row r="6" spans="1:14">
      <c r="A6" s="593" t="str">
        <f t="shared" si="0"/>
        <v>ИНФРА ХОЛДИНГ АД</v>
      </c>
      <c r="B6" s="593" t="str">
        <f t="shared" si="1"/>
        <v>175443402</v>
      </c>
      <c r="C6" s="597">
        <f t="shared" si="2"/>
        <v>46022</v>
      </c>
      <c r="D6" s="593" t="s">
        <v>52</v>
      </c>
      <c r="E6" s="593">
        <v>1</v>
      </c>
      <c r="F6" s="593" t="s">
        <v>51</v>
      </c>
      <c r="G6" s="593" t="s">
        <v>941</v>
      </c>
      <c r="H6" s="593">
        <f xml:space="preserve"> '1-Баланс'!C15</f>
        <v>0</v>
      </c>
      <c r="I6" s="593"/>
      <c r="J6" s="593"/>
      <c r="K6" s="593"/>
      <c r="L6" s="593"/>
      <c r="M6" s="593"/>
      <c r="N6" s="593"/>
    </row>
    <row r="7" spans="1:14">
      <c r="A7" s="593" t="str">
        <f t="shared" si="0"/>
        <v>ИНФРА ХОЛДИНГ АД</v>
      </c>
      <c r="B7" s="593" t="str">
        <f t="shared" si="1"/>
        <v>175443402</v>
      </c>
      <c r="C7" s="597">
        <f t="shared" si="2"/>
        <v>46022</v>
      </c>
      <c r="D7" s="593" t="s">
        <v>56</v>
      </c>
      <c r="E7" s="593">
        <v>1</v>
      </c>
      <c r="F7" s="593" t="s">
        <v>55</v>
      </c>
      <c r="G7" s="593" t="s">
        <v>941</v>
      </c>
      <c r="H7" s="593">
        <f xml:space="preserve"> '1-Баланс'!C16</f>
        <v>0</v>
      </c>
      <c r="I7" s="593"/>
      <c r="J7" s="593"/>
      <c r="K7" s="593"/>
      <c r="L7" s="593"/>
      <c r="M7" s="593"/>
      <c r="N7" s="593"/>
    </row>
    <row r="8" spans="1:14">
      <c r="A8" s="593" t="str">
        <f t="shared" si="0"/>
        <v>ИНФРА ХОЛДИНГ АД</v>
      </c>
      <c r="B8" s="593" t="str">
        <f t="shared" si="1"/>
        <v>175443402</v>
      </c>
      <c r="C8" s="597">
        <f t="shared" si="2"/>
        <v>46022</v>
      </c>
      <c r="D8" s="593" t="s">
        <v>60</v>
      </c>
      <c r="E8" s="593">
        <v>1</v>
      </c>
      <c r="F8" s="593" t="s">
        <v>59</v>
      </c>
      <c r="G8" s="593" t="s">
        <v>941</v>
      </c>
      <c r="H8" s="593">
        <f xml:space="preserve"> '1-Баланс'!C17</f>
        <v>0</v>
      </c>
      <c r="I8" s="593"/>
      <c r="J8" s="593"/>
      <c r="K8" s="593"/>
      <c r="L8" s="593"/>
      <c r="M8" s="593"/>
      <c r="N8" s="593"/>
    </row>
    <row r="9" spans="1:14">
      <c r="A9" s="593" t="str">
        <f t="shared" si="0"/>
        <v>ИНФРА ХОЛДИНГ АД</v>
      </c>
      <c r="B9" s="593" t="str">
        <f t="shared" si="1"/>
        <v>175443402</v>
      </c>
      <c r="C9" s="597">
        <f t="shared" si="2"/>
        <v>46022</v>
      </c>
      <c r="D9" s="593" t="s">
        <v>64</v>
      </c>
      <c r="E9" s="593">
        <v>1</v>
      </c>
      <c r="F9" s="593" t="s">
        <v>63</v>
      </c>
      <c r="G9" s="593" t="s">
        <v>941</v>
      </c>
      <c r="H9" s="593">
        <f xml:space="preserve"> '1-Баланс'!C18</f>
        <v>0</v>
      </c>
      <c r="I9" s="593"/>
      <c r="J9" s="593"/>
      <c r="K9" s="593"/>
      <c r="L9" s="593"/>
      <c r="M9" s="593"/>
      <c r="N9" s="593"/>
    </row>
    <row r="10" spans="1:14">
      <c r="A10" s="593" t="str">
        <f t="shared" si="0"/>
        <v>ИНФРА ХОЛДИНГ АД</v>
      </c>
      <c r="B10" s="593" t="str">
        <f t="shared" si="1"/>
        <v>175443402</v>
      </c>
      <c r="C10" s="597">
        <f t="shared" si="2"/>
        <v>46022</v>
      </c>
      <c r="D10" s="593" t="s">
        <v>68</v>
      </c>
      <c r="E10" s="593">
        <v>1</v>
      </c>
      <c r="F10" s="593" t="s">
        <v>67</v>
      </c>
      <c r="G10" s="593" t="s">
        <v>941</v>
      </c>
      <c r="H10" s="593">
        <f xml:space="preserve"> '1-Баланс'!C19</f>
        <v>0</v>
      </c>
      <c r="I10" s="593"/>
      <c r="J10" s="593"/>
      <c r="K10" s="593"/>
      <c r="L10" s="593"/>
      <c r="M10" s="593"/>
      <c r="N10" s="593"/>
    </row>
    <row r="11" spans="1:14">
      <c r="A11" s="593" t="str">
        <f t="shared" si="0"/>
        <v>ИНФРА ХОЛДИНГ АД</v>
      </c>
      <c r="B11" s="593" t="str">
        <f t="shared" si="1"/>
        <v>175443402</v>
      </c>
      <c r="C11" s="597">
        <f t="shared" si="2"/>
        <v>46022</v>
      </c>
      <c r="D11" s="593" t="s">
        <v>71</v>
      </c>
      <c r="E11" s="593">
        <v>1</v>
      </c>
      <c r="F11" s="593" t="s">
        <v>37</v>
      </c>
      <c r="G11" s="593" t="s">
        <v>941</v>
      </c>
      <c r="H11" s="593">
        <f xml:space="preserve"> '1-Баланс'!C20</f>
        <v>0</v>
      </c>
      <c r="I11" s="593"/>
      <c r="J11" s="593"/>
      <c r="K11" s="593"/>
      <c r="L11" s="593"/>
      <c r="M11" s="593"/>
      <c r="N11" s="593"/>
    </row>
    <row r="12" spans="1:14">
      <c r="A12" s="593" t="str">
        <f t="shared" si="0"/>
        <v>ИНФРА ХОЛДИНГ АД</v>
      </c>
      <c r="B12" s="593" t="str">
        <f t="shared" si="1"/>
        <v>175443402</v>
      </c>
      <c r="C12" s="597">
        <f t="shared" si="2"/>
        <v>46022</v>
      </c>
      <c r="D12" s="593" t="s">
        <v>75</v>
      </c>
      <c r="E12" s="593">
        <v>1</v>
      </c>
      <c r="F12" s="593" t="s">
        <v>74</v>
      </c>
      <c r="G12" s="593" t="s">
        <v>941</v>
      </c>
      <c r="H12" s="593">
        <f xml:space="preserve"> '1-Баланс'!C21</f>
        <v>0</v>
      </c>
      <c r="I12" s="593"/>
      <c r="J12" s="593"/>
      <c r="K12" s="593"/>
      <c r="L12" s="593"/>
      <c r="M12" s="593"/>
      <c r="N12" s="593"/>
    </row>
    <row r="13" spans="1:14">
      <c r="A13" s="593" t="str">
        <f t="shared" si="0"/>
        <v>ИНФРА ХОЛДИНГ АД</v>
      </c>
      <c r="B13" s="593" t="str">
        <f t="shared" si="1"/>
        <v>175443402</v>
      </c>
      <c r="C13" s="597">
        <f t="shared" si="2"/>
        <v>46022</v>
      </c>
      <c r="D13" s="593" t="s">
        <v>79</v>
      </c>
      <c r="E13" s="593">
        <v>1</v>
      </c>
      <c r="F13" s="593" t="s">
        <v>78</v>
      </c>
      <c r="G13" s="593" t="s">
        <v>941</v>
      </c>
      <c r="H13" s="593">
        <f xml:space="preserve"> '1-Баланс'!C22</f>
        <v>0</v>
      </c>
      <c r="I13" s="593"/>
      <c r="J13" s="593"/>
      <c r="K13" s="593"/>
      <c r="L13" s="593"/>
      <c r="M13" s="593"/>
      <c r="N13" s="593"/>
    </row>
    <row r="14" spans="1:14">
      <c r="A14" s="593" t="str">
        <f t="shared" si="0"/>
        <v>ИНФРА ХОЛДИНГ АД</v>
      </c>
      <c r="B14" s="593" t="str">
        <f t="shared" si="1"/>
        <v>175443402</v>
      </c>
      <c r="C14" s="597">
        <f t="shared" si="2"/>
        <v>46022</v>
      </c>
      <c r="D14" s="593" t="s">
        <v>86</v>
      </c>
      <c r="E14" s="593">
        <v>1</v>
      </c>
      <c r="F14" s="593" t="s">
        <v>85</v>
      </c>
      <c r="G14" s="593" t="s">
        <v>941</v>
      </c>
      <c r="H14" s="593">
        <f xml:space="preserve"> '1-Баланс'!C24</f>
        <v>0</v>
      </c>
      <c r="I14" s="593"/>
      <c r="J14" s="593"/>
      <c r="K14" s="593"/>
      <c r="L14" s="593"/>
      <c r="M14" s="593"/>
      <c r="N14" s="593"/>
    </row>
    <row r="15" spans="1:14">
      <c r="A15" s="593" t="str">
        <f t="shared" si="0"/>
        <v>ИНФРА ХОЛДИНГ АД</v>
      </c>
      <c r="B15" s="593" t="str">
        <f t="shared" si="1"/>
        <v>175443402</v>
      </c>
      <c r="C15" s="597">
        <f t="shared" si="2"/>
        <v>46022</v>
      </c>
      <c r="D15" s="593" t="s">
        <v>90</v>
      </c>
      <c r="E15" s="593">
        <v>1</v>
      </c>
      <c r="F15" s="593" t="s">
        <v>89</v>
      </c>
      <c r="G15" s="593" t="s">
        <v>941</v>
      </c>
      <c r="H15" s="593">
        <f xml:space="preserve"> '1-Баланс'!C25</f>
        <v>0</v>
      </c>
      <c r="I15" s="593"/>
      <c r="J15" s="593"/>
      <c r="K15" s="593"/>
      <c r="L15" s="593"/>
      <c r="M15" s="593"/>
      <c r="N15" s="593"/>
    </row>
    <row r="16" spans="1:14">
      <c r="A16" s="593" t="str">
        <f t="shared" si="0"/>
        <v>ИНФРА ХОЛДИНГ АД</v>
      </c>
      <c r="B16" s="593" t="str">
        <f t="shared" si="1"/>
        <v>175443402</v>
      </c>
      <c r="C16" s="597">
        <f t="shared" si="2"/>
        <v>46022</v>
      </c>
      <c r="D16" s="593" t="s">
        <v>94</v>
      </c>
      <c r="E16" s="593">
        <v>1</v>
      </c>
      <c r="F16" s="593" t="s">
        <v>93</v>
      </c>
      <c r="G16" s="593" t="s">
        <v>941</v>
      </c>
      <c r="H16" s="593">
        <f xml:space="preserve"> '1-Баланс'!C26</f>
        <v>0</v>
      </c>
      <c r="I16" s="593"/>
      <c r="J16" s="593"/>
      <c r="K16" s="593"/>
      <c r="L16" s="593"/>
      <c r="M16" s="593"/>
      <c r="N16" s="593"/>
    </row>
    <row r="17" spans="1:8">
      <c r="A17" s="593" t="str">
        <f t="shared" si="0"/>
        <v>ИНФРА ХОЛДИНГ АД</v>
      </c>
      <c r="B17" s="593" t="str">
        <f t="shared" si="1"/>
        <v>175443402</v>
      </c>
      <c r="C17" s="597">
        <f t="shared" si="2"/>
        <v>46022</v>
      </c>
      <c r="D17" s="593" t="s">
        <v>98</v>
      </c>
      <c r="E17" s="593">
        <v>1</v>
      </c>
      <c r="F17" s="593" t="s">
        <v>97</v>
      </c>
      <c r="G17" s="593" t="s">
        <v>941</v>
      </c>
      <c r="H17" s="593">
        <f xml:space="preserve"> '1-Баланс'!C27</f>
        <v>0</v>
      </c>
    </row>
    <row r="18" spans="1:8">
      <c r="A18" s="593" t="str">
        <f t="shared" si="0"/>
        <v>ИНФРА ХОЛДИНГ АД</v>
      </c>
      <c r="B18" s="593" t="str">
        <f t="shared" si="1"/>
        <v>175443402</v>
      </c>
      <c r="C18" s="597">
        <f t="shared" si="2"/>
        <v>46022</v>
      </c>
      <c r="D18" s="593" t="s">
        <v>101</v>
      </c>
      <c r="E18" s="593">
        <v>1</v>
      </c>
      <c r="F18" s="593" t="s">
        <v>82</v>
      </c>
      <c r="G18" s="593" t="s">
        <v>941</v>
      </c>
      <c r="H18" s="593">
        <f xml:space="preserve"> '1-Баланс'!C28</f>
        <v>0</v>
      </c>
    </row>
    <row r="19" spans="1:8">
      <c r="A19" s="593" t="str">
        <f t="shared" si="0"/>
        <v>ИНФРА ХОЛДИНГ АД</v>
      </c>
      <c r="B19" s="593" t="str">
        <f t="shared" si="1"/>
        <v>175443402</v>
      </c>
      <c r="C19" s="597">
        <f t="shared" si="2"/>
        <v>46022</v>
      </c>
      <c r="D19" s="593" t="s">
        <v>110</v>
      </c>
      <c r="E19" s="593">
        <v>1</v>
      </c>
      <c r="F19" s="593" t="s">
        <v>109</v>
      </c>
      <c r="G19" s="593" t="s">
        <v>941</v>
      </c>
      <c r="H19" s="593">
        <f xml:space="preserve"> '1-Баланс'!C31</f>
        <v>0</v>
      </c>
    </row>
    <row r="20" spans="1:8">
      <c r="A20" s="593" t="str">
        <f t="shared" si="0"/>
        <v>ИНФРА ХОЛДИНГ АД</v>
      </c>
      <c r="B20" s="593" t="str">
        <f t="shared" si="1"/>
        <v>175443402</v>
      </c>
      <c r="C20" s="597">
        <f t="shared" si="2"/>
        <v>46022</v>
      </c>
      <c r="D20" s="593" t="s">
        <v>114</v>
      </c>
      <c r="E20" s="593">
        <v>1</v>
      </c>
      <c r="F20" s="593" t="s">
        <v>113</v>
      </c>
      <c r="G20" s="593" t="s">
        <v>941</v>
      </c>
      <c r="H20" s="593">
        <f xml:space="preserve"> '1-Баланс'!C32</f>
        <v>0</v>
      </c>
    </row>
    <row r="21" spans="1:8">
      <c r="A21" s="593" t="str">
        <f t="shared" si="0"/>
        <v>ИНФРА ХОЛДИНГ АД</v>
      </c>
      <c r="B21" s="593" t="str">
        <f t="shared" si="1"/>
        <v>175443402</v>
      </c>
      <c r="C21" s="597">
        <f t="shared" si="2"/>
        <v>46022</v>
      </c>
      <c r="D21" s="593" t="s">
        <v>118</v>
      </c>
      <c r="E21" s="593">
        <v>1</v>
      </c>
      <c r="F21" s="593" t="s">
        <v>106</v>
      </c>
      <c r="G21" s="593" t="s">
        <v>941</v>
      </c>
      <c r="H21" s="593">
        <f xml:space="preserve"> '1-Баланс'!C33</f>
        <v>0</v>
      </c>
    </row>
    <row r="22" spans="1:8">
      <c r="A22" s="593" t="str">
        <f t="shared" si="0"/>
        <v>ИНФРА ХОЛДИНГ АД</v>
      </c>
      <c r="B22" s="593" t="str">
        <f t="shared" si="1"/>
        <v>175443402</v>
      </c>
      <c r="C22" s="597">
        <f t="shared" si="2"/>
        <v>46022</v>
      </c>
      <c r="D22" s="593" t="s">
        <v>125</v>
      </c>
      <c r="E22" s="593">
        <v>1</v>
      </c>
      <c r="F22" s="593" t="s">
        <v>124</v>
      </c>
      <c r="G22" s="593" t="s">
        <v>941</v>
      </c>
      <c r="H22" s="593">
        <f xml:space="preserve"> '1-Баланс'!C35</f>
        <v>0</v>
      </c>
    </row>
    <row r="23" spans="1:8">
      <c r="A23" s="593" t="str">
        <f t="shared" si="0"/>
        <v>ИНФРА ХОЛДИНГ АД</v>
      </c>
      <c r="B23" s="593" t="str">
        <f t="shared" si="1"/>
        <v>175443402</v>
      </c>
      <c r="C23" s="597">
        <f t="shared" si="2"/>
        <v>46022</v>
      </c>
      <c r="D23" s="593" t="s">
        <v>127</v>
      </c>
      <c r="E23" s="593">
        <v>1</v>
      </c>
      <c r="F23" s="593" t="s">
        <v>126</v>
      </c>
      <c r="G23" s="593" t="s">
        <v>941</v>
      </c>
      <c r="H23" s="593">
        <f xml:space="preserve"> '1-Баланс'!C36</f>
        <v>0</v>
      </c>
    </row>
    <row r="24" spans="1:8">
      <c r="A24" s="593" t="str">
        <f t="shared" si="0"/>
        <v>ИНФРА ХОЛДИНГ АД</v>
      </c>
      <c r="B24" s="593" t="str">
        <f t="shared" si="1"/>
        <v>175443402</v>
      </c>
      <c r="C24" s="597">
        <f t="shared" si="2"/>
        <v>46022</v>
      </c>
      <c r="D24" s="593" t="s">
        <v>129</v>
      </c>
      <c r="E24" s="593">
        <v>1</v>
      </c>
      <c r="F24" s="593" t="s">
        <v>128</v>
      </c>
      <c r="G24" s="593" t="s">
        <v>941</v>
      </c>
      <c r="H24" s="593">
        <f xml:space="preserve"> '1-Баланс'!C37</f>
        <v>0</v>
      </c>
    </row>
    <row r="25" spans="1:8">
      <c r="A25" s="593" t="str">
        <f t="shared" si="0"/>
        <v>ИНФРА ХОЛДИНГ АД</v>
      </c>
      <c r="B25" s="593" t="str">
        <f t="shared" si="1"/>
        <v>175443402</v>
      </c>
      <c r="C25" s="597">
        <f t="shared" si="2"/>
        <v>46022</v>
      </c>
      <c r="D25" s="593" t="s">
        <v>133</v>
      </c>
      <c r="E25" s="593">
        <v>1</v>
      </c>
      <c r="F25" s="593" t="s">
        <v>132</v>
      </c>
      <c r="G25" s="593" t="s">
        <v>941</v>
      </c>
      <c r="H25" s="593">
        <f xml:space="preserve"> '1-Баланс'!C38</f>
        <v>0</v>
      </c>
    </row>
    <row r="26" spans="1:8">
      <c r="A26" s="593" t="str">
        <f t="shared" si="0"/>
        <v>ИНФРА ХОЛДИНГ АД</v>
      </c>
      <c r="B26" s="593" t="str">
        <f t="shared" si="1"/>
        <v>175443402</v>
      </c>
      <c r="C26" s="597">
        <f t="shared" si="2"/>
        <v>46022</v>
      </c>
      <c r="D26" s="593" t="s">
        <v>135</v>
      </c>
      <c r="E26" s="593">
        <v>1</v>
      </c>
      <c r="F26" s="593" t="s">
        <v>134</v>
      </c>
      <c r="G26" s="593" t="s">
        <v>941</v>
      </c>
      <c r="H26" s="593">
        <f xml:space="preserve"> '1-Баланс'!C39</f>
        <v>0</v>
      </c>
    </row>
    <row r="27" spans="1:8">
      <c r="A27" s="593" t="str">
        <f t="shared" si="0"/>
        <v>ИНФРА ХОЛДИНГ АД</v>
      </c>
      <c r="B27" s="593" t="str">
        <f t="shared" si="1"/>
        <v>175443402</v>
      </c>
      <c r="C27" s="597">
        <f t="shared" si="2"/>
        <v>46022</v>
      </c>
      <c r="D27" s="593" t="s">
        <v>137</v>
      </c>
      <c r="E27" s="593">
        <v>1</v>
      </c>
      <c r="F27" s="593" t="s">
        <v>136</v>
      </c>
      <c r="G27" s="593" t="s">
        <v>941</v>
      </c>
      <c r="H27" s="593">
        <f xml:space="preserve"> '1-Баланс'!C40</f>
        <v>0</v>
      </c>
    </row>
    <row r="28" spans="1:8">
      <c r="A28" s="593" t="str">
        <f t="shared" si="0"/>
        <v>ИНФРА ХОЛДИНГ АД</v>
      </c>
      <c r="B28" s="593" t="str">
        <f t="shared" si="1"/>
        <v>175443402</v>
      </c>
      <c r="C28" s="597">
        <f t="shared" si="2"/>
        <v>46022</v>
      </c>
      <c r="D28" s="593" t="s">
        <v>141</v>
      </c>
      <c r="E28" s="593">
        <v>1</v>
      </c>
      <c r="F28" s="593" t="s">
        <v>140</v>
      </c>
      <c r="G28" s="593" t="s">
        <v>941</v>
      </c>
      <c r="H28" s="593">
        <f xml:space="preserve"> '1-Баланс'!C41</f>
        <v>0</v>
      </c>
    </row>
    <row r="29" spans="1:8">
      <c r="A29" s="593" t="str">
        <f t="shared" si="0"/>
        <v>ИНФРА ХОЛДИНГ АД</v>
      </c>
      <c r="B29" s="593" t="str">
        <f t="shared" si="1"/>
        <v>175443402</v>
      </c>
      <c r="C29" s="597">
        <f t="shared" si="2"/>
        <v>46022</v>
      </c>
      <c r="D29" s="593" t="s">
        <v>143</v>
      </c>
      <c r="E29" s="593">
        <v>1</v>
      </c>
      <c r="F29" s="593" t="s">
        <v>142</v>
      </c>
      <c r="G29" s="593" t="s">
        <v>941</v>
      </c>
      <c r="H29" s="593">
        <f xml:space="preserve"> '1-Баланс'!C42</f>
        <v>0</v>
      </c>
    </row>
    <row r="30" spans="1:8">
      <c r="A30" s="593" t="str">
        <f t="shared" si="0"/>
        <v>ИНФРА ХОЛДИНГ АД</v>
      </c>
      <c r="B30" s="593" t="str">
        <f t="shared" si="1"/>
        <v>175443402</v>
      </c>
      <c r="C30" s="597">
        <f t="shared" si="2"/>
        <v>46022</v>
      </c>
      <c r="D30" s="593" t="s">
        <v>146</v>
      </c>
      <c r="E30" s="593">
        <v>1</v>
      </c>
      <c r="F30" s="593" t="s">
        <v>145</v>
      </c>
      <c r="G30" s="593" t="s">
        <v>941</v>
      </c>
      <c r="H30" s="593">
        <f xml:space="preserve"> '1-Баланс'!C43</f>
        <v>0</v>
      </c>
    </row>
    <row r="31" spans="1:8">
      <c r="A31" s="593" t="str">
        <f t="shared" si="0"/>
        <v>ИНФРА ХОЛДИНГ АД</v>
      </c>
      <c r="B31" s="593" t="str">
        <f t="shared" si="1"/>
        <v>175443402</v>
      </c>
      <c r="C31" s="597">
        <f t="shared" si="2"/>
        <v>46022</v>
      </c>
      <c r="D31" s="593" t="s">
        <v>149</v>
      </c>
      <c r="E31" s="593">
        <v>1</v>
      </c>
      <c r="F31" s="593" t="s">
        <v>148</v>
      </c>
      <c r="G31" s="593" t="s">
        <v>941</v>
      </c>
      <c r="H31" s="593">
        <f xml:space="preserve"> '1-Баланс'!C44</f>
        <v>0</v>
      </c>
    </row>
    <row r="32" spans="1:8">
      <c r="A32" s="593" t="str">
        <f t="shared" si="0"/>
        <v>ИНФРА ХОЛДИНГ АД</v>
      </c>
      <c r="B32" s="593" t="str">
        <f t="shared" si="1"/>
        <v>175443402</v>
      </c>
      <c r="C32" s="597">
        <f t="shared" si="2"/>
        <v>46022</v>
      </c>
      <c r="D32" s="593" t="s">
        <v>153</v>
      </c>
      <c r="E32" s="593">
        <v>1</v>
      </c>
      <c r="F32" s="593" t="s">
        <v>152</v>
      </c>
      <c r="G32" s="593" t="s">
        <v>941</v>
      </c>
      <c r="H32" s="593">
        <f xml:space="preserve"> '1-Баланс'!C45</f>
        <v>0</v>
      </c>
    </row>
    <row r="33" spans="1:8">
      <c r="A33" s="593" t="str">
        <f t="shared" si="0"/>
        <v>ИНФРА ХОЛДИНГ АД</v>
      </c>
      <c r="B33" s="593" t="str">
        <f t="shared" si="1"/>
        <v>175443402</v>
      </c>
      <c r="C33" s="597">
        <f t="shared" si="2"/>
        <v>46022</v>
      </c>
      <c r="D33" s="593" t="s">
        <v>157</v>
      </c>
      <c r="E33" s="593">
        <v>1</v>
      </c>
      <c r="F33" s="593" t="s">
        <v>156</v>
      </c>
      <c r="G33" s="593" t="s">
        <v>941</v>
      </c>
      <c r="H33" s="593">
        <f xml:space="preserve"> '1-Баланс'!C46</f>
        <v>0</v>
      </c>
    </row>
    <row r="34" spans="1:8">
      <c r="A34" s="593" t="str">
        <f t="shared" si="0"/>
        <v>ИНФРА ХОЛДИНГ АД</v>
      </c>
      <c r="B34" s="593" t="str">
        <f t="shared" si="1"/>
        <v>175443402</v>
      </c>
      <c r="C34" s="597">
        <f t="shared" si="2"/>
        <v>46022</v>
      </c>
      <c r="D34" s="593" t="s">
        <v>164</v>
      </c>
      <c r="E34" s="593">
        <v>1</v>
      </c>
      <c r="F34" s="593" t="s">
        <v>163</v>
      </c>
      <c r="G34" s="593" t="s">
        <v>941</v>
      </c>
      <c r="H34" s="593">
        <f xml:space="preserve"> '1-Баланс'!C48</f>
        <v>0</v>
      </c>
    </row>
    <row r="35" spans="1:8">
      <c r="A35" s="593" t="str">
        <f t="shared" ref="A35:A66" si="3">pdeName</f>
        <v>ИНФРА ХОЛДИНГ АД</v>
      </c>
      <c r="B35" s="593" t="str">
        <f t="shared" ref="B35:B66" si="4">pdeBulstat</f>
        <v>175443402</v>
      </c>
      <c r="C35" s="597">
        <f t="shared" ref="C35:C66" si="5">endDate</f>
        <v>46022</v>
      </c>
      <c r="D35" s="593" t="s">
        <v>168</v>
      </c>
      <c r="E35" s="593">
        <v>1</v>
      </c>
      <c r="F35" s="593" t="s">
        <v>167</v>
      </c>
      <c r="G35" s="593" t="s">
        <v>941</v>
      </c>
      <c r="H35" s="593">
        <f xml:space="preserve"> '1-Баланс'!C49</f>
        <v>0</v>
      </c>
    </row>
    <row r="36" spans="1:8">
      <c r="A36" s="593" t="str">
        <f t="shared" si="3"/>
        <v>ИНФРА ХОЛДИНГ АД</v>
      </c>
      <c r="B36" s="593" t="str">
        <f t="shared" si="4"/>
        <v>175443402</v>
      </c>
      <c r="C36" s="597">
        <f t="shared" si="5"/>
        <v>46022</v>
      </c>
      <c r="D36" s="593" t="s">
        <v>172</v>
      </c>
      <c r="E36" s="593">
        <v>1</v>
      </c>
      <c r="F36" s="593" t="s">
        <v>171</v>
      </c>
      <c r="G36" s="593" t="s">
        <v>941</v>
      </c>
      <c r="H36" s="593">
        <f xml:space="preserve"> '1-Баланс'!C50</f>
        <v>0</v>
      </c>
    </row>
    <row r="37" spans="1:8">
      <c r="A37" s="593" t="str">
        <f t="shared" si="3"/>
        <v>ИНФРА ХОЛДИНГ АД</v>
      </c>
      <c r="B37" s="593" t="str">
        <f t="shared" si="4"/>
        <v>175443402</v>
      </c>
      <c r="C37" s="597">
        <f t="shared" si="5"/>
        <v>46022</v>
      </c>
      <c r="D37" s="593" t="s">
        <v>174</v>
      </c>
      <c r="E37" s="593">
        <v>1</v>
      </c>
      <c r="F37" s="593" t="s">
        <v>97</v>
      </c>
      <c r="G37" s="593" t="s">
        <v>941</v>
      </c>
      <c r="H37" s="593">
        <f xml:space="preserve"> '1-Баланс'!C51</f>
        <v>0</v>
      </c>
    </row>
    <row r="38" spans="1:8">
      <c r="A38" s="593" t="str">
        <f t="shared" si="3"/>
        <v>ИНФРА ХОЛДИНГ АД</v>
      </c>
      <c r="B38" s="593" t="str">
        <f t="shared" si="4"/>
        <v>175443402</v>
      </c>
      <c r="C38" s="597">
        <f t="shared" si="5"/>
        <v>46022</v>
      </c>
      <c r="D38" s="593" t="s">
        <v>176</v>
      </c>
      <c r="E38" s="593">
        <v>1</v>
      </c>
      <c r="F38" s="593" t="s">
        <v>121</v>
      </c>
      <c r="G38" s="593" t="s">
        <v>941</v>
      </c>
      <c r="H38" s="593">
        <f xml:space="preserve"> '1-Баланс'!C52</f>
        <v>0</v>
      </c>
    </row>
    <row r="39" spans="1:8">
      <c r="A39" s="593" t="str">
        <f t="shared" si="3"/>
        <v>ИНФРА ХОЛДИНГ АД</v>
      </c>
      <c r="B39" s="593" t="str">
        <f t="shared" si="4"/>
        <v>175443402</v>
      </c>
      <c r="C39" s="597">
        <f t="shared" si="5"/>
        <v>46022</v>
      </c>
      <c r="D39" s="593" t="s">
        <v>183</v>
      </c>
      <c r="E39" s="593">
        <v>1</v>
      </c>
      <c r="F39" s="593" t="s">
        <v>182</v>
      </c>
      <c r="G39" s="593" t="s">
        <v>941</v>
      </c>
      <c r="H39" s="593">
        <f xml:space="preserve"> '1-Баланс'!C54</f>
        <v>0</v>
      </c>
    </row>
    <row r="40" spans="1:8">
      <c r="A40" s="593" t="str">
        <f t="shared" si="3"/>
        <v>ИНФРА ХОЛДИНГ АД</v>
      </c>
      <c r="B40" s="593" t="str">
        <f t="shared" si="4"/>
        <v>175443402</v>
      </c>
      <c r="C40" s="597">
        <f t="shared" si="5"/>
        <v>46022</v>
      </c>
      <c r="D40" s="593" t="s">
        <v>187</v>
      </c>
      <c r="E40" s="593">
        <v>1</v>
      </c>
      <c r="F40" s="593" t="s">
        <v>186</v>
      </c>
      <c r="G40" s="593" t="s">
        <v>941</v>
      </c>
      <c r="H40" s="593">
        <f xml:space="preserve"> '1-Баланс'!C55</f>
        <v>1</v>
      </c>
    </row>
    <row r="41" spans="1:8">
      <c r="A41" s="593" t="str">
        <f t="shared" si="3"/>
        <v>ИНФРА ХОЛДИНГ АД</v>
      </c>
      <c r="B41" s="593" t="str">
        <f t="shared" si="4"/>
        <v>175443402</v>
      </c>
      <c r="C41" s="597">
        <f t="shared" si="5"/>
        <v>46022</v>
      </c>
      <c r="D41" s="593" t="s">
        <v>191</v>
      </c>
      <c r="E41" s="593">
        <v>1</v>
      </c>
      <c r="F41" s="593" t="s">
        <v>35</v>
      </c>
      <c r="G41" s="593" t="s">
        <v>941</v>
      </c>
      <c r="H41" s="593">
        <f xml:space="preserve"> '1-Баланс'!C56</f>
        <v>1</v>
      </c>
    </row>
    <row r="42" spans="1:8">
      <c r="A42" s="593" t="str">
        <f t="shared" si="3"/>
        <v>ИНФРА ХОЛДИНГ АД</v>
      </c>
      <c r="B42" s="593" t="str">
        <f t="shared" si="4"/>
        <v>175443402</v>
      </c>
      <c r="C42" s="597">
        <f t="shared" si="5"/>
        <v>46022</v>
      </c>
      <c r="D42" s="593" t="s">
        <v>198</v>
      </c>
      <c r="E42" s="593">
        <v>1</v>
      </c>
      <c r="F42" s="593" t="s">
        <v>197</v>
      </c>
      <c r="G42" s="593" t="s">
        <v>941</v>
      </c>
      <c r="H42" s="593">
        <f xml:space="preserve"> '1-Баланс'!C59</f>
        <v>0</v>
      </c>
    </row>
    <row r="43" spans="1:8">
      <c r="A43" s="593" t="str">
        <f t="shared" si="3"/>
        <v>ИНФРА ХОЛДИНГ АД</v>
      </c>
      <c r="B43" s="593" t="str">
        <f t="shared" si="4"/>
        <v>175443402</v>
      </c>
      <c r="C43" s="597">
        <f t="shared" si="5"/>
        <v>46022</v>
      </c>
      <c r="D43" s="593" t="s">
        <v>202</v>
      </c>
      <c r="E43" s="593">
        <v>1</v>
      </c>
      <c r="F43" s="593" t="s">
        <v>201</v>
      </c>
      <c r="G43" s="593" t="s">
        <v>941</v>
      </c>
      <c r="H43" s="593">
        <f xml:space="preserve"> '1-Баланс'!C60</f>
        <v>0</v>
      </c>
    </row>
    <row r="44" spans="1:8">
      <c r="A44" s="593" t="str">
        <f t="shared" si="3"/>
        <v>ИНФРА ХОЛДИНГ АД</v>
      </c>
      <c r="B44" s="593" t="str">
        <f t="shared" si="4"/>
        <v>175443402</v>
      </c>
      <c r="C44" s="597">
        <f t="shared" si="5"/>
        <v>46022</v>
      </c>
      <c r="D44" s="593" t="s">
        <v>206</v>
      </c>
      <c r="E44" s="593">
        <v>1</v>
      </c>
      <c r="F44" s="593" t="s">
        <v>205</v>
      </c>
      <c r="G44" s="593" t="s">
        <v>941</v>
      </c>
      <c r="H44" s="593">
        <f xml:space="preserve"> '1-Баланс'!C61</f>
        <v>0</v>
      </c>
    </row>
    <row r="45" spans="1:8">
      <c r="A45" s="593" t="str">
        <f t="shared" si="3"/>
        <v>ИНФРА ХОЛДИНГ АД</v>
      </c>
      <c r="B45" s="593" t="str">
        <f t="shared" si="4"/>
        <v>175443402</v>
      </c>
      <c r="C45" s="597">
        <f t="shared" si="5"/>
        <v>46022</v>
      </c>
      <c r="D45" s="593" t="s">
        <v>210</v>
      </c>
      <c r="E45" s="593">
        <v>1</v>
      </c>
      <c r="F45" s="593" t="s">
        <v>209</v>
      </c>
      <c r="G45" s="593" t="s">
        <v>941</v>
      </c>
      <c r="H45" s="593">
        <f xml:space="preserve"> '1-Баланс'!C62</f>
        <v>0</v>
      </c>
    </row>
    <row r="46" spans="1:8">
      <c r="A46" s="593" t="str">
        <f t="shared" si="3"/>
        <v>ИНФРА ХОЛДИНГ АД</v>
      </c>
      <c r="B46" s="593" t="str">
        <f t="shared" si="4"/>
        <v>175443402</v>
      </c>
      <c r="C46" s="597">
        <f t="shared" si="5"/>
        <v>46022</v>
      </c>
      <c r="D46" s="593" t="s">
        <v>214</v>
      </c>
      <c r="E46" s="593">
        <v>1</v>
      </c>
      <c r="F46" s="593" t="s">
        <v>213</v>
      </c>
      <c r="G46" s="593" t="s">
        <v>941</v>
      </c>
      <c r="H46" s="593">
        <f xml:space="preserve"> '1-Баланс'!C63</f>
        <v>0</v>
      </c>
    </row>
    <row r="47" spans="1:8">
      <c r="A47" s="593" t="str">
        <f t="shared" si="3"/>
        <v>ИНФРА ХОЛДИНГ АД</v>
      </c>
      <c r="B47" s="593" t="str">
        <f t="shared" si="4"/>
        <v>175443402</v>
      </c>
      <c r="C47" s="597">
        <f t="shared" si="5"/>
        <v>46022</v>
      </c>
      <c r="D47" s="593" t="s">
        <v>218</v>
      </c>
      <c r="E47" s="593">
        <v>1</v>
      </c>
      <c r="F47" s="593" t="s">
        <v>217</v>
      </c>
      <c r="G47" s="593" t="s">
        <v>941</v>
      </c>
      <c r="H47" s="593">
        <f xml:space="preserve"> '1-Баланс'!C64</f>
        <v>0</v>
      </c>
    </row>
    <row r="48" spans="1:8">
      <c r="A48" s="593" t="str">
        <f t="shared" si="3"/>
        <v>ИНФРА ХОЛДИНГ АД</v>
      </c>
      <c r="B48" s="593" t="str">
        <f t="shared" si="4"/>
        <v>175443402</v>
      </c>
      <c r="C48" s="597">
        <f t="shared" si="5"/>
        <v>46022</v>
      </c>
      <c r="D48" s="593" t="s">
        <v>221</v>
      </c>
      <c r="E48" s="593">
        <v>1</v>
      </c>
      <c r="F48" s="593" t="s">
        <v>196</v>
      </c>
      <c r="G48" s="593" t="s">
        <v>941</v>
      </c>
      <c r="H48" s="593">
        <f xml:space="preserve"> '1-Баланс'!C65</f>
        <v>0</v>
      </c>
    </row>
    <row r="49" spans="1:8">
      <c r="A49" s="593" t="str">
        <f t="shared" si="3"/>
        <v>ИНФРА ХОЛДИНГ АД</v>
      </c>
      <c r="B49" s="593" t="str">
        <f t="shared" si="4"/>
        <v>175443402</v>
      </c>
      <c r="C49" s="597">
        <f t="shared" si="5"/>
        <v>46022</v>
      </c>
      <c r="D49" s="593" t="s">
        <v>230</v>
      </c>
      <c r="E49" s="593">
        <v>1</v>
      </c>
      <c r="F49" s="593" t="s">
        <v>229</v>
      </c>
      <c r="G49" s="593" t="s">
        <v>941</v>
      </c>
      <c r="H49" s="593">
        <f xml:space="preserve"> '1-Баланс'!C68</f>
        <v>0</v>
      </c>
    </row>
    <row r="50" spans="1:8">
      <c r="A50" s="593" t="str">
        <f t="shared" si="3"/>
        <v>ИНФРА ХОЛДИНГ АД</v>
      </c>
      <c r="B50" s="593" t="str">
        <f t="shared" si="4"/>
        <v>175443402</v>
      </c>
      <c r="C50" s="597">
        <f t="shared" si="5"/>
        <v>46022</v>
      </c>
      <c r="D50" s="593" t="s">
        <v>234</v>
      </c>
      <c r="E50" s="593">
        <v>1</v>
      </c>
      <c r="F50" s="593" t="s">
        <v>233</v>
      </c>
      <c r="G50" s="593" t="s">
        <v>941</v>
      </c>
      <c r="H50" s="593">
        <f xml:space="preserve"> '1-Баланс'!C69</f>
        <v>0</v>
      </c>
    </row>
    <row r="51" spans="1:8">
      <c r="A51" s="593" t="str">
        <f t="shared" si="3"/>
        <v>ИНФРА ХОЛДИНГ АД</v>
      </c>
      <c r="B51" s="593" t="str">
        <f t="shared" si="4"/>
        <v>175443402</v>
      </c>
      <c r="C51" s="597">
        <f t="shared" si="5"/>
        <v>46022</v>
      </c>
      <c r="D51" s="593" t="s">
        <v>237</v>
      </c>
      <c r="E51" s="593">
        <v>1</v>
      </c>
      <c r="F51" s="593" t="s">
        <v>236</v>
      </c>
      <c r="G51" s="593" t="s">
        <v>941</v>
      </c>
      <c r="H51" s="593">
        <f xml:space="preserve"> '1-Баланс'!C70</f>
        <v>0</v>
      </c>
    </row>
    <row r="52" spans="1:8">
      <c r="A52" s="593" t="str">
        <f t="shared" si="3"/>
        <v>ИНФРА ХОЛДИНГ АД</v>
      </c>
      <c r="B52" s="593" t="str">
        <f t="shared" si="4"/>
        <v>175443402</v>
      </c>
      <c r="C52" s="597">
        <f t="shared" si="5"/>
        <v>46022</v>
      </c>
      <c r="D52" s="593" t="s">
        <v>241</v>
      </c>
      <c r="E52" s="593">
        <v>1</v>
      </c>
      <c r="F52" s="593" t="s">
        <v>240</v>
      </c>
      <c r="G52" s="593" t="s">
        <v>941</v>
      </c>
      <c r="H52" s="593">
        <f xml:space="preserve"> '1-Баланс'!C71</f>
        <v>0</v>
      </c>
    </row>
    <row r="53" spans="1:8">
      <c r="A53" s="593" t="str">
        <f t="shared" si="3"/>
        <v>ИНФРА ХОЛДИНГ АД</v>
      </c>
      <c r="B53" s="593" t="str">
        <f t="shared" si="4"/>
        <v>175443402</v>
      </c>
      <c r="C53" s="597">
        <f t="shared" si="5"/>
        <v>46022</v>
      </c>
      <c r="D53" s="593" t="s">
        <v>244</v>
      </c>
      <c r="E53" s="593">
        <v>1</v>
      </c>
      <c r="F53" s="593" t="s">
        <v>243</v>
      </c>
      <c r="G53" s="593" t="s">
        <v>941</v>
      </c>
      <c r="H53" s="593">
        <f xml:space="preserve"> '1-Баланс'!C72</f>
        <v>0</v>
      </c>
    </row>
    <row r="54" spans="1:8">
      <c r="A54" s="593" t="str">
        <f t="shared" si="3"/>
        <v>ИНФРА ХОЛДИНГ АД</v>
      </c>
      <c r="B54" s="593" t="str">
        <f t="shared" si="4"/>
        <v>175443402</v>
      </c>
      <c r="C54" s="597">
        <f t="shared" si="5"/>
        <v>46022</v>
      </c>
      <c r="D54" s="593" t="s">
        <v>246</v>
      </c>
      <c r="E54" s="593">
        <v>1</v>
      </c>
      <c r="F54" s="593" t="s">
        <v>245</v>
      </c>
      <c r="G54" s="593" t="s">
        <v>941</v>
      </c>
      <c r="H54" s="593">
        <f xml:space="preserve"> '1-Баланс'!C73</f>
        <v>0</v>
      </c>
    </row>
    <row r="55" spans="1:8">
      <c r="A55" s="593" t="str">
        <f t="shared" si="3"/>
        <v>ИНФРА ХОЛДИНГ АД</v>
      </c>
      <c r="B55" s="593" t="str">
        <f t="shared" si="4"/>
        <v>175443402</v>
      </c>
      <c r="C55" s="597">
        <f t="shared" si="5"/>
        <v>46022</v>
      </c>
      <c r="D55" s="593" t="s">
        <v>250</v>
      </c>
      <c r="E55" s="593">
        <v>1</v>
      </c>
      <c r="F55" s="593" t="s">
        <v>249</v>
      </c>
      <c r="G55" s="593" t="s">
        <v>941</v>
      </c>
      <c r="H55" s="593">
        <f xml:space="preserve"> '1-Баланс'!C74</f>
        <v>0</v>
      </c>
    </row>
    <row r="56" spans="1:8">
      <c r="A56" s="593" t="str">
        <f t="shared" si="3"/>
        <v>ИНФРА ХОЛДИНГ АД</v>
      </c>
      <c r="B56" s="593" t="str">
        <f t="shared" si="4"/>
        <v>175443402</v>
      </c>
      <c r="C56" s="597">
        <f t="shared" si="5"/>
        <v>46022</v>
      </c>
      <c r="D56" s="593" t="s">
        <v>252</v>
      </c>
      <c r="E56" s="593">
        <v>1</v>
      </c>
      <c r="F56" s="593" t="s">
        <v>251</v>
      </c>
      <c r="G56" s="593" t="s">
        <v>941</v>
      </c>
      <c r="H56" s="593">
        <f xml:space="preserve"> '1-Баланс'!C75</f>
        <v>0</v>
      </c>
    </row>
    <row r="57" spans="1:8">
      <c r="A57" s="593" t="str">
        <f t="shared" si="3"/>
        <v>ИНФРА ХОЛДИНГ АД</v>
      </c>
      <c r="B57" s="593" t="str">
        <f t="shared" si="4"/>
        <v>175443402</v>
      </c>
      <c r="C57" s="597">
        <f t="shared" si="5"/>
        <v>46022</v>
      </c>
      <c r="D57" s="593" t="s">
        <v>254</v>
      </c>
      <c r="E57" s="593">
        <v>1</v>
      </c>
      <c r="F57" s="593" t="s">
        <v>226</v>
      </c>
      <c r="G57" s="593" t="s">
        <v>941</v>
      </c>
      <c r="H57" s="593">
        <f xml:space="preserve"> '1-Баланс'!C76</f>
        <v>0</v>
      </c>
    </row>
    <row r="58" spans="1:8">
      <c r="A58" s="593" t="str">
        <f t="shared" si="3"/>
        <v>ИНФРА ХОЛДИНГ АД</v>
      </c>
      <c r="B58" s="593" t="str">
        <f t="shared" si="4"/>
        <v>175443402</v>
      </c>
      <c r="C58" s="597">
        <f t="shared" si="5"/>
        <v>46022</v>
      </c>
      <c r="D58" s="593" t="s">
        <v>259</v>
      </c>
      <c r="E58" s="593">
        <v>1</v>
      </c>
      <c r="F58" s="593" t="s">
        <v>258</v>
      </c>
      <c r="G58" s="593" t="s">
        <v>941</v>
      </c>
      <c r="H58" s="593">
        <f xml:space="preserve"> '1-Баланс'!C79</f>
        <v>0</v>
      </c>
    </row>
    <row r="59" spans="1:8">
      <c r="A59" s="593" t="str">
        <f t="shared" si="3"/>
        <v>ИНФРА ХОЛДИНГ АД</v>
      </c>
      <c r="B59" s="593" t="str">
        <f t="shared" si="4"/>
        <v>175443402</v>
      </c>
      <c r="C59" s="597">
        <f t="shared" si="5"/>
        <v>46022</v>
      </c>
      <c r="D59" s="593" t="s">
        <v>263</v>
      </c>
      <c r="E59" s="593">
        <v>1</v>
      </c>
      <c r="F59" s="593" t="s">
        <v>262</v>
      </c>
      <c r="G59" s="593" t="s">
        <v>941</v>
      </c>
      <c r="H59" s="593">
        <f xml:space="preserve"> '1-Баланс'!C80</f>
        <v>0</v>
      </c>
    </row>
    <row r="60" spans="1:8">
      <c r="A60" s="593" t="str">
        <f t="shared" si="3"/>
        <v>ИНФРА ХОЛДИНГ АД</v>
      </c>
      <c r="B60" s="593" t="str">
        <f t="shared" si="4"/>
        <v>175443402</v>
      </c>
      <c r="C60" s="597">
        <f t="shared" si="5"/>
        <v>46022</v>
      </c>
      <c r="D60" s="593" t="s">
        <v>265</v>
      </c>
      <c r="E60" s="593">
        <v>1</v>
      </c>
      <c r="F60" s="593" t="s">
        <v>264</v>
      </c>
      <c r="G60" s="593" t="s">
        <v>941</v>
      </c>
      <c r="H60" s="593">
        <f xml:space="preserve"> '1-Баланс'!C81</f>
        <v>0</v>
      </c>
    </row>
    <row r="61" spans="1:8">
      <c r="A61" s="593" t="str">
        <f t="shared" si="3"/>
        <v>ИНФРА ХОЛДИНГ АД</v>
      </c>
      <c r="B61" s="593" t="str">
        <f t="shared" si="4"/>
        <v>175443402</v>
      </c>
      <c r="C61" s="597">
        <f t="shared" si="5"/>
        <v>46022</v>
      </c>
      <c r="D61" s="593" t="s">
        <v>267</v>
      </c>
      <c r="E61" s="593">
        <v>1</v>
      </c>
      <c r="F61" s="593" t="s">
        <v>266</v>
      </c>
      <c r="G61" s="593" t="s">
        <v>941</v>
      </c>
      <c r="H61" s="593">
        <f xml:space="preserve"> '1-Баланс'!C82</f>
        <v>0</v>
      </c>
    </row>
    <row r="62" spans="1:8">
      <c r="A62" s="593" t="str">
        <f t="shared" si="3"/>
        <v>ИНФРА ХОЛДИНГ АД</v>
      </c>
      <c r="B62" s="593" t="str">
        <f t="shared" si="4"/>
        <v>175443402</v>
      </c>
      <c r="C62" s="597">
        <f t="shared" si="5"/>
        <v>46022</v>
      </c>
      <c r="D62" s="593" t="s">
        <v>269</v>
      </c>
      <c r="E62" s="593">
        <v>1</v>
      </c>
      <c r="F62" s="593" t="s">
        <v>268</v>
      </c>
      <c r="G62" s="593" t="s">
        <v>941</v>
      </c>
      <c r="H62" s="593">
        <f xml:space="preserve"> '1-Баланс'!C83</f>
        <v>0</v>
      </c>
    </row>
    <row r="63" spans="1:8">
      <c r="A63" s="593" t="str">
        <f t="shared" si="3"/>
        <v>ИНФРА ХОЛДИНГ АД</v>
      </c>
      <c r="B63" s="593" t="str">
        <f t="shared" si="4"/>
        <v>175443402</v>
      </c>
      <c r="C63" s="597">
        <f t="shared" si="5"/>
        <v>46022</v>
      </c>
      <c r="D63" s="593" t="s">
        <v>270</v>
      </c>
      <c r="E63" s="593">
        <v>1</v>
      </c>
      <c r="F63" s="593" t="s">
        <v>152</v>
      </c>
      <c r="G63" s="593" t="s">
        <v>941</v>
      </c>
      <c r="H63" s="593">
        <f xml:space="preserve"> '1-Баланс'!C84</f>
        <v>326</v>
      </c>
    </row>
    <row r="64" spans="1:8">
      <c r="A64" s="593" t="str">
        <f t="shared" si="3"/>
        <v>ИНФРА ХОЛДИНГ АД</v>
      </c>
      <c r="B64" s="593" t="str">
        <f t="shared" si="4"/>
        <v>175443402</v>
      </c>
      <c r="C64" s="597">
        <f t="shared" si="5"/>
        <v>46022</v>
      </c>
      <c r="D64" s="593" t="s">
        <v>272</v>
      </c>
      <c r="E64" s="593">
        <v>1</v>
      </c>
      <c r="F64" s="593" t="s">
        <v>257</v>
      </c>
      <c r="G64" s="593" t="s">
        <v>941</v>
      </c>
      <c r="H64" s="593">
        <f xml:space="preserve"> '1-Баланс'!C85</f>
        <v>326</v>
      </c>
    </row>
    <row r="65" spans="1:8">
      <c r="A65" s="593" t="str">
        <f t="shared" si="3"/>
        <v>ИНФРА ХОЛДИНГ АД</v>
      </c>
      <c r="B65" s="593" t="str">
        <f t="shared" si="4"/>
        <v>175443402</v>
      </c>
      <c r="C65" s="597">
        <f t="shared" si="5"/>
        <v>46022</v>
      </c>
      <c r="D65" s="593" t="s">
        <v>275</v>
      </c>
      <c r="E65" s="593">
        <v>1</v>
      </c>
      <c r="F65" s="593" t="s">
        <v>274</v>
      </c>
      <c r="G65" s="593" t="s">
        <v>941</v>
      </c>
      <c r="H65" s="593">
        <f xml:space="preserve"> '1-Баланс'!C88</f>
        <v>1</v>
      </c>
    </row>
    <row r="66" spans="1:8">
      <c r="A66" s="593" t="str">
        <f t="shared" si="3"/>
        <v>ИНФРА ХОЛДИНГ АД</v>
      </c>
      <c r="B66" s="593" t="str">
        <f t="shared" si="4"/>
        <v>175443402</v>
      </c>
      <c r="C66" s="597">
        <f t="shared" si="5"/>
        <v>46022</v>
      </c>
      <c r="D66" s="593" t="s">
        <v>277</v>
      </c>
      <c r="E66" s="593">
        <v>1</v>
      </c>
      <c r="F66" s="593" t="s">
        <v>276</v>
      </c>
      <c r="G66" s="593" t="s">
        <v>941</v>
      </c>
      <c r="H66" s="593">
        <f xml:space="preserve"> '1-Баланс'!C89</f>
        <v>55</v>
      </c>
    </row>
    <row r="67" spans="1:8">
      <c r="A67" s="593" t="str">
        <f t="shared" ref="A67:A98" si="6">pdeName</f>
        <v>ИНФРА ХОЛДИНГ АД</v>
      </c>
      <c r="B67" s="593" t="str">
        <f t="shared" ref="B67:B98" si="7">pdeBulstat</f>
        <v>175443402</v>
      </c>
      <c r="C67" s="597">
        <f t="shared" ref="C67:C98" si="8">endDate</f>
        <v>46022</v>
      </c>
      <c r="D67" s="593" t="s">
        <v>279</v>
      </c>
      <c r="E67" s="593">
        <v>1</v>
      </c>
      <c r="F67" s="593" t="s">
        <v>278</v>
      </c>
      <c r="G67" s="593" t="s">
        <v>941</v>
      </c>
      <c r="H67" s="593">
        <f xml:space="preserve"> '1-Баланс'!C90</f>
        <v>0</v>
      </c>
    </row>
    <row r="68" spans="1:8">
      <c r="A68" s="593" t="str">
        <f t="shared" si="6"/>
        <v>ИНФРА ХОЛДИНГ АД</v>
      </c>
      <c r="B68" s="593" t="str">
        <f t="shared" si="7"/>
        <v>175443402</v>
      </c>
      <c r="C68" s="597">
        <f t="shared" si="8"/>
        <v>46022</v>
      </c>
      <c r="D68" s="593" t="s">
        <v>281</v>
      </c>
      <c r="E68" s="593">
        <v>1</v>
      </c>
      <c r="F68" s="593" t="s">
        <v>280</v>
      </c>
      <c r="G68" s="593" t="s">
        <v>941</v>
      </c>
      <c r="H68" s="593">
        <f xml:space="preserve"> '1-Баланс'!C91</f>
        <v>0</v>
      </c>
    </row>
    <row r="69" spans="1:8">
      <c r="A69" s="593" t="str">
        <f t="shared" si="6"/>
        <v>ИНФРА ХОЛДИНГ АД</v>
      </c>
      <c r="B69" s="593" t="str">
        <f t="shared" si="7"/>
        <v>175443402</v>
      </c>
      <c r="C69" s="597">
        <f t="shared" si="8"/>
        <v>46022</v>
      </c>
      <c r="D69" s="593" t="s">
        <v>283</v>
      </c>
      <c r="E69" s="593">
        <v>1</v>
      </c>
      <c r="F69" s="593" t="s">
        <v>273</v>
      </c>
      <c r="G69" s="593" t="s">
        <v>941</v>
      </c>
      <c r="H69" s="593">
        <f xml:space="preserve"> '1-Баланс'!C92</f>
        <v>56</v>
      </c>
    </row>
    <row r="70" spans="1:8">
      <c r="A70" s="593" t="str">
        <f t="shared" si="6"/>
        <v>ИНФРА ХОЛДИНГ АД</v>
      </c>
      <c r="B70" s="593" t="str">
        <f t="shared" si="7"/>
        <v>175443402</v>
      </c>
      <c r="C70" s="597">
        <f t="shared" si="8"/>
        <v>46022</v>
      </c>
      <c r="D70" s="593" t="s">
        <v>285</v>
      </c>
      <c r="E70" s="593">
        <v>1</v>
      </c>
      <c r="F70" s="593" t="s">
        <v>284</v>
      </c>
      <c r="G70" s="593" t="s">
        <v>941</v>
      </c>
      <c r="H70" s="593">
        <f xml:space="preserve"> '1-Баланс'!C93</f>
        <v>0</v>
      </c>
    </row>
    <row r="71" spans="1:8">
      <c r="A71" s="593" t="str">
        <f t="shared" si="6"/>
        <v>ИНФРА ХОЛДИНГ АД</v>
      </c>
      <c r="B71" s="593" t="str">
        <f t="shared" si="7"/>
        <v>175443402</v>
      </c>
      <c r="C71" s="597">
        <f t="shared" si="8"/>
        <v>46022</v>
      </c>
      <c r="D71" s="593" t="s">
        <v>287</v>
      </c>
      <c r="E71" s="593">
        <v>1</v>
      </c>
      <c r="F71" s="593" t="s">
        <v>194</v>
      </c>
      <c r="G71" s="593" t="s">
        <v>941</v>
      </c>
      <c r="H71" s="593">
        <f xml:space="preserve"> '1-Баланс'!C94</f>
        <v>382</v>
      </c>
    </row>
    <row r="72" spans="1:8">
      <c r="A72" s="593" t="str">
        <f t="shared" si="6"/>
        <v>ИНФРА ХОЛДИНГ АД</v>
      </c>
      <c r="B72" s="593" t="str">
        <f t="shared" si="7"/>
        <v>175443402</v>
      </c>
      <c r="C72" s="597">
        <f t="shared" si="8"/>
        <v>46022</v>
      </c>
      <c r="D72" s="593" t="s">
        <v>289</v>
      </c>
      <c r="E72" s="593">
        <v>1</v>
      </c>
      <c r="F72" s="593" t="s">
        <v>288</v>
      </c>
      <c r="G72" s="593" t="s">
        <v>941</v>
      </c>
      <c r="H72" s="593">
        <f xml:space="preserve"> '1-Баланс'!C95</f>
        <v>383</v>
      </c>
    </row>
    <row r="73" spans="1:8">
      <c r="A73" s="593" t="str">
        <f t="shared" si="6"/>
        <v>ИНФРА ХОЛДИНГ АД</v>
      </c>
      <c r="B73" s="593" t="str">
        <f t="shared" si="7"/>
        <v>175443402</v>
      </c>
      <c r="C73" s="597">
        <f t="shared" si="8"/>
        <v>46022</v>
      </c>
      <c r="D73" s="593" t="s">
        <v>42</v>
      </c>
      <c r="E73" s="593">
        <v>1</v>
      </c>
      <c r="F73" s="593" t="s">
        <v>41</v>
      </c>
      <c r="G73" s="593" t="s">
        <v>942</v>
      </c>
      <c r="H73" s="593">
        <f>'1-Баланс'!G12</f>
        <v>58363</v>
      </c>
    </row>
    <row r="74" spans="1:8">
      <c r="A74" s="593" t="str">
        <f t="shared" si="6"/>
        <v>ИНФРА ХОЛДИНГ АД</v>
      </c>
      <c r="B74" s="593" t="str">
        <f t="shared" si="7"/>
        <v>175443402</v>
      </c>
      <c r="C74" s="597">
        <f t="shared" si="8"/>
        <v>46022</v>
      </c>
      <c r="D74" s="593" t="s">
        <v>46</v>
      </c>
      <c r="E74" s="593">
        <v>1</v>
      </c>
      <c r="F74" s="593" t="s">
        <v>45</v>
      </c>
      <c r="G74" s="593" t="s">
        <v>942</v>
      </c>
      <c r="H74" s="593">
        <f>'1-Баланс'!G13</f>
        <v>0</v>
      </c>
    </row>
    <row r="75" spans="1:8">
      <c r="A75" s="593" t="str">
        <f t="shared" si="6"/>
        <v>ИНФРА ХОЛДИНГ АД</v>
      </c>
      <c r="B75" s="593" t="str">
        <f t="shared" si="7"/>
        <v>175443402</v>
      </c>
      <c r="C75" s="597">
        <f t="shared" si="8"/>
        <v>46022</v>
      </c>
      <c r="D75" s="593" t="s">
        <v>50</v>
      </c>
      <c r="E75" s="593">
        <v>1</v>
      </c>
      <c r="F75" s="593" t="s">
        <v>49</v>
      </c>
      <c r="G75" s="593" t="s">
        <v>942</v>
      </c>
      <c r="H75" s="593">
        <f>'1-Баланс'!G14</f>
        <v>0</v>
      </c>
    </row>
    <row r="76" spans="1:8">
      <c r="A76" s="593" t="str">
        <f t="shared" si="6"/>
        <v>ИНФРА ХОЛДИНГ АД</v>
      </c>
      <c r="B76" s="593" t="str">
        <f t="shared" si="7"/>
        <v>175443402</v>
      </c>
      <c r="C76" s="597">
        <f t="shared" si="8"/>
        <v>46022</v>
      </c>
      <c r="D76" s="593" t="s">
        <v>54</v>
      </c>
      <c r="E76" s="593">
        <v>1</v>
      </c>
      <c r="F76" s="593" t="s">
        <v>53</v>
      </c>
      <c r="G76" s="593" t="s">
        <v>942</v>
      </c>
      <c r="H76" s="593">
        <f>'1-Баланс'!G15</f>
        <v>0</v>
      </c>
    </row>
    <row r="77" spans="1:8">
      <c r="A77" s="593" t="str">
        <f t="shared" si="6"/>
        <v>ИНФРА ХОЛДИНГ АД</v>
      </c>
      <c r="B77" s="593" t="str">
        <f t="shared" si="7"/>
        <v>175443402</v>
      </c>
      <c r="C77" s="597">
        <f t="shared" si="8"/>
        <v>46022</v>
      </c>
      <c r="D77" s="593" t="s">
        <v>58</v>
      </c>
      <c r="E77" s="593">
        <v>1</v>
      </c>
      <c r="F77" s="593" t="s">
        <v>57</v>
      </c>
      <c r="G77" s="593" t="s">
        <v>942</v>
      </c>
      <c r="H77" s="593">
        <f>'1-Баланс'!G16</f>
        <v>0</v>
      </c>
    </row>
    <row r="78" spans="1:8">
      <c r="A78" s="593" t="str">
        <f t="shared" si="6"/>
        <v>ИНФРА ХОЛДИНГ АД</v>
      </c>
      <c r="B78" s="593" t="str">
        <f t="shared" si="7"/>
        <v>175443402</v>
      </c>
      <c r="C78" s="597">
        <f t="shared" si="8"/>
        <v>46022</v>
      </c>
      <c r="D78" s="593" t="s">
        <v>62</v>
      </c>
      <c r="E78" s="593">
        <v>1</v>
      </c>
      <c r="F78" s="593" t="s">
        <v>61</v>
      </c>
      <c r="G78" s="593" t="s">
        <v>942</v>
      </c>
      <c r="H78" s="593">
        <f>'1-Баланс'!G17</f>
        <v>0</v>
      </c>
    </row>
    <row r="79" spans="1:8">
      <c r="A79" s="593" t="str">
        <f t="shared" si="6"/>
        <v>ИНФРА ХОЛДИНГ АД</v>
      </c>
      <c r="B79" s="593" t="str">
        <f t="shared" si="7"/>
        <v>175443402</v>
      </c>
      <c r="C79" s="597">
        <f t="shared" si="8"/>
        <v>46022</v>
      </c>
      <c r="D79" s="593" t="s">
        <v>66</v>
      </c>
      <c r="E79" s="593">
        <v>1</v>
      </c>
      <c r="F79" s="593" t="s">
        <v>38</v>
      </c>
      <c r="G79" s="593" t="s">
        <v>942</v>
      </c>
      <c r="H79" s="593">
        <f>'1-Баланс'!G18</f>
        <v>58363</v>
      </c>
    </row>
    <row r="80" spans="1:8">
      <c r="A80" s="593" t="str">
        <f t="shared" si="6"/>
        <v>ИНФРА ХОЛДИНГ АД</v>
      </c>
      <c r="B80" s="593" t="str">
        <f t="shared" si="7"/>
        <v>175443402</v>
      </c>
      <c r="C80" s="597">
        <f t="shared" si="8"/>
        <v>46022</v>
      </c>
      <c r="D80" s="593" t="s">
        <v>73</v>
      </c>
      <c r="E80" s="593">
        <v>1</v>
      </c>
      <c r="F80" s="593" t="s">
        <v>72</v>
      </c>
      <c r="G80" s="593" t="s">
        <v>942</v>
      </c>
      <c r="H80" s="593">
        <f>'1-Баланс'!G20</f>
        <v>10072</v>
      </c>
    </row>
    <row r="81" spans="1:8">
      <c r="A81" s="593" t="str">
        <f t="shared" si="6"/>
        <v>ИНФРА ХОЛДИНГ АД</v>
      </c>
      <c r="B81" s="593" t="str">
        <f t="shared" si="7"/>
        <v>175443402</v>
      </c>
      <c r="C81" s="597">
        <f t="shared" si="8"/>
        <v>46022</v>
      </c>
      <c r="D81" s="593" t="s">
        <v>77</v>
      </c>
      <c r="E81" s="593">
        <v>1</v>
      </c>
      <c r="F81" s="593" t="s">
        <v>76</v>
      </c>
      <c r="G81" s="593" t="s">
        <v>942</v>
      </c>
      <c r="H81" s="593">
        <f>'1-Баланс'!G21</f>
        <v>0</v>
      </c>
    </row>
    <row r="82" spans="1:8">
      <c r="A82" s="593" t="str">
        <f t="shared" si="6"/>
        <v>ИНФРА ХОЛДИНГ АД</v>
      </c>
      <c r="B82" s="593" t="str">
        <f t="shared" si="7"/>
        <v>175443402</v>
      </c>
      <c r="C82" s="597">
        <f t="shared" si="8"/>
        <v>46022</v>
      </c>
      <c r="D82" s="593" t="s">
        <v>81</v>
      </c>
      <c r="E82" s="593">
        <v>1</v>
      </c>
      <c r="F82" s="593" t="s">
        <v>80</v>
      </c>
      <c r="G82" s="593" t="s">
        <v>942</v>
      </c>
      <c r="H82" s="593">
        <f>'1-Баланс'!G22</f>
        <v>1163</v>
      </c>
    </row>
    <row r="83" spans="1:8">
      <c r="A83" s="593" t="str">
        <f t="shared" si="6"/>
        <v>ИНФРА ХОЛДИНГ АД</v>
      </c>
      <c r="B83" s="593" t="str">
        <f t="shared" si="7"/>
        <v>175443402</v>
      </c>
      <c r="C83" s="597">
        <f t="shared" si="8"/>
        <v>46022</v>
      </c>
      <c r="D83" s="593" t="s">
        <v>84</v>
      </c>
      <c r="E83" s="593">
        <v>1</v>
      </c>
      <c r="F83" s="593" t="s">
        <v>83</v>
      </c>
      <c r="G83" s="593" t="s">
        <v>942</v>
      </c>
      <c r="H83" s="593">
        <f>'1-Баланс'!G23</f>
        <v>1163</v>
      </c>
    </row>
    <row r="84" spans="1:8">
      <c r="A84" s="593" t="str">
        <f t="shared" si="6"/>
        <v>ИНФРА ХОЛДИНГ АД</v>
      </c>
      <c r="B84" s="593" t="str">
        <f t="shared" si="7"/>
        <v>175443402</v>
      </c>
      <c r="C84" s="597">
        <f t="shared" si="8"/>
        <v>46022</v>
      </c>
      <c r="D84" s="593" t="s">
        <v>88</v>
      </c>
      <c r="E84" s="593">
        <v>1</v>
      </c>
      <c r="F84" s="593" t="s">
        <v>87</v>
      </c>
      <c r="G84" s="593" t="s">
        <v>942</v>
      </c>
      <c r="H84" s="593">
        <f>'1-Баланс'!G24</f>
        <v>0</v>
      </c>
    </row>
    <row r="85" spans="1:8">
      <c r="A85" s="593" t="str">
        <f t="shared" si="6"/>
        <v>ИНФРА ХОЛДИНГ АД</v>
      </c>
      <c r="B85" s="593" t="str">
        <f t="shared" si="7"/>
        <v>175443402</v>
      </c>
      <c r="C85" s="597">
        <f t="shared" si="8"/>
        <v>46022</v>
      </c>
      <c r="D85" s="593" t="s">
        <v>92</v>
      </c>
      <c r="E85" s="593">
        <v>1</v>
      </c>
      <c r="F85" s="593" t="s">
        <v>91</v>
      </c>
      <c r="G85" s="593" t="s">
        <v>942</v>
      </c>
      <c r="H85" s="593">
        <f>'1-Баланс'!G25</f>
        <v>0</v>
      </c>
    </row>
    <row r="86" spans="1:8">
      <c r="A86" s="593" t="str">
        <f t="shared" si="6"/>
        <v>ИНФРА ХОЛДИНГ АД</v>
      </c>
      <c r="B86" s="593" t="str">
        <f t="shared" si="7"/>
        <v>175443402</v>
      </c>
      <c r="C86" s="597">
        <f t="shared" si="8"/>
        <v>46022</v>
      </c>
      <c r="D86" s="593" t="s">
        <v>96</v>
      </c>
      <c r="E86" s="593">
        <v>1</v>
      </c>
      <c r="F86" s="593" t="s">
        <v>69</v>
      </c>
      <c r="G86" s="593" t="s">
        <v>942</v>
      </c>
      <c r="H86" s="593">
        <f>'1-Баланс'!G26</f>
        <v>11235</v>
      </c>
    </row>
    <row r="87" spans="1:8">
      <c r="A87" s="593" t="str">
        <f t="shared" si="6"/>
        <v>ИНФРА ХОЛДИНГ АД</v>
      </c>
      <c r="B87" s="593" t="str">
        <f t="shared" si="7"/>
        <v>175443402</v>
      </c>
      <c r="C87" s="597">
        <f t="shared" si="8"/>
        <v>46022</v>
      </c>
      <c r="D87" s="593" t="s">
        <v>103</v>
      </c>
      <c r="E87" s="593">
        <v>1</v>
      </c>
      <c r="F87" s="593" t="s">
        <v>102</v>
      </c>
      <c r="G87" s="593" t="s">
        <v>942</v>
      </c>
      <c r="H87" s="593">
        <f>'1-Баланс'!G28</f>
        <v>-65865</v>
      </c>
    </row>
    <row r="88" spans="1:8">
      <c r="A88" s="593" t="str">
        <f t="shared" si="6"/>
        <v>ИНФРА ХОЛДИНГ АД</v>
      </c>
      <c r="B88" s="593" t="str">
        <f t="shared" si="7"/>
        <v>175443402</v>
      </c>
      <c r="C88" s="597">
        <f t="shared" si="8"/>
        <v>46022</v>
      </c>
      <c r="D88" s="593" t="s">
        <v>105</v>
      </c>
      <c r="E88" s="593">
        <v>1</v>
      </c>
      <c r="F88" s="593" t="s">
        <v>104</v>
      </c>
      <c r="G88" s="593" t="s">
        <v>942</v>
      </c>
      <c r="H88" s="593">
        <f>'1-Баланс'!G29</f>
        <v>0</v>
      </c>
    </row>
    <row r="89" spans="1:8">
      <c r="A89" s="593" t="str">
        <f t="shared" si="6"/>
        <v>ИНФРА ХОЛДИНГ АД</v>
      </c>
      <c r="B89" s="593" t="str">
        <f t="shared" si="7"/>
        <v>175443402</v>
      </c>
      <c r="C89" s="597">
        <f t="shared" si="8"/>
        <v>46022</v>
      </c>
      <c r="D89" s="593" t="s">
        <v>108</v>
      </c>
      <c r="E89" s="593">
        <v>1</v>
      </c>
      <c r="F89" s="593" t="s">
        <v>107</v>
      </c>
      <c r="G89" s="593" t="s">
        <v>942</v>
      </c>
      <c r="H89" s="593">
        <f>'1-Баланс'!G30</f>
        <v>-65865</v>
      </c>
    </row>
    <row r="90" spans="1:8">
      <c r="A90" s="593" t="str">
        <f t="shared" si="6"/>
        <v>ИНФРА ХОЛДИНГ АД</v>
      </c>
      <c r="B90" s="593" t="str">
        <f t="shared" si="7"/>
        <v>175443402</v>
      </c>
      <c r="C90" s="597">
        <f t="shared" si="8"/>
        <v>46022</v>
      </c>
      <c r="D90" s="593" t="s">
        <v>112</v>
      </c>
      <c r="E90" s="593">
        <v>1</v>
      </c>
      <c r="F90" s="593" t="s">
        <v>111</v>
      </c>
      <c r="G90" s="593" t="s">
        <v>942</v>
      </c>
      <c r="H90" s="593">
        <f>'1-Баланс'!G31</f>
        <v>0</v>
      </c>
    </row>
    <row r="91" spans="1:8">
      <c r="A91" s="593" t="str">
        <f t="shared" si="6"/>
        <v>ИНФРА ХОЛДИНГ АД</v>
      </c>
      <c r="B91" s="593" t="str">
        <f t="shared" si="7"/>
        <v>175443402</v>
      </c>
      <c r="C91" s="597">
        <f t="shared" si="8"/>
        <v>46022</v>
      </c>
      <c r="D91" s="593" t="s">
        <v>116</v>
      </c>
      <c r="E91" s="593">
        <v>1</v>
      </c>
      <c r="F91" s="593" t="s">
        <v>115</v>
      </c>
      <c r="G91" s="593" t="s">
        <v>942</v>
      </c>
      <c r="H91" s="593">
        <f>'1-Баланс'!G32</f>
        <v>0</v>
      </c>
    </row>
    <row r="92" spans="1:8">
      <c r="A92" s="593" t="str">
        <f t="shared" si="6"/>
        <v>ИНФРА ХОЛДИНГ АД</v>
      </c>
      <c r="B92" s="593" t="str">
        <f t="shared" si="7"/>
        <v>175443402</v>
      </c>
      <c r="C92" s="597">
        <f t="shared" si="8"/>
        <v>46022</v>
      </c>
      <c r="D92" s="593" t="s">
        <v>120</v>
      </c>
      <c r="E92" s="593">
        <v>1</v>
      </c>
      <c r="F92" s="593" t="s">
        <v>119</v>
      </c>
      <c r="G92" s="593" t="s">
        <v>942</v>
      </c>
      <c r="H92" s="593">
        <f>'1-Баланс'!G33</f>
        <v>-3730</v>
      </c>
    </row>
    <row r="93" spans="1:8">
      <c r="A93" s="593" t="str">
        <f t="shared" si="6"/>
        <v>ИНФРА ХОЛДИНГ АД</v>
      </c>
      <c r="B93" s="593" t="str">
        <f t="shared" si="7"/>
        <v>175443402</v>
      </c>
      <c r="C93" s="597">
        <f t="shared" si="8"/>
        <v>46022</v>
      </c>
      <c r="D93" s="593" t="s">
        <v>123</v>
      </c>
      <c r="E93" s="593">
        <v>1</v>
      </c>
      <c r="F93" s="593" t="s">
        <v>99</v>
      </c>
      <c r="G93" s="593" t="s">
        <v>942</v>
      </c>
      <c r="H93" s="593">
        <f>'1-Баланс'!G34</f>
        <v>-69595</v>
      </c>
    </row>
    <row r="94" spans="1:8">
      <c r="A94" s="593" t="str">
        <f t="shared" si="6"/>
        <v>ИНФРА ХОЛДИНГ АД</v>
      </c>
      <c r="B94" s="593" t="str">
        <f t="shared" si="7"/>
        <v>175443402</v>
      </c>
      <c r="C94" s="597">
        <f t="shared" si="8"/>
        <v>46022</v>
      </c>
      <c r="D94" s="593" t="s">
        <v>131</v>
      </c>
      <c r="E94" s="593">
        <v>1</v>
      </c>
      <c r="F94" s="593" t="s">
        <v>36</v>
      </c>
      <c r="G94" s="593" t="s">
        <v>942</v>
      </c>
      <c r="H94" s="593">
        <f>'1-Баланс'!G37</f>
        <v>3</v>
      </c>
    </row>
    <row r="95" spans="1:8">
      <c r="A95" s="593" t="str">
        <f t="shared" si="6"/>
        <v>ИНФРА ХОЛДИНГ АД</v>
      </c>
      <c r="B95" s="593" t="str">
        <f t="shared" si="7"/>
        <v>175443402</v>
      </c>
      <c r="C95" s="597">
        <f t="shared" si="8"/>
        <v>46022</v>
      </c>
      <c r="D95" s="593" t="s">
        <v>139</v>
      </c>
      <c r="E95" s="593">
        <v>1</v>
      </c>
      <c r="F95" s="593" t="s">
        <v>138</v>
      </c>
      <c r="G95" s="593" t="s">
        <v>942</v>
      </c>
      <c r="H95" s="593">
        <f>'1-Баланс'!G40</f>
        <v>0</v>
      </c>
    </row>
    <row r="96" spans="1:8">
      <c r="A96" s="593" t="str">
        <f t="shared" si="6"/>
        <v>ИНФРА ХОЛДИНГ АД</v>
      </c>
      <c r="B96" s="593" t="str">
        <f t="shared" si="7"/>
        <v>175443402</v>
      </c>
      <c r="C96" s="597">
        <f t="shared" si="8"/>
        <v>46022</v>
      </c>
      <c r="D96" s="593" t="s">
        <v>151</v>
      </c>
      <c r="E96" s="593">
        <v>1</v>
      </c>
      <c r="F96" s="593" t="s">
        <v>150</v>
      </c>
      <c r="G96" s="593" t="s">
        <v>942</v>
      </c>
      <c r="H96" s="593">
        <f>'1-Баланс'!G44</f>
        <v>0</v>
      </c>
    </row>
    <row r="97" spans="1:8">
      <c r="A97" s="593" t="str">
        <f t="shared" si="6"/>
        <v>ИНФРА ХОЛДИНГ АД</v>
      </c>
      <c r="B97" s="593" t="str">
        <f t="shared" si="7"/>
        <v>175443402</v>
      </c>
      <c r="C97" s="597">
        <f t="shared" si="8"/>
        <v>46022</v>
      </c>
      <c r="D97" s="593" t="s">
        <v>155</v>
      </c>
      <c r="E97" s="593">
        <v>1</v>
      </c>
      <c r="F97" s="593" t="s">
        <v>154</v>
      </c>
      <c r="G97" s="593" t="s">
        <v>942</v>
      </c>
      <c r="H97" s="593">
        <f>'1-Баланс'!G45</f>
        <v>0</v>
      </c>
    </row>
    <row r="98" spans="1:8">
      <c r="A98" s="593" t="str">
        <f t="shared" si="6"/>
        <v>ИНФРА ХОЛДИНГ АД</v>
      </c>
      <c r="B98" s="593" t="str">
        <f t="shared" si="7"/>
        <v>175443402</v>
      </c>
      <c r="C98" s="597">
        <f t="shared" si="8"/>
        <v>46022</v>
      </c>
      <c r="D98" s="593" t="s">
        <v>159</v>
      </c>
      <c r="E98" s="593">
        <v>1</v>
      </c>
      <c r="F98" s="593" t="s">
        <v>158</v>
      </c>
      <c r="G98" s="593" t="s">
        <v>942</v>
      </c>
      <c r="H98" s="593">
        <f>'1-Баланс'!G46</f>
        <v>0</v>
      </c>
    </row>
    <row r="99" spans="1:8">
      <c r="A99" s="593" t="str">
        <f t="shared" ref="A99:A125" si="9">pdeName</f>
        <v>ИНФРА ХОЛДИНГ АД</v>
      </c>
      <c r="B99" s="593" t="str">
        <f t="shared" ref="B99:B125" si="10">pdeBulstat</f>
        <v>175443402</v>
      </c>
      <c r="C99" s="597">
        <f t="shared" ref="C99:C125" si="11">endDate</f>
        <v>46022</v>
      </c>
      <c r="D99" s="593" t="s">
        <v>162</v>
      </c>
      <c r="E99" s="593">
        <v>1</v>
      </c>
      <c r="F99" s="593" t="s">
        <v>161</v>
      </c>
      <c r="G99" s="593" t="s">
        <v>942</v>
      </c>
      <c r="H99" s="593">
        <f>'1-Баланс'!G47</f>
        <v>0</v>
      </c>
    </row>
    <row r="100" spans="1:8">
      <c r="A100" s="593" t="str">
        <f t="shared" si="9"/>
        <v>ИНФРА ХОЛДИНГ АД</v>
      </c>
      <c r="B100" s="593" t="str">
        <f t="shared" si="10"/>
        <v>175443402</v>
      </c>
      <c r="C100" s="597">
        <f t="shared" si="11"/>
        <v>46022</v>
      </c>
      <c r="D100" s="593" t="s">
        <v>166</v>
      </c>
      <c r="E100" s="593">
        <v>1</v>
      </c>
      <c r="F100" s="593" t="s">
        <v>165</v>
      </c>
      <c r="G100" s="593" t="s">
        <v>942</v>
      </c>
      <c r="H100" s="593">
        <f>'1-Баланс'!G48</f>
        <v>0</v>
      </c>
    </row>
    <row r="101" spans="1:8">
      <c r="A101" s="593" t="str">
        <f t="shared" si="9"/>
        <v>ИНФРА ХОЛДИНГ АД</v>
      </c>
      <c r="B101" s="593" t="str">
        <f t="shared" si="10"/>
        <v>175443402</v>
      </c>
      <c r="C101" s="597">
        <f t="shared" si="11"/>
        <v>46022</v>
      </c>
      <c r="D101" s="593" t="s">
        <v>170</v>
      </c>
      <c r="E101" s="593">
        <v>1</v>
      </c>
      <c r="F101" s="593" t="s">
        <v>169</v>
      </c>
      <c r="G101" s="593" t="s">
        <v>942</v>
      </c>
      <c r="H101" s="593">
        <f>'1-Баланс'!G49</f>
        <v>0</v>
      </c>
    </row>
    <row r="102" spans="1:8">
      <c r="A102" s="593" t="str">
        <f t="shared" si="9"/>
        <v>ИНФРА ХОЛДИНГ АД</v>
      </c>
      <c r="B102" s="593" t="str">
        <f t="shared" si="10"/>
        <v>175443402</v>
      </c>
      <c r="C102" s="597">
        <f t="shared" si="11"/>
        <v>46022</v>
      </c>
      <c r="D102" s="593" t="s">
        <v>173</v>
      </c>
      <c r="E102" s="593">
        <v>1</v>
      </c>
      <c r="F102" s="593" t="s">
        <v>147</v>
      </c>
      <c r="G102" s="593" t="s">
        <v>942</v>
      </c>
      <c r="H102" s="593">
        <f>'1-Баланс'!G50</f>
        <v>0</v>
      </c>
    </row>
    <row r="103" spans="1:8">
      <c r="A103" s="593" t="str">
        <f t="shared" si="9"/>
        <v>ИНФРА ХОЛДИНГ АД</v>
      </c>
      <c r="B103" s="593" t="str">
        <f t="shared" si="10"/>
        <v>175443402</v>
      </c>
      <c r="C103" s="597">
        <f t="shared" si="11"/>
        <v>46022</v>
      </c>
      <c r="D103" s="593" t="s">
        <v>178</v>
      </c>
      <c r="E103" s="593">
        <v>1</v>
      </c>
      <c r="F103" s="593" t="s">
        <v>177</v>
      </c>
      <c r="G103" s="593" t="s">
        <v>942</v>
      </c>
      <c r="H103" s="593">
        <f>'1-Баланс'!G52</f>
        <v>0</v>
      </c>
    </row>
    <row r="104" spans="1:8">
      <c r="A104" s="593" t="str">
        <f t="shared" si="9"/>
        <v>ИНФРА ХОЛДИНГ АД</v>
      </c>
      <c r="B104" s="593" t="str">
        <f t="shared" si="10"/>
        <v>175443402</v>
      </c>
      <c r="C104" s="597">
        <f t="shared" si="11"/>
        <v>46022</v>
      </c>
      <c r="D104" s="593" t="s">
        <v>181</v>
      </c>
      <c r="E104" s="593">
        <v>1</v>
      </c>
      <c r="F104" s="593" t="s">
        <v>180</v>
      </c>
      <c r="G104" s="593" t="s">
        <v>942</v>
      </c>
      <c r="H104" s="593">
        <f>'1-Баланс'!G53</f>
        <v>0</v>
      </c>
    </row>
    <row r="105" spans="1:8">
      <c r="A105" s="593" t="str">
        <f t="shared" si="9"/>
        <v>ИНФРА ХОЛДИНГ АД</v>
      </c>
      <c r="B105" s="593" t="str">
        <f t="shared" si="10"/>
        <v>175443402</v>
      </c>
      <c r="C105" s="597">
        <f t="shared" si="11"/>
        <v>46022</v>
      </c>
      <c r="D105" s="593" t="s">
        <v>185</v>
      </c>
      <c r="E105" s="593">
        <v>1</v>
      </c>
      <c r="F105" s="593" t="s">
        <v>184</v>
      </c>
      <c r="G105" s="593" t="s">
        <v>942</v>
      </c>
      <c r="H105" s="593">
        <f>'1-Баланс'!G54</f>
        <v>0</v>
      </c>
    </row>
    <row r="106" spans="1:8">
      <c r="A106" s="593" t="str">
        <f t="shared" si="9"/>
        <v>ИНФРА ХОЛДИНГ АД</v>
      </c>
      <c r="B106" s="593" t="str">
        <f t="shared" si="10"/>
        <v>175443402</v>
      </c>
      <c r="C106" s="597">
        <f t="shared" si="11"/>
        <v>46022</v>
      </c>
      <c r="D106" s="593" t="s">
        <v>189</v>
      </c>
      <c r="E106" s="593">
        <v>1</v>
      </c>
      <c r="F106" s="593" t="s">
        <v>188</v>
      </c>
      <c r="G106" s="593" t="s">
        <v>942</v>
      </c>
      <c r="H106" s="593">
        <f>'1-Баланс'!G55</f>
        <v>0</v>
      </c>
    </row>
    <row r="107" spans="1:8">
      <c r="A107" s="593" t="str">
        <f t="shared" si="9"/>
        <v>ИНФРА ХОЛДИНГ АД</v>
      </c>
      <c r="B107" s="593" t="str">
        <f t="shared" si="10"/>
        <v>175443402</v>
      </c>
      <c r="C107" s="597">
        <f t="shared" si="11"/>
        <v>46022</v>
      </c>
      <c r="D107" s="593" t="s">
        <v>193</v>
      </c>
      <c r="E107" s="593">
        <v>1</v>
      </c>
      <c r="F107" s="593" t="s">
        <v>144</v>
      </c>
      <c r="G107" s="593" t="s">
        <v>942</v>
      </c>
      <c r="H107" s="593">
        <f>'1-Баланс'!G56</f>
        <v>0</v>
      </c>
    </row>
    <row r="108" spans="1:8">
      <c r="A108" s="593" t="str">
        <f t="shared" si="9"/>
        <v>ИНФРА ХОЛДИНГ АД</v>
      </c>
      <c r="B108" s="593" t="str">
        <f t="shared" si="10"/>
        <v>175443402</v>
      </c>
      <c r="C108" s="597">
        <f t="shared" si="11"/>
        <v>46022</v>
      </c>
      <c r="D108" s="593" t="s">
        <v>200</v>
      </c>
      <c r="E108" s="593">
        <v>1</v>
      </c>
      <c r="F108" s="593" t="s">
        <v>199</v>
      </c>
      <c r="G108" s="593" t="s">
        <v>942</v>
      </c>
      <c r="H108" s="593">
        <f>'1-Баланс'!G59</f>
        <v>0</v>
      </c>
    </row>
    <row r="109" spans="1:8">
      <c r="A109" s="593" t="str">
        <f t="shared" si="9"/>
        <v>ИНФРА ХОЛДИНГ АД</v>
      </c>
      <c r="B109" s="593" t="str">
        <f t="shared" si="10"/>
        <v>175443402</v>
      </c>
      <c r="C109" s="597">
        <f t="shared" si="11"/>
        <v>46022</v>
      </c>
      <c r="D109" s="593" t="s">
        <v>204</v>
      </c>
      <c r="E109" s="593">
        <v>1</v>
      </c>
      <c r="F109" s="593" t="s">
        <v>203</v>
      </c>
      <c r="G109" s="593" t="s">
        <v>942</v>
      </c>
      <c r="H109" s="593">
        <f>'1-Баланс'!G60</f>
        <v>0</v>
      </c>
    </row>
    <row r="110" spans="1:8">
      <c r="A110" s="593" t="str">
        <f t="shared" si="9"/>
        <v>ИНФРА ХОЛДИНГ АД</v>
      </c>
      <c r="B110" s="593" t="str">
        <f t="shared" si="10"/>
        <v>175443402</v>
      </c>
      <c r="C110" s="597">
        <f t="shared" si="11"/>
        <v>46022</v>
      </c>
      <c r="D110" s="593" t="s">
        <v>208</v>
      </c>
      <c r="E110" s="593">
        <v>1</v>
      </c>
      <c r="F110" s="593" t="s">
        <v>207</v>
      </c>
      <c r="G110" s="593" t="s">
        <v>942</v>
      </c>
      <c r="H110" s="593">
        <f>'1-Баланс'!G61</f>
        <v>354</v>
      </c>
    </row>
    <row r="111" spans="1:8">
      <c r="A111" s="593" t="str">
        <f t="shared" si="9"/>
        <v>ИНФРА ХОЛДИНГ АД</v>
      </c>
      <c r="B111" s="593" t="str">
        <f t="shared" si="10"/>
        <v>175443402</v>
      </c>
      <c r="C111" s="597">
        <f t="shared" si="11"/>
        <v>46022</v>
      </c>
      <c r="D111" s="593" t="s">
        <v>212</v>
      </c>
      <c r="E111" s="593">
        <v>1</v>
      </c>
      <c r="F111" s="593" t="s">
        <v>211</v>
      </c>
      <c r="G111" s="593" t="s">
        <v>942</v>
      </c>
      <c r="H111" s="593">
        <f>'1-Баланс'!G62</f>
        <v>0</v>
      </c>
    </row>
    <row r="112" spans="1:8">
      <c r="A112" s="593" t="str">
        <f t="shared" si="9"/>
        <v>ИНФРА ХОЛДИНГ АД</v>
      </c>
      <c r="B112" s="593" t="str">
        <f t="shared" si="10"/>
        <v>175443402</v>
      </c>
      <c r="C112" s="597">
        <f t="shared" si="11"/>
        <v>46022</v>
      </c>
      <c r="D112" s="593" t="s">
        <v>216</v>
      </c>
      <c r="E112" s="593">
        <v>1</v>
      </c>
      <c r="F112" s="593" t="s">
        <v>215</v>
      </c>
      <c r="G112" s="593" t="s">
        <v>942</v>
      </c>
      <c r="H112" s="593">
        <f>'1-Баланс'!G63</f>
        <v>354</v>
      </c>
    </row>
    <row r="113" spans="1:8">
      <c r="A113" s="593" t="str">
        <f t="shared" si="9"/>
        <v>ИНФРА ХОЛДИНГ АД</v>
      </c>
      <c r="B113" s="593" t="str">
        <f t="shared" si="10"/>
        <v>175443402</v>
      </c>
      <c r="C113" s="597">
        <f t="shared" si="11"/>
        <v>46022</v>
      </c>
      <c r="D113" s="593" t="s">
        <v>220</v>
      </c>
      <c r="E113" s="593">
        <v>1</v>
      </c>
      <c r="F113" s="593" t="s">
        <v>219</v>
      </c>
      <c r="G113" s="593" t="s">
        <v>942</v>
      </c>
      <c r="H113" s="593">
        <f>'1-Баланс'!G64</f>
        <v>0</v>
      </c>
    </row>
    <row r="114" spans="1:8">
      <c r="A114" s="593" t="str">
        <f t="shared" si="9"/>
        <v>ИНФРА ХОЛДИНГ АД</v>
      </c>
      <c r="B114" s="593" t="str">
        <f t="shared" si="10"/>
        <v>175443402</v>
      </c>
      <c r="C114" s="597">
        <f t="shared" si="11"/>
        <v>46022</v>
      </c>
      <c r="D114" s="593" t="s">
        <v>223</v>
      </c>
      <c r="E114" s="593">
        <v>1</v>
      </c>
      <c r="F114" s="593" t="s">
        <v>222</v>
      </c>
      <c r="G114" s="593" t="s">
        <v>942</v>
      </c>
      <c r="H114" s="593">
        <f>'1-Баланс'!G65</f>
        <v>0</v>
      </c>
    </row>
    <row r="115" spans="1:8">
      <c r="A115" s="593" t="str">
        <f t="shared" si="9"/>
        <v>ИНФРА ХОЛДИНГ АД</v>
      </c>
      <c r="B115" s="593" t="str">
        <f t="shared" si="10"/>
        <v>175443402</v>
      </c>
      <c r="C115" s="597">
        <f t="shared" si="11"/>
        <v>46022</v>
      </c>
      <c r="D115" s="593" t="s">
        <v>225</v>
      </c>
      <c r="E115" s="593">
        <v>1</v>
      </c>
      <c r="F115" s="593" t="s">
        <v>224</v>
      </c>
      <c r="G115" s="593" t="s">
        <v>942</v>
      </c>
      <c r="H115" s="593">
        <f>'1-Баланс'!G66</f>
        <v>0</v>
      </c>
    </row>
    <row r="116" spans="1:8">
      <c r="A116" s="593" t="str">
        <f t="shared" si="9"/>
        <v>ИНФРА ХОЛДИНГ АД</v>
      </c>
      <c r="B116" s="593" t="str">
        <f t="shared" si="10"/>
        <v>175443402</v>
      </c>
      <c r="C116" s="597">
        <f t="shared" si="11"/>
        <v>46022</v>
      </c>
      <c r="D116" s="593" t="s">
        <v>228</v>
      </c>
      <c r="E116" s="593">
        <v>1</v>
      </c>
      <c r="F116" s="593" t="s">
        <v>227</v>
      </c>
      <c r="G116" s="593" t="s">
        <v>942</v>
      </c>
      <c r="H116" s="593">
        <f>'1-Баланс'!G67</f>
        <v>0</v>
      </c>
    </row>
    <row r="117" spans="1:8">
      <c r="A117" s="593" t="str">
        <f t="shared" si="9"/>
        <v>ИНФРА ХОЛДИНГ АД</v>
      </c>
      <c r="B117" s="593" t="str">
        <f t="shared" si="10"/>
        <v>175443402</v>
      </c>
      <c r="C117" s="597">
        <f t="shared" si="11"/>
        <v>46022</v>
      </c>
      <c r="D117" s="593" t="s">
        <v>232</v>
      </c>
      <c r="E117" s="593">
        <v>1</v>
      </c>
      <c r="F117" s="593" t="s">
        <v>231</v>
      </c>
      <c r="G117" s="593" t="s">
        <v>942</v>
      </c>
      <c r="H117" s="593">
        <f>'1-Баланс'!G68</f>
        <v>0</v>
      </c>
    </row>
    <row r="118" spans="1:8">
      <c r="A118" s="593" t="str">
        <f t="shared" si="9"/>
        <v>ИНФРА ХОЛДИНГ АД</v>
      </c>
      <c r="B118" s="593" t="str">
        <f t="shared" si="10"/>
        <v>175443402</v>
      </c>
      <c r="C118" s="597">
        <f t="shared" si="11"/>
        <v>46022</v>
      </c>
      <c r="D118" s="593" t="s">
        <v>235</v>
      </c>
      <c r="E118" s="593">
        <v>1</v>
      </c>
      <c r="F118" s="593" t="s">
        <v>97</v>
      </c>
      <c r="G118" s="593" t="s">
        <v>942</v>
      </c>
      <c r="H118" s="593">
        <f>'1-Баланс'!G69</f>
        <v>26</v>
      </c>
    </row>
    <row r="119" spans="1:8">
      <c r="A119" s="593" t="str">
        <f t="shared" si="9"/>
        <v>ИНФРА ХОЛДИНГ АД</v>
      </c>
      <c r="B119" s="593" t="str">
        <f t="shared" si="10"/>
        <v>175443402</v>
      </c>
      <c r="C119" s="597">
        <f t="shared" si="11"/>
        <v>46022</v>
      </c>
      <c r="D119" s="593" t="s">
        <v>239</v>
      </c>
      <c r="E119" s="593">
        <v>1</v>
      </c>
      <c r="F119" s="593" t="s">
        <v>238</v>
      </c>
      <c r="G119" s="593" t="s">
        <v>942</v>
      </c>
      <c r="H119" s="593">
        <f>'1-Баланс'!G70</f>
        <v>0</v>
      </c>
    </row>
    <row r="120" spans="1:8">
      <c r="A120" s="593" t="str">
        <f t="shared" si="9"/>
        <v>ИНФРА ХОЛДИНГ АД</v>
      </c>
      <c r="B120" s="593" t="str">
        <f t="shared" si="10"/>
        <v>175443402</v>
      </c>
      <c r="C120" s="597">
        <f t="shared" si="11"/>
        <v>46022</v>
      </c>
      <c r="D120" s="593" t="s">
        <v>242</v>
      </c>
      <c r="E120" s="593">
        <v>1</v>
      </c>
      <c r="F120" s="593" t="s">
        <v>147</v>
      </c>
      <c r="G120" s="593" t="s">
        <v>942</v>
      </c>
      <c r="H120" s="593">
        <f>'1-Баланс'!G71</f>
        <v>380</v>
      </c>
    </row>
    <row r="121" spans="1:8">
      <c r="A121" s="593" t="str">
        <f t="shared" si="9"/>
        <v>ИНФРА ХОЛДИНГ АД</v>
      </c>
      <c r="B121" s="593" t="str">
        <f t="shared" si="10"/>
        <v>175443402</v>
      </c>
      <c r="C121" s="597">
        <f t="shared" si="11"/>
        <v>46022</v>
      </c>
      <c r="D121" s="593" t="s">
        <v>248</v>
      </c>
      <c r="E121" s="593">
        <v>1</v>
      </c>
      <c r="F121" s="593" t="s">
        <v>247</v>
      </c>
      <c r="G121" s="593" t="s">
        <v>942</v>
      </c>
      <c r="H121" s="593">
        <f>'1-Баланс'!G73</f>
        <v>0</v>
      </c>
    </row>
    <row r="122" spans="1:8">
      <c r="A122" s="593" t="str">
        <f t="shared" si="9"/>
        <v>ИНФРА ХОЛДИНГ АД</v>
      </c>
      <c r="B122" s="593" t="str">
        <f t="shared" si="10"/>
        <v>175443402</v>
      </c>
      <c r="C122" s="597">
        <f t="shared" si="11"/>
        <v>46022</v>
      </c>
      <c r="D122" s="593" t="s">
        <v>253</v>
      </c>
      <c r="E122" s="593">
        <v>1</v>
      </c>
      <c r="F122" s="593" t="s">
        <v>180</v>
      </c>
      <c r="G122" s="593" t="s">
        <v>942</v>
      </c>
      <c r="H122" s="593">
        <f>'1-Баланс'!G75</f>
        <v>0</v>
      </c>
    </row>
    <row r="123" spans="1:8">
      <c r="A123" s="593" t="str">
        <f t="shared" si="9"/>
        <v>ИНФРА ХОЛДИНГ АД</v>
      </c>
      <c r="B123" s="593" t="str">
        <f t="shared" si="10"/>
        <v>175443402</v>
      </c>
      <c r="C123" s="597">
        <f t="shared" si="11"/>
        <v>46022</v>
      </c>
      <c r="D123" s="593" t="s">
        <v>256</v>
      </c>
      <c r="E123" s="593">
        <v>1</v>
      </c>
      <c r="F123" s="593" t="s">
        <v>255</v>
      </c>
      <c r="G123" s="593" t="s">
        <v>942</v>
      </c>
      <c r="H123" s="593">
        <f>'1-Баланс'!G77</f>
        <v>0</v>
      </c>
    </row>
    <row r="124" spans="1:8">
      <c r="A124" s="593" t="str">
        <f t="shared" si="9"/>
        <v>ИНФРА ХОЛДИНГ АД</v>
      </c>
      <c r="B124" s="593" t="str">
        <f t="shared" si="10"/>
        <v>175443402</v>
      </c>
      <c r="C124" s="597">
        <f t="shared" si="11"/>
        <v>46022</v>
      </c>
      <c r="D124" s="593" t="s">
        <v>261</v>
      </c>
      <c r="E124" s="593">
        <v>1</v>
      </c>
      <c r="F124" s="593" t="s">
        <v>195</v>
      </c>
      <c r="G124" s="593" t="s">
        <v>942</v>
      </c>
      <c r="H124" s="593">
        <f>'1-Баланс'!G79</f>
        <v>380</v>
      </c>
    </row>
    <row r="125" spans="1:8">
      <c r="A125" s="593" t="str">
        <f t="shared" si="9"/>
        <v>ИНФРА ХОЛДИНГ АД</v>
      </c>
      <c r="B125" s="593" t="str">
        <f t="shared" si="10"/>
        <v>175443402</v>
      </c>
      <c r="C125" s="597">
        <f t="shared" si="11"/>
        <v>46022</v>
      </c>
      <c r="D125" s="593" t="s">
        <v>291</v>
      </c>
      <c r="E125" s="593">
        <v>1</v>
      </c>
      <c r="F125" s="593" t="s">
        <v>943</v>
      </c>
      <c r="G125" s="593" t="s">
        <v>942</v>
      </c>
      <c r="H125" s="593">
        <f>'1-Баланс'!G95</f>
        <v>383</v>
      </c>
    </row>
    <row r="126" spans="1:8" s="433" customFormat="1">
      <c r="A126" s="594"/>
      <c r="B126" s="594"/>
      <c r="C126" s="595"/>
      <c r="D126" s="594"/>
      <c r="E126" s="594"/>
      <c r="F126" s="596" t="s">
        <v>944</v>
      </c>
      <c r="G126" s="594"/>
      <c r="H126" s="594"/>
    </row>
    <row r="127" spans="1:8">
      <c r="A127" s="593" t="str">
        <f t="shared" ref="A127:A158" si="12">pdeName</f>
        <v>ИНФРА ХОЛДИНГ АД</v>
      </c>
      <c r="B127" s="593" t="str">
        <f t="shared" ref="B127:B158" si="13">pdeBulstat</f>
        <v>175443402</v>
      </c>
      <c r="C127" s="597">
        <f t="shared" ref="C127:C158" si="14">endDate</f>
        <v>46022</v>
      </c>
      <c r="D127" s="593" t="s">
        <v>301</v>
      </c>
      <c r="E127" s="593">
        <v>1</v>
      </c>
      <c r="F127" s="593" t="s">
        <v>300</v>
      </c>
      <c r="G127" s="593" t="s">
        <v>945</v>
      </c>
      <c r="H127" s="598">
        <f>'2-Отчет за доходите'!C12</f>
        <v>0</v>
      </c>
    </row>
    <row r="128" spans="1:8">
      <c r="A128" s="593" t="str">
        <f t="shared" si="12"/>
        <v>ИНФРА ХОЛДИНГ АД</v>
      </c>
      <c r="B128" s="593" t="str">
        <f t="shared" si="13"/>
        <v>175443402</v>
      </c>
      <c r="C128" s="597">
        <f t="shared" si="14"/>
        <v>46022</v>
      </c>
      <c r="D128" s="593" t="s">
        <v>305</v>
      </c>
      <c r="E128" s="593">
        <v>1</v>
      </c>
      <c r="F128" s="593" t="s">
        <v>304</v>
      </c>
      <c r="G128" s="593" t="s">
        <v>945</v>
      </c>
      <c r="H128" s="598">
        <f>'2-Отчет за доходите'!C13</f>
        <v>47</v>
      </c>
    </row>
    <row r="129" spans="1:8">
      <c r="A129" s="593" t="str">
        <f t="shared" si="12"/>
        <v>ИНФРА ХОЛДИНГ АД</v>
      </c>
      <c r="B129" s="593" t="str">
        <f t="shared" si="13"/>
        <v>175443402</v>
      </c>
      <c r="C129" s="597">
        <f t="shared" si="14"/>
        <v>46022</v>
      </c>
      <c r="D129" s="593" t="s">
        <v>309</v>
      </c>
      <c r="E129" s="593">
        <v>1</v>
      </c>
      <c r="F129" s="593" t="s">
        <v>308</v>
      </c>
      <c r="G129" s="593" t="s">
        <v>945</v>
      </c>
      <c r="H129" s="598">
        <f>'2-Отчет за доходите'!C14</f>
        <v>0</v>
      </c>
    </row>
    <row r="130" spans="1:8">
      <c r="A130" s="593" t="str">
        <f t="shared" si="12"/>
        <v>ИНФРА ХОЛДИНГ АД</v>
      </c>
      <c r="B130" s="593" t="str">
        <f t="shared" si="13"/>
        <v>175443402</v>
      </c>
      <c r="C130" s="597">
        <f t="shared" si="14"/>
        <v>46022</v>
      </c>
      <c r="D130" s="593" t="s">
        <v>313</v>
      </c>
      <c r="E130" s="593">
        <v>1</v>
      </c>
      <c r="F130" s="593" t="s">
        <v>312</v>
      </c>
      <c r="G130" s="593" t="s">
        <v>945</v>
      </c>
      <c r="H130" s="598">
        <f>'2-Отчет за доходите'!C15</f>
        <v>6</v>
      </c>
    </row>
    <row r="131" spans="1:8">
      <c r="A131" s="593" t="str">
        <f t="shared" si="12"/>
        <v>ИНФРА ХОЛДИНГ АД</v>
      </c>
      <c r="B131" s="593" t="str">
        <f t="shared" si="13"/>
        <v>175443402</v>
      </c>
      <c r="C131" s="597">
        <f t="shared" si="14"/>
        <v>46022</v>
      </c>
      <c r="D131" s="593" t="s">
        <v>316</v>
      </c>
      <c r="E131" s="593">
        <v>1</v>
      </c>
      <c r="F131" s="593" t="s">
        <v>315</v>
      </c>
      <c r="G131" s="593" t="s">
        <v>945</v>
      </c>
      <c r="H131" s="598">
        <f>'2-Отчет за доходите'!C16</f>
        <v>0</v>
      </c>
    </row>
    <row r="132" spans="1:8">
      <c r="A132" s="593" t="str">
        <f t="shared" si="12"/>
        <v>ИНФРА ХОЛДИНГ АД</v>
      </c>
      <c r="B132" s="593" t="str">
        <f t="shared" si="13"/>
        <v>175443402</v>
      </c>
      <c r="C132" s="597">
        <f t="shared" si="14"/>
        <v>46022</v>
      </c>
      <c r="D132" s="593" t="s">
        <v>319</v>
      </c>
      <c r="E132" s="593">
        <v>1</v>
      </c>
      <c r="F132" s="593" t="s">
        <v>318</v>
      </c>
      <c r="G132" s="593" t="s">
        <v>945</v>
      </c>
      <c r="H132" s="598">
        <f>'2-Отчет за доходите'!C17</f>
        <v>0</v>
      </c>
    </row>
    <row r="133" spans="1:8">
      <c r="A133" s="593" t="str">
        <f t="shared" si="12"/>
        <v>ИНФРА ХОЛДИНГ АД</v>
      </c>
      <c r="B133" s="593" t="str">
        <f t="shared" si="13"/>
        <v>175443402</v>
      </c>
      <c r="C133" s="597">
        <f t="shared" si="14"/>
        <v>46022</v>
      </c>
      <c r="D133" s="593" t="s">
        <v>321</v>
      </c>
      <c r="E133" s="593">
        <v>1</v>
      </c>
      <c r="F133" s="593" t="s">
        <v>320</v>
      </c>
      <c r="G133" s="593" t="s">
        <v>945</v>
      </c>
      <c r="H133" s="598">
        <f>'2-Отчет за доходите'!C18</f>
        <v>0</v>
      </c>
    </row>
    <row r="134" spans="1:8">
      <c r="A134" s="593" t="str">
        <f t="shared" si="12"/>
        <v>ИНФРА ХОЛДИНГ АД</v>
      </c>
      <c r="B134" s="593" t="str">
        <f t="shared" si="13"/>
        <v>175443402</v>
      </c>
      <c r="C134" s="597">
        <f t="shared" si="14"/>
        <v>46022</v>
      </c>
      <c r="D134" s="593" t="s">
        <v>325</v>
      </c>
      <c r="E134" s="593">
        <v>1</v>
      </c>
      <c r="F134" s="593" t="s">
        <v>324</v>
      </c>
      <c r="G134" s="593" t="s">
        <v>945</v>
      </c>
      <c r="H134" s="598">
        <f>'2-Отчет за доходите'!C19</f>
        <v>3901</v>
      </c>
    </row>
    <row r="135" spans="1:8">
      <c r="A135" s="593" t="str">
        <f t="shared" si="12"/>
        <v>ИНФРА ХОЛДИНГ АД</v>
      </c>
      <c r="B135" s="593" t="str">
        <f t="shared" si="13"/>
        <v>175443402</v>
      </c>
      <c r="C135" s="597">
        <f t="shared" si="14"/>
        <v>46022</v>
      </c>
      <c r="D135" s="593" t="s">
        <v>329</v>
      </c>
      <c r="E135" s="593">
        <v>1</v>
      </c>
      <c r="F135" s="593" t="s">
        <v>328</v>
      </c>
      <c r="G135" s="593" t="s">
        <v>945</v>
      </c>
      <c r="H135" s="598">
        <f>'2-Отчет за доходите'!C20</f>
        <v>3827</v>
      </c>
    </row>
    <row r="136" spans="1:8">
      <c r="A136" s="593" t="str">
        <f t="shared" si="12"/>
        <v>ИНФРА ХОЛДИНГ АД</v>
      </c>
      <c r="B136" s="593" t="str">
        <f t="shared" si="13"/>
        <v>175443402</v>
      </c>
      <c r="C136" s="597">
        <f t="shared" si="14"/>
        <v>46022</v>
      </c>
      <c r="D136" s="593" t="s">
        <v>331</v>
      </c>
      <c r="E136" s="593">
        <v>1</v>
      </c>
      <c r="F136" s="593" t="s">
        <v>330</v>
      </c>
      <c r="G136" s="593" t="s">
        <v>945</v>
      </c>
      <c r="H136" s="598">
        <f>'2-Отчет за доходите'!C21</f>
        <v>0</v>
      </c>
    </row>
    <row r="137" spans="1:8">
      <c r="A137" s="593" t="str">
        <f t="shared" si="12"/>
        <v>ИНФРА ХОЛДИНГ АД</v>
      </c>
      <c r="B137" s="593" t="str">
        <f t="shared" si="13"/>
        <v>175443402</v>
      </c>
      <c r="C137" s="597">
        <f t="shared" si="14"/>
        <v>46022</v>
      </c>
      <c r="D137" s="593" t="s">
        <v>333</v>
      </c>
      <c r="E137" s="593">
        <v>1</v>
      </c>
      <c r="F137" s="593" t="s">
        <v>298</v>
      </c>
      <c r="G137" s="593" t="s">
        <v>945</v>
      </c>
      <c r="H137" s="598">
        <f>'2-Отчет за доходите'!C22</f>
        <v>3954</v>
      </c>
    </row>
    <row r="138" spans="1:8">
      <c r="A138" s="593" t="str">
        <f t="shared" si="12"/>
        <v>ИНФРА ХОЛДИНГ АД</v>
      </c>
      <c r="B138" s="593" t="str">
        <f t="shared" si="13"/>
        <v>175443402</v>
      </c>
      <c r="C138" s="597">
        <f t="shared" si="14"/>
        <v>46022</v>
      </c>
      <c r="D138" s="593" t="s">
        <v>342</v>
      </c>
      <c r="E138" s="593">
        <v>1</v>
      </c>
      <c r="F138" s="593" t="s">
        <v>341</v>
      </c>
      <c r="G138" s="593" t="s">
        <v>945</v>
      </c>
      <c r="H138" s="598">
        <f>'2-Отчет за доходите'!C25</f>
        <v>14</v>
      </c>
    </row>
    <row r="139" spans="1:8">
      <c r="A139" s="593" t="str">
        <f t="shared" si="12"/>
        <v>ИНФРА ХОЛДИНГ АД</v>
      </c>
      <c r="B139" s="593" t="str">
        <f t="shared" si="13"/>
        <v>175443402</v>
      </c>
      <c r="C139" s="597">
        <f t="shared" si="14"/>
        <v>46022</v>
      </c>
      <c r="D139" s="593" t="s">
        <v>346</v>
      </c>
      <c r="E139" s="593">
        <v>1</v>
      </c>
      <c r="F139" s="593" t="s">
        <v>345</v>
      </c>
      <c r="G139" s="593" t="s">
        <v>945</v>
      </c>
      <c r="H139" s="598">
        <f>'2-Отчет за доходите'!C26</f>
        <v>0</v>
      </c>
    </row>
    <row r="140" spans="1:8">
      <c r="A140" s="593" t="str">
        <f t="shared" si="12"/>
        <v>ИНФРА ХОЛДИНГ АД</v>
      </c>
      <c r="B140" s="593" t="str">
        <f t="shared" si="13"/>
        <v>175443402</v>
      </c>
      <c r="C140" s="597">
        <f t="shared" si="14"/>
        <v>46022</v>
      </c>
      <c r="D140" s="593" t="s">
        <v>350</v>
      </c>
      <c r="E140" s="593">
        <v>1</v>
      </c>
      <c r="F140" s="593" t="s">
        <v>349</v>
      </c>
      <c r="G140" s="593" t="s">
        <v>945</v>
      </c>
      <c r="H140" s="598">
        <f>'2-Отчет за доходите'!C27</f>
        <v>0</v>
      </c>
    </row>
    <row r="141" spans="1:8">
      <c r="A141" s="593" t="str">
        <f t="shared" si="12"/>
        <v>ИНФРА ХОЛДИНГ АД</v>
      </c>
      <c r="B141" s="593" t="str">
        <f t="shared" si="13"/>
        <v>175443402</v>
      </c>
      <c r="C141" s="597">
        <f t="shared" si="14"/>
        <v>46022</v>
      </c>
      <c r="D141" s="593" t="s">
        <v>352</v>
      </c>
      <c r="E141" s="593">
        <v>1</v>
      </c>
      <c r="F141" s="593" t="s">
        <v>97</v>
      </c>
      <c r="G141" s="593" t="s">
        <v>945</v>
      </c>
      <c r="H141" s="598">
        <f>'2-Отчет за доходите'!C28</f>
        <v>1</v>
      </c>
    </row>
    <row r="142" spans="1:8">
      <c r="A142" s="593" t="str">
        <f t="shared" si="12"/>
        <v>ИНФРА ХОЛДИНГ АД</v>
      </c>
      <c r="B142" s="593" t="str">
        <f t="shared" si="13"/>
        <v>175443402</v>
      </c>
      <c r="C142" s="597">
        <f t="shared" si="14"/>
        <v>46022</v>
      </c>
      <c r="D142" s="593" t="s">
        <v>353</v>
      </c>
      <c r="E142" s="593">
        <v>1</v>
      </c>
      <c r="F142" s="593" t="s">
        <v>338</v>
      </c>
      <c r="G142" s="593" t="s">
        <v>945</v>
      </c>
      <c r="H142" s="598">
        <f>'2-Отчет за доходите'!C29</f>
        <v>15</v>
      </c>
    </row>
    <row r="143" spans="1:8">
      <c r="A143" s="593" t="str">
        <f t="shared" si="12"/>
        <v>ИНФРА ХОЛДИНГ АД</v>
      </c>
      <c r="B143" s="593" t="str">
        <f t="shared" si="13"/>
        <v>175443402</v>
      </c>
      <c r="C143" s="597">
        <f t="shared" si="14"/>
        <v>46022</v>
      </c>
      <c r="D143" s="593" t="s">
        <v>355</v>
      </c>
      <c r="E143" s="593">
        <v>1</v>
      </c>
      <c r="F143" s="593" t="s">
        <v>354</v>
      </c>
      <c r="G143" s="593" t="s">
        <v>945</v>
      </c>
      <c r="H143" s="598">
        <f>'2-Отчет за доходите'!C31</f>
        <v>3969</v>
      </c>
    </row>
    <row r="144" spans="1:8">
      <c r="A144" s="593" t="str">
        <f t="shared" si="12"/>
        <v>ИНФРА ХОЛДИНГ АД</v>
      </c>
      <c r="B144" s="593" t="str">
        <f t="shared" si="13"/>
        <v>175443402</v>
      </c>
      <c r="C144" s="597">
        <f t="shared" si="14"/>
        <v>46022</v>
      </c>
      <c r="D144" s="593" t="s">
        <v>359</v>
      </c>
      <c r="E144" s="593">
        <v>1</v>
      </c>
      <c r="F144" s="593" t="s">
        <v>358</v>
      </c>
      <c r="G144" s="593" t="s">
        <v>945</v>
      </c>
      <c r="H144" s="598">
        <f>'2-Отчет за доходите'!C33</f>
        <v>0</v>
      </c>
    </row>
    <row r="145" spans="1:8">
      <c r="A145" s="593" t="str">
        <f t="shared" si="12"/>
        <v>ИНФРА ХОЛДИНГ АД</v>
      </c>
      <c r="B145" s="593" t="str">
        <f t="shared" si="13"/>
        <v>175443402</v>
      </c>
      <c r="C145" s="597">
        <f t="shared" si="14"/>
        <v>46022</v>
      </c>
      <c r="D145" s="593" t="s">
        <v>363</v>
      </c>
      <c r="E145" s="593">
        <v>1</v>
      </c>
      <c r="F145" s="593" t="s">
        <v>362</v>
      </c>
      <c r="G145" s="593" t="s">
        <v>945</v>
      </c>
      <c r="H145" s="598">
        <f>'2-Отчет за доходите'!C34</f>
        <v>0</v>
      </c>
    </row>
    <row r="146" spans="1:8">
      <c r="A146" s="593" t="str">
        <f t="shared" si="12"/>
        <v>ИНФРА ХОЛДИНГ АД</v>
      </c>
      <c r="B146" s="593" t="str">
        <f t="shared" si="13"/>
        <v>175443402</v>
      </c>
      <c r="C146" s="597">
        <f t="shared" si="14"/>
        <v>46022</v>
      </c>
      <c r="D146" s="593" t="s">
        <v>367</v>
      </c>
      <c r="E146" s="593">
        <v>1</v>
      </c>
      <c r="F146" s="593" t="s">
        <v>366</v>
      </c>
      <c r="G146" s="593" t="s">
        <v>945</v>
      </c>
      <c r="H146" s="598">
        <f>'2-Отчет за доходите'!C35</f>
        <v>0</v>
      </c>
    </row>
    <row r="147" spans="1:8">
      <c r="A147" s="593" t="str">
        <f t="shared" si="12"/>
        <v>ИНФРА ХОЛДИНГ АД</v>
      </c>
      <c r="B147" s="593" t="str">
        <f t="shared" si="13"/>
        <v>175443402</v>
      </c>
      <c r="C147" s="597">
        <f t="shared" si="14"/>
        <v>46022</v>
      </c>
      <c r="D147" s="593" t="s">
        <v>371</v>
      </c>
      <c r="E147" s="593">
        <v>1</v>
      </c>
      <c r="F147" s="593" t="s">
        <v>370</v>
      </c>
      <c r="G147" s="593" t="s">
        <v>945</v>
      </c>
      <c r="H147" s="598">
        <f>'2-Отчет за доходите'!C36</f>
        <v>3969</v>
      </c>
    </row>
    <row r="148" spans="1:8">
      <c r="A148" s="593" t="str">
        <f t="shared" si="12"/>
        <v>ИНФРА ХОЛДИНГ АД</v>
      </c>
      <c r="B148" s="593" t="str">
        <f t="shared" si="13"/>
        <v>175443402</v>
      </c>
      <c r="C148" s="597">
        <f t="shared" si="14"/>
        <v>46022</v>
      </c>
      <c r="D148" s="593" t="s">
        <v>375</v>
      </c>
      <c r="E148" s="593">
        <v>1</v>
      </c>
      <c r="F148" s="593" t="s">
        <v>374</v>
      </c>
      <c r="G148" s="593" t="s">
        <v>945</v>
      </c>
      <c r="H148" s="598">
        <f>'2-Отчет за доходите'!C37</f>
        <v>0</v>
      </c>
    </row>
    <row r="149" spans="1:8">
      <c r="A149" s="593" t="str">
        <f t="shared" si="12"/>
        <v>ИНФРА ХОЛДИНГ АД</v>
      </c>
      <c r="B149" s="593" t="str">
        <f t="shared" si="13"/>
        <v>175443402</v>
      </c>
      <c r="C149" s="597">
        <f t="shared" si="14"/>
        <v>46022</v>
      </c>
      <c r="D149" s="593" t="s">
        <v>379</v>
      </c>
      <c r="E149" s="593">
        <v>1</v>
      </c>
      <c r="F149" s="593" t="s">
        <v>378</v>
      </c>
      <c r="G149" s="593" t="s">
        <v>945</v>
      </c>
      <c r="H149" s="598">
        <f>'2-Отчет за доходите'!C38</f>
        <v>0</v>
      </c>
    </row>
    <row r="150" spans="1:8">
      <c r="A150" s="593" t="str">
        <f t="shared" si="12"/>
        <v>ИНФРА ХОЛДИНГ АД</v>
      </c>
      <c r="B150" s="593" t="str">
        <f t="shared" si="13"/>
        <v>175443402</v>
      </c>
      <c r="C150" s="597">
        <f t="shared" si="14"/>
        <v>46022</v>
      </c>
      <c r="D150" s="593" t="s">
        <v>381</v>
      </c>
      <c r="E150" s="593">
        <v>1</v>
      </c>
      <c r="F150" s="593" t="s">
        <v>380</v>
      </c>
      <c r="G150" s="593" t="s">
        <v>945</v>
      </c>
      <c r="H150" s="598">
        <f>'2-Отчет за доходите'!C39</f>
        <v>0</v>
      </c>
    </row>
    <row r="151" spans="1:8">
      <c r="A151" s="593" t="str">
        <f t="shared" si="12"/>
        <v>ИНФРА ХОЛДИНГ АД</v>
      </c>
      <c r="B151" s="593" t="str">
        <f t="shared" si="13"/>
        <v>175443402</v>
      </c>
      <c r="C151" s="597">
        <f t="shared" si="14"/>
        <v>46022</v>
      </c>
      <c r="D151" s="593" t="s">
        <v>383</v>
      </c>
      <c r="E151" s="593">
        <v>1</v>
      </c>
      <c r="F151" s="593" t="s">
        <v>382</v>
      </c>
      <c r="G151" s="593" t="s">
        <v>945</v>
      </c>
      <c r="H151" s="598">
        <f>'2-Отчет за доходите'!C40</f>
        <v>0</v>
      </c>
    </row>
    <row r="152" spans="1:8">
      <c r="A152" s="593" t="str">
        <f t="shared" si="12"/>
        <v>ИНФРА ХОЛДИНГ АД</v>
      </c>
      <c r="B152" s="593" t="str">
        <f t="shared" si="13"/>
        <v>175443402</v>
      </c>
      <c r="C152" s="597">
        <f t="shared" si="14"/>
        <v>46022</v>
      </c>
      <c r="D152" s="593" t="s">
        <v>385</v>
      </c>
      <c r="E152" s="593">
        <v>1</v>
      </c>
      <c r="F152" s="593" t="s">
        <v>384</v>
      </c>
      <c r="G152" s="593" t="s">
        <v>945</v>
      </c>
      <c r="H152" s="598">
        <f>'2-Отчет за доходите'!C41</f>
        <v>0</v>
      </c>
    </row>
    <row r="153" spans="1:8">
      <c r="A153" s="593" t="str">
        <f t="shared" si="12"/>
        <v>ИНФРА ХОЛДИНГ АД</v>
      </c>
      <c r="B153" s="593" t="str">
        <f t="shared" si="13"/>
        <v>175443402</v>
      </c>
      <c r="C153" s="597">
        <f t="shared" si="14"/>
        <v>46022</v>
      </c>
      <c r="D153" s="593" t="s">
        <v>387</v>
      </c>
      <c r="E153" s="593">
        <v>1</v>
      </c>
      <c r="F153" s="593" t="s">
        <v>386</v>
      </c>
      <c r="G153" s="593" t="s">
        <v>945</v>
      </c>
      <c r="H153" s="598">
        <f>'2-Отчет за доходите'!C42</f>
        <v>0</v>
      </c>
    </row>
    <row r="154" spans="1:8">
      <c r="A154" s="593" t="str">
        <f t="shared" si="12"/>
        <v>ИНФРА ХОЛДИНГ АД</v>
      </c>
      <c r="B154" s="593" t="str">
        <f t="shared" si="13"/>
        <v>175443402</v>
      </c>
      <c r="C154" s="597">
        <f t="shared" si="14"/>
        <v>46022</v>
      </c>
      <c r="D154" s="593" t="s">
        <v>391</v>
      </c>
      <c r="E154" s="593">
        <v>1</v>
      </c>
      <c r="F154" s="593" t="s">
        <v>390</v>
      </c>
      <c r="G154" s="593" t="s">
        <v>945</v>
      </c>
      <c r="H154" s="598">
        <f>'2-Отчет за доходите'!C43</f>
        <v>0</v>
      </c>
    </row>
    <row r="155" spans="1:8">
      <c r="A155" s="593" t="str">
        <f t="shared" si="12"/>
        <v>ИНФРА ХОЛДИНГ АД</v>
      </c>
      <c r="B155" s="593" t="str">
        <f t="shared" si="13"/>
        <v>175443402</v>
      </c>
      <c r="C155" s="597">
        <f t="shared" si="14"/>
        <v>46022</v>
      </c>
      <c r="D155" s="593" t="s">
        <v>394</v>
      </c>
      <c r="E155" s="593">
        <v>1</v>
      </c>
      <c r="F155" s="593" t="s">
        <v>393</v>
      </c>
      <c r="G155" s="593" t="s">
        <v>945</v>
      </c>
      <c r="H155" s="598">
        <f>'2-Отчет за доходите'!C44</f>
        <v>0</v>
      </c>
    </row>
    <row r="156" spans="1:8">
      <c r="A156" s="593" t="str">
        <f t="shared" si="12"/>
        <v>ИНФРА ХОЛДИНГ АД</v>
      </c>
      <c r="B156" s="593" t="str">
        <f t="shared" si="13"/>
        <v>175443402</v>
      </c>
      <c r="C156" s="597">
        <f t="shared" si="14"/>
        <v>46022</v>
      </c>
      <c r="D156" s="593" t="s">
        <v>398</v>
      </c>
      <c r="E156" s="593">
        <v>1</v>
      </c>
      <c r="F156" s="593" t="s">
        <v>397</v>
      </c>
      <c r="G156" s="593" t="s">
        <v>945</v>
      </c>
      <c r="H156" s="598">
        <f>'2-Отчет за доходите'!C45</f>
        <v>3969</v>
      </c>
    </row>
    <row r="157" spans="1:8">
      <c r="A157" s="593" t="str">
        <f t="shared" si="12"/>
        <v>ИНФРА ХОЛДИНГ АД</v>
      </c>
      <c r="B157" s="593" t="str">
        <f t="shared" si="13"/>
        <v>175443402</v>
      </c>
      <c r="C157" s="597">
        <f t="shared" si="14"/>
        <v>46022</v>
      </c>
      <c r="D157" s="593" t="s">
        <v>303</v>
      </c>
      <c r="E157" s="593">
        <v>1</v>
      </c>
      <c r="F157" s="593" t="s">
        <v>302</v>
      </c>
      <c r="G157" s="593" t="s">
        <v>946</v>
      </c>
      <c r="H157" s="593">
        <f>'2-Отчет за доходите'!G12</f>
        <v>0</v>
      </c>
    </row>
    <row r="158" spans="1:8">
      <c r="A158" s="593" t="str">
        <f t="shared" si="12"/>
        <v>ИНФРА ХОЛДИНГ АД</v>
      </c>
      <c r="B158" s="593" t="str">
        <f t="shared" si="13"/>
        <v>175443402</v>
      </c>
      <c r="C158" s="597">
        <f t="shared" si="14"/>
        <v>46022</v>
      </c>
      <c r="D158" s="593" t="s">
        <v>307</v>
      </c>
      <c r="E158" s="593">
        <v>1</v>
      </c>
      <c r="F158" s="593" t="s">
        <v>306</v>
      </c>
      <c r="G158" s="593" t="s">
        <v>946</v>
      </c>
      <c r="H158" s="593">
        <f>'2-Отчет за доходите'!G13</f>
        <v>0</v>
      </c>
    </row>
    <row r="159" spans="1:8">
      <c r="A159" s="593" t="str">
        <f t="shared" ref="A159:A179" si="15">pdeName</f>
        <v>ИНФРА ХОЛДИНГ АД</v>
      </c>
      <c r="B159" s="593" t="str">
        <f t="shared" ref="B159:B179" si="16">pdeBulstat</f>
        <v>175443402</v>
      </c>
      <c r="C159" s="597">
        <f t="shared" ref="C159:C179" si="17">endDate</f>
        <v>46022</v>
      </c>
      <c r="D159" s="593" t="s">
        <v>311</v>
      </c>
      <c r="E159" s="593">
        <v>1</v>
      </c>
      <c r="F159" s="593" t="s">
        <v>310</v>
      </c>
      <c r="G159" s="593" t="s">
        <v>946</v>
      </c>
      <c r="H159" s="593">
        <f>'2-Отчет за доходите'!G14</f>
        <v>0</v>
      </c>
    </row>
    <row r="160" spans="1:8">
      <c r="A160" s="593" t="str">
        <f t="shared" si="15"/>
        <v>ИНФРА ХОЛДИНГ АД</v>
      </c>
      <c r="B160" s="593" t="str">
        <f t="shared" si="16"/>
        <v>175443402</v>
      </c>
      <c r="C160" s="597">
        <f t="shared" si="17"/>
        <v>46022</v>
      </c>
      <c r="D160" s="593" t="s">
        <v>314</v>
      </c>
      <c r="E160" s="593">
        <v>1</v>
      </c>
      <c r="F160" s="593" t="s">
        <v>97</v>
      </c>
      <c r="G160" s="593" t="s">
        <v>946</v>
      </c>
      <c r="H160" s="593">
        <f>'2-Отчет за доходите'!G15</f>
        <v>219</v>
      </c>
    </row>
    <row r="161" spans="1:8">
      <c r="A161" s="593" t="str">
        <f t="shared" si="15"/>
        <v>ИНФРА ХОЛДИНГ АД</v>
      </c>
      <c r="B161" s="593" t="str">
        <f t="shared" si="16"/>
        <v>175443402</v>
      </c>
      <c r="C161" s="597">
        <f t="shared" si="17"/>
        <v>46022</v>
      </c>
      <c r="D161" s="593" t="s">
        <v>317</v>
      </c>
      <c r="E161" s="593">
        <v>1</v>
      </c>
      <c r="F161" s="593" t="s">
        <v>299</v>
      </c>
      <c r="G161" s="593" t="s">
        <v>946</v>
      </c>
      <c r="H161" s="593">
        <f>'2-Отчет за доходите'!G16</f>
        <v>219</v>
      </c>
    </row>
    <row r="162" spans="1:8">
      <c r="A162" s="593" t="str">
        <f t="shared" si="15"/>
        <v>ИНФРА ХОЛДИНГ АД</v>
      </c>
      <c r="B162" s="593" t="str">
        <f t="shared" si="16"/>
        <v>175443402</v>
      </c>
      <c r="C162" s="597">
        <f t="shared" si="17"/>
        <v>46022</v>
      </c>
      <c r="D162" s="593" t="s">
        <v>323</v>
      </c>
      <c r="E162" s="593">
        <v>1</v>
      </c>
      <c r="F162" s="593" t="s">
        <v>322</v>
      </c>
      <c r="G162" s="593" t="s">
        <v>946</v>
      </c>
      <c r="H162" s="593">
        <f>'2-Отчет за доходите'!G18</f>
        <v>0</v>
      </c>
    </row>
    <row r="163" spans="1:8">
      <c r="A163" s="593" t="str">
        <f t="shared" si="15"/>
        <v>ИНФРА ХОЛДИНГ АД</v>
      </c>
      <c r="B163" s="593" t="str">
        <f t="shared" si="16"/>
        <v>175443402</v>
      </c>
      <c r="C163" s="597">
        <f t="shared" si="17"/>
        <v>46022</v>
      </c>
      <c r="D163" s="593" t="s">
        <v>327</v>
      </c>
      <c r="E163" s="593">
        <v>1</v>
      </c>
      <c r="F163" s="593" t="s">
        <v>326</v>
      </c>
      <c r="G163" s="593" t="s">
        <v>946</v>
      </c>
      <c r="H163" s="593">
        <f>'2-Отчет за доходите'!G19</f>
        <v>0</v>
      </c>
    </row>
    <row r="164" spans="1:8">
      <c r="A164" s="593" t="str">
        <f t="shared" si="15"/>
        <v>ИНФРА ХОЛДИНГ АД</v>
      </c>
      <c r="B164" s="593" t="str">
        <f t="shared" si="16"/>
        <v>175443402</v>
      </c>
      <c r="C164" s="597">
        <f t="shared" si="17"/>
        <v>46022</v>
      </c>
      <c r="D164" s="593" t="s">
        <v>335</v>
      </c>
      <c r="E164" s="593">
        <v>1</v>
      </c>
      <c r="F164" s="593" t="s">
        <v>334</v>
      </c>
      <c r="G164" s="593" t="s">
        <v>946</v>
      </c>
      <c r="H164" s="593">
        <f>'2-Отчет за доходите'!G22</f>
        <v>19</v>
      </c>
    </row>
    <row r="165" spans="1:8">
      <c r="A165" s="593" t="str">
        <f t="shared" si="15"/>
        <v>ИНФРА ХОЛДИНГ АД</v>
      </c>
      <c r="B165" s="593" t="str">
        <f t="shared" si="16"/>
        <v>175443402</v>
      </c>
      <c r="C165" s="597">
        <f t="shared" si="17"/>
        <v>46022</v>
      </c>
      <c r="D165" s="593" t="s">
        <v>337</v>
      </c>
      <c r="E165" s="593">
        <v>1</v>
      </c>
      <c r="F165" s="593" t="s">
        <v>336</v>
      </c>
      <c r="G165" s="593" t="s">
        <v>946</v>
      </c>
      <c r="H165" s="593">
        <f>'2-Отчет за доходите'!G23</f>
        <v>0</v>
      </c>
    </row>
    <row r="166" spans="1:8">
      <c r="A166" s="593" t="str">
        <f t="shared" si="15"/>
        <v>ИНФРА ХОЛДИНГ АД</v>
      </c>
      <c r="B166" s="593" t="str">
        <f t="shared" si="16"/>
        <v>175443402</v>
      </c>
      <c r="C166" s="597">
        <f t="shared" si="17"/>
        <v>46022</v>
      </c>
      <c r="D166" s="593" t="s">
        <v>340</v>
      </c>
      <c r="E166" s="593">
        <v>1</v>
      </c>
      <c r="F166" s="593" t="s">
        <v>339</v>
      </c>
      <c r="G166" s="593" t="s">
        <v>946</v>
      </c>
      <c r="H166" s="593">
        <f>'2-Отчет за доходите'!G24</f>
        <v>0</v>
      </c>
    </row>
    <row r="167" spans="1:8">
      <c r="A167" s="593" t="str">
        <f t="shared" si="15"/>
        <v>ИНФРА ХОЛДИНГ АД</v>
      </c>
      <c r="B167" s="593" t="str">
        <f t="shared" si="16"/>
        <v>175443402</v>
      </c>
      <c r="C167" s="597">
        <f t="shared" si="17"/>
        <v>46022</v>
      </c>
      <c r="D167" s="593" t="s">
        <v>344</v>
      </c>
      <c r="E167" s="593">
        <v>1</v>
      </c>
      <c r="F167" s="593" t="s">
        <v>343</v>
      </c>
      <c r="G167" s="593" t="s">
        <v>946</v>
      </c>
      <c r="H167" s="593">
        <f>'2-Отчет за доходите'!G25</f>
        <v>0</v>
      </c>
    </row>
    <row r="168" spans="1:8">
      <c r="A168" s="593" t="str">
        <f t="shared" si="15"/>
        <v>ИНФРА ХОЛДИНГ АД</v>
      </c>
      <c r="B168" s="593" t="str">
        <f t="shared" si="16"/>
        <v>175443402</v>
      </c>
      <c r="C168" s="597">
        <f t="shared" si="17"/>
        <v>46022</v>
      </c>
      <c r="D168" s="593" t="s">
        <v>348</v>
      </c>
      <c r="E168" s="593">
        <v>1</v>
      </c>
      <c r="F168" s="593" t="s">
        <v>347</v>
      </c>
      <c r="G168" s="593" t="s">
        <v>946</v>
      </c>
      <c r="H168" s="593">
        <f>'2-Отчет за доходите'!G26</f>
        <v>1</v>
      </c>
    </row>
    <row r="169" spans="1:8">
      <c r="A169" s="593" t="str">
        <f t="shared" si="15"/>
        <v>ИНФРА ХОЛДИНГ АД</v>
      </c>
      <c r="B169" s="593" t="str">
        <f t="shared" si="16"/>
        <v>175443402</v>
      </c>
      <c r="C169" s="597">
        <f t="shared" si="17"/>
        <v>46022</v>
      </c>
      <c r="D169" s="593" t="s">
        <v>351</v>
      </c>
      <c r="E169" s="593">
        <v>1</v>
      </c>
      <c r="F169" s="593" t="s">
        <v>332</v>
      </c>
      <c r="G169" s="593" t="s">
        <v>946</v>
      </c>
      <c r="H169" s="593">
        <f>'2-Отчет за доходите'!G27</f>
        <v>20</v>
      </c>
    </row>
    <row r="170" spans="1:8">
      <c r="A170" s="593" t="str">
        <f t="shared" si="15"/>
        <v>ИНФРА ХОЛДИНГ АД</v>
      </c>
      <c r="B170" s="593" t="str">
        <f t="shared" si="16"/>
        <v>175443402</v>
      </c>
      <c r="C170" s="597">
        <f t="shared" si="17"/>
        <v>46022</v>
      </c>
      <c r="D170" s="593" t="s">
        <v>357</v>
      </c>
      <c r="E170" s="593">
        <v>1</v>
      </c>
      <c r="F170" s="593" t="s">
        <v>356</v>
      </c>
      <c r="G170" s="593" t="s">
        <v>946</v>
      </c>
      <c r="H170" s="593">
        <f>'2-Отчет за доходите'!G31</f>
        <v>239</v>
      </c>
    </row>
    <row r="171" spans="1:8">
      <c r="A171" s="593" t="str">
        <f t="shared" si="15"/>
        <v>ИНФРА ХОЛДИНГ АД</v>
      </c>
      <c r="B171" s="593" t="str">
        <f t="shared" si="16"/>
        <v>175443402</v>
      </c>
      <c r="C171" s="597">
        <f t="shared" si="17"/>
        <v>46022</v>
      </c>
      <c r="D171" s="593" t="s">
        <v>361</v>
      </c>
      <c r="E171" s="593">
        <v>1</v>
      </c>
      <c r="F171" s="593" t="s">
        <v>360</v>
      </c>
      <c r="G171" s="593" t="s">
        <v>946</v>
      </c>
      <c r="H171" s="593">
        <f>'2-Отчет за доходите'!G33</f>
        <v>3730</v>
      </c>
    </row>
    <row r="172" spans="1:8">
      <c r="A172" s="593" t="str">
        <f t="shared" si="15"/>
        <v>ИНФРА ХОЛДИНГ АД</v>
      </c>
      <c r="B172" s="593" t="str">
        <f t="shared" si="16"/>
        <v>175443402</v>
      </c>
      <c r="C172" s="597">
        <f t="shared" si="17"/>
        <v>46022</v>
      </c>
      <c r="D172" s="593" t="s">
        <v>365</v>
      </c>
      <c r="E172" s="593">
        <v>1</v>
      </c>
      <c r="F172" s="593" t="s">
        <v>364</v>
      </c>
      <c r="G172" s="593" t="s">
        <v>946</v>
      </c>
      <c r="H172" s="593">
        <f>'2-Отчет за доходите'!G34</f>
        <v>0</v>
      </c>
    </row>
    <row r="173" spans="1:8">
      <c r="A173" s="593" t="str">
        <f t="shared" si="15"/>
        <v>ИНФРА ХОЛДИНГ АД</v>
      </c>
      <c r="B173" s="593" t="str">
        <f t="shared" si="16"/>
        <v>175443402</v>
      </c>
      <c r="C173" s="597">
        <f t="shared" si="17"/>
        <v>46022</v>
      </c>
      <c r="D173" s="593" t="s">
        <v>369</v>
      </c>
      <c r="E173" s="593">
        <v>1</v>
      </c>
      <c r="F173" s="593" t="s">
        <v>368</v>
      </c>
      <c r="G173" s="593" t="s">
        <v>946</v>
      </c>
      <c r="H173" s="593">
        <f>'2-Отчет за доходите'!G35</f>
        <v>0</v>
      </c>
    </row>
    <row r="174" spans="1:8">
      <c r="A174" s="593" t="str">
        <f t="shared" si="15"/>
        <v>ИНФРА ХОЛДИНГ АД</v>
      </c>
      <c r="B174" s="593" t="str">
        <f t="shared" si="16"/>
        <v>175443402</v>
      </c>
      <c r="C174" s="597">
        <f t="shared" si="17"/>
        <v>46022</v>
      </c>
      <c r="D174" s="593" t="s">
        <v>373</v>
      </c>
      <c r="E174" s="593">
        <v>1</v>
      </c>
      <c r="F174" s="593" t="s">
        <v>372</v>
      </c>
      <c r="G174" s="593" t="s">
        <v>946</v>
      </c>
      <c r="H174" s="593">
        <f>'2-Отчет за доходите'!G36</f>
        <v>239</v>
      </c>
    </row>
    <row r="175" spans="1:8">
      <c r="A175" s="593" t="str">
        <f t="shared" si="15"/>
        <v>ИНФРА ХОЛДИНГ АД</v>
      </c>
      <c r="B175" s="593" t="str">
        <f t="shared" si="16"/>
        <v>175443402</v>
      </c>
      <c r="C175" s="597">
        <f t="shared" si="17"/>
        <v>46022</v>
      </c>
      <c r="D175" s="593" t="s">
        <v>377</v>
      </c>
      <c r="E175" s="593">
        <v>1</v>
      </c>
      <c r="F175" s="593" t="s">
        <v>376</v>
      </c>
      <c r="G175" s="593" t="s">
        <v>946</v>
      </c>
      <c r="H175" s="593">
        <f>'2-Отчет за доходите'!G37</f>
        <v>3730</v>
      </c>
    </row>
    <row r="176" spans="1:8">
      <c r="A176" s="593" t="str">
        <f t="shared" si="15"/>
        <v>ИНФРА ХОЛДИНГ АД</v>
      </c>
      <c r="B176" s="593" t="str">
        <f t="shared" si="16"/>
        <v>175443402</v>
      </c>
      <c r="C176" s="597">
        <f t="shared" si="17"/>
        <v>46022</v>
      </c>
      <c r="D176" s="593" t="s">
        <v>389</v>
      </c>
      <c r="E176" s="593">
        <v>1</v>
      </c>
      <c r="F176" s="593" t="s">
        <v>388</v>
      </c>
      <c r="G176" s="593" t="s">
        <v>946</v>
      </c>
      <c r="H176" s="593">
        <f>'2-Отчет за доходите'!G42</f>
        <v>3730</v>
      </c>
    </row>
    <row r="177" spans="1:8">
      <c r="A177" s="593" t="str">
        <f t="shared" si="15"/>
        <v>ИНФРА ХОЛДИНГ АД</v>
      </c>
      <c r="B177" s="593" t="str">
        <f t="shared" si="16"/>
        <v>175443402</v>
      </c>
      <c r="C177" s="597">
        <f t="shared" si="17"/>
        <v>46022</v>
      </c>
      <c r="D177" s="593" t="s">
        <v>392</v>
      </c>
      <c r="E177" s="593">
        <v>1</v>
      </c>
      <c r="F177" s="593" t="s">
        <v>390</v>
      </c>
      <c r="G177" s="593" t="s">
        <v>946</v>
      </c>
      <c r="H177" s="593">
        <f>'2-Отчет за доходите'!G43</f>
        <v>0</v>
      </c>
    </row>
    <row r="178" spans="1:8">
      <c r="A178" s="593" t="str">
        <f t="shared" si="15"/>
        <v>ИНФРА ХОЛДИНГ АД</v>
      </c>
      <c r="B178" s="593" t="str">
        <f t="shared" si="16"/>
        <v>175443402</v>
      </c>
      <c r="C178" s="597">
        <f t="shared" si="17"/>
        <v>46022</v>
      </c>
      <c r="D178" s="593" t="s">
        <v>396</v>
      </c>
      <c r="E178" s="593">
        <v>1</v>
      </c>
      <c r="F178" s="593" t="s">
        <v>395</v>
      </c>
      <c r="G178" s="593" t="s">
        <v>946</v>
      </c>
      <c r="H178" s="593">
        <f>'2-Отчет за доходите'!G44</f>
        <v>3730</v>
      </c>
    </row>
    <row r="179" spans="1:8">
      <c r="A179" s="593" t="str">
        <f t="shared" si="15"/>
        <v>ИНФРА ХОЛДИНГ АД</v>
      </c>
      <c r="B179" s="593" t="str">
        <f t="shared" si="16"/>
        <v>175443402</v>
      </c>
      <c r="C179" s="597">
        <f t="shared" si="17"/>
        <v>46022</v>
      </c>
      <c r="D179" s="593" t="s">
        <v>400</v>
      </c>
      <c r="E179" s="593">
        <v>1</v>
      </c>
      <c r="F179" s="593" t="s">
        <v>399</v>
      </c>
      <c r="G179" s="593" t="s">
        <v>946</v>
      </c>
      <c r="H179" s="593">
        <f>'2-Отчет за доходите'!G45</f>
        <v>3969</v>
      </c>
    </row>
    <row r="180" spans="1:8" s="433" customFormat="1">
      <c r="A180" s="594"/>
      <c r="B180" s="594"/>
      <c r="C180" s="595"/>
      <c r="D180" s="594"/>
      <c r="E180" s="594"/>
      <c r="F180" s="596" t="s">
        <v>947</v>
      </c>
      <c r="G180" s="594"/>
      <c r="H180" s="594"/>
    </row>
    <row r="181" spans="1:8">
      <c r="A181" s="593" t="str">
        <f t="shared" ref="A181:A216" si="18">pdeName</f>
        <v>ИНФРА ХОЛДИНГ АД</v>
      </c>
      <c r="B181" s="593" t="str">
        <f t="shared" ref="B181:B216" si="19">pdeBulstat</f>
        <v>175443402</v>
      </c>
      <c r="C181" s="597">
        <f t="shared" ref="C181:C216" si="20">endDate</f>
        <v>46022</v>
      </c>
      <c r="D181" s="593" t="s">
        <v>406</v>
      </c>
      <c r="E181" s="593">
        <v>1</v>
      </c>
      <c r="F181" s="593" t="s">
        <v>405</v>
      </c>
      <c r="G181" s="593" t="s">
        <v>948</v>
      </c>
      <c r="H181" s="598">
        <f>'3-Отчет за паричния поток'!C11</f>
        <v>0</v>
      </c>
    </row>
    <row r="182" spans="1:8">
      <c r="A182" s="593" t="str">
        <f t="shared" si="18"/>
        <v>ИНФРА ХОЛДИНГ АД</v>
      </c>
      <c r="B182" s="593" t="str">
        <f t="shared" si="19"/>
        <v>175443402</v>
      </c>
      <c r="C182" s="597">
        <f t="shared" si="20"/>
        <v>46022</v>
      </c>
      <c r="D182" s="593" t="s">
        <v>408</v>
      </c>
      <c r="E182" s="593">
        <v>1</v>
      </c>
      <c r="F182" s="593" t="s">
        <v>407</v>
      </c>
      <c r="G182" s="593" t="s">
        <v>948</v>
      </c>
      <c r="H182" s="598">
        <f>'3-Отчет за паричния поток'!C12</f>
        <v>-142</v>
      </c>
    </row>
    <row r="183" spans="1:8">
      <c r="A183" s="593" t="str">
        <f t="shared" si="18"/>
        <v>ИНФРА ХОЛДИНГ АД</v>
      </c>
      <c r="B183" s="593" t="str">
        <f t="shared" si="19"/>
        <v>175443402</v>
      </c>
      <c r="C183" s="597">
        <f t="shared" si="20"/>
        <v>46022</v>
      </c>
      <c r="D183" s="593" t="s">
        <v>410</v>
      </c>
      <c r="E183" s="593">
        <v>1</v>
      </c>
      <c r="F183" s="593" t="s">
        <v>409</v>
      </c>
      <c r="G183" s="593" t="s">
        <v>948</v>
      </c>
      <c r="H183" s="598">
        <f>'3-Отчет за паричния поток'!C13</f>
        <v>0</v>
      </c>
    </row>
    <row r="184" spans="1:8">
      <c r="A184" s="593" t="str">
        <f t="shared" si="18"/>
        <v>ИНФРА ХОЛДИНГ АД</v>
      </c>
      <c r="B184" s="593" t="str">
        <f t="shared" si="19"/>
        <v>175443402</v>
      </c>
      <c r="C184" s="597">
        <f t="shared" si="20"/>
        <v>46022</v>
      </c>
      <c r="D184" s="593" t="s">
        <v>412</v>
      </c>
      <c r="E184" s="593">
        <v>1</v>
      </c>
      <c r="F184" s="593" t="s">
        <v>411</v>
      </c>
      <c r="G184" s="593" t="s">
        <v>948</v>
      </c>
      <c r="H184" s="598">
        <f>'3-Отчет за паричния поток'!C14</f>
        <v>-5</v>
      </c>
    </row>
    <row r="185" spans="1:8">
      <c r="A185" s="593" t="str">
        <f t="shared" si="18"/>
        <v>ИНФРА ХОЛДИНГ АД</v>
      </c>
      <c r="B185" s="593" t="str">
        <f t="shared" si="19"/>
        <v>175443402</v>
      </c>
      <c r="C185" s="597">
        <f t="shared" si="20"/>
        <v>46022</v>
      </c>
      <c r="D185" s="593" t="s">
        <v>414</v>
      </c>
      <c r="E185" s="593">
        <v>1</v>
      </c>
      <c r="F185" s="593" t="s">
        <v>413</v>
      </c>
      <c r="G185" s="593" t="s">
        <v>948</v>
      </c>
      <c r="H185" s="598">
        <f>'3-Отчет за паричния поток'!C15</f>
        <v>6</v>
      </c>
    </row>
    <row r="186" spans="1:8">
      <c r="A186" s="593" t="str">
        <f t="shared" si="18"/>
        <v>ИНФРА ХОЛДИНГ АД</v>
      </c>
      <c r="B186" s="593" t="str">
        <f t="shared" si="19"/>
        <v>175443402</v>
      </c>
      <c r="C186" s="597">
        <f t="shared" si="20"/>
        <v>46022</v>
      </c>
      <c r="D186" s="593" t="s">
        <v>416</v>
      </c>
      <c r="E186" s="593">
        <v>1</v>
      </c>
      <c r="F186" s="593" t="s">
        <v>415</v>
      </c>
      <c r="G186" s="593" t="s">
        <v>948</v>
      </c>
      <c r="H186" s="598">
        <f>'3-Отчет за паричния поток'!C16</f>
        <v>-83</v>
      </c>
    </row>
    <row r="187" spans="1:8">
      <c r="A187" s="593" t="str">
        <f t="shared" si="18"/>
        <v>ИНФРА ХОЛДИНГ АД</v>
      </c>
      <c r="B187" s="593" t="str">
        <f t="shared" si="19"/>
        <v>175443402</v>
      </c>
      <c r="C187" s="597">
        <f t="shared" si="20"/>
        <v>46022</v>
      </c>
      <c r="D187" s="593" t="s">
        <v>418</v>
      </c>
      <c r="E187" s="593">
        <v>1</v>
      </c>
      <c r="F187" s="593" t="s">
        <v>417</v>
      </c>
      <c r="G187" s="593" t="s">
        <v>948</v>
      </c>
      <c r="H187" s="598">
        <f>'3-Отчет за паричния поток'!C17</f>
        <v>0</v>
      </c>
    </row>
    <row r="188" spans="1:8">
      <c r="A188" s="593" t="str">
        <f t="shared" si="18"/>
        <v>ИНФРА ХОЛДИНГ АД</v>
      </c>
      <c r="B188" s="593" t="str">
        <f t="shared" si="19"/>
        <v>175443402</v>
      </c>
      <c r="C188" s="597">
        <f t="shared" si="20"/>
        <v>46022</v>
      </c>
      <c r="D188" s="593" t="s">
        <v>420</v>
      </c>
      <c r="E188" s="593">
        <v>1</v>
      </c>
      <c r="F188" s="593" t="s">
        <v>419</v>
      </c>
      <c r="G188" s="593" t="s">
        <v>948</v>
      </c>
      <c r="H188" s="598">
        <f>'3-Отчет за паричния поток'!C18</f>
        <v>0</v>
      </c>
    </row>
    <row r="189" spans="1:8">
      <c r="A189" s="593" t="str">
        <f t="shared" si="18"/>
        <v>ИНФРА ХОЛДИНГ АД</v>
      </c>
      <c r="B189" s="593" t="str">
        <f t="shared" si="19"/>
        <v>175443402</v>
      </c>
      <c r="C189" s="597">
        <f t="shared" si="20"/>
        <v>46022</v>
      </c>
      <c r="D189" s="593" t="s">
        <v>422</v>
      </c>
      <c r="E189" s="593">
        <v>1</v>
      </c>
      <c r="F189" s="593" t="s">
        <v>421</v>
      </c>
      <c r="G189" s="593" t="s">
        <v>948</v>
      </c>
      <c r="H189" s="598">
        <f>'3-Отчет за паричния поток'!C19</f>
        <v>0</v>
      </c>
    </row>
    <row r="190" spans="1:8">
      <c r="A190" s="593" t="str">
        <f t="shared" si="18"/>
        <v>ИНФРА ХОЛДИНГ АД</v>
      </c>
      <c r="B190" s="593" t="str">
        <f t="shared" si="19"/>
        <v>175443402</v>
      </c>
      <c r="C190" s="597">
        <f t="shared" si="20"/>
        <v>46022</v>
      </c>
      <c r="D190" s="593" t="s">
        <v>424</v>
      </c>
      <c r="E190" s="593">
        <v>1</v>
      </c>
      <c r="F190" s="593" t="s">
        <v>423</v>
      </c>
      <c r="G190" s="593" t="s">
        <v>948</v>
      </c>
      <c r="H190" s="598">
        <f>'3-Отчет за паричния поток'!C20</f>
        <v>-2</v>
      </c>
    </row>
    <row r="191" spans="1:8">
      <c r="A191" s="593" t="str">
        <f t="shared" si="18"/>
        <v>ИНФРА ХОЛДИНГ АД</v>
      </c>
      <c r="B191" s="593" t="str">
        <f t="shared" si="19"/>
        <v>175443402</v>
      </c>
      <c r="C191" s="597">
        <f t="shared" si="20"/>
        <v>46022</v>
      </c>
      <c r="D191" s="593" t="s">
        <v>426</v>
      </c>
      <c r="E191" s="593">
        <v>1</v>
      </c>
      <c r="F191" s="593" t="s">
        <v>425</v>
      </c>
      <c r="G191" s="593" t="s">
        <v>948</v>
      </c>
      <c r="H191" s="598">
        <f>'3-Отчет за паричния поток'!C21</f>
        <v>-226</v>
      </c>
    </row>
    <row r="192" spans="1:8">
      <c r="A192" s="593" t="str">
        <f t="shared" si="18"/>
        <v>ИНФРА ХОЛДИНГ АД</v>
      </c>
      <c r="B192" s="593" t="str">
        <f t="shared" si="19"/>
        <v>175443402</v>
      </c>
      <c r="C192" s="597">
        <f t="shared" si="20"/>
        <v>46022</v>
      </c>
      <c r="D192" s="593" t="s">
        <v>429</v>
      </c>
      <c r="E192" s="593">
        <v>1</v>
      </c>
      <c r="F192" s="593" t="s">
        <v>428</v>
      </c>
      <c r="G192" s="593" t="s">
        <v>949</v>
      </c>
      <c r="H192" s="598">
        <f>'3-Отчет за паричния поток'!C23</f>
        <v>0</v>
      </c>
    </row>
    <row r="193" spans="1:8">
      <c r="A193" s="593" t="str">
        <f t="shared" si="18"/>
        <v>ИНФРА ХОЛДИНГ АД</v>
      </c>
      <c r="B193" s="593" t="str">
        <f t="shared" si="19"/>
        <v>175443402</v>
      </c>
      <c r="C193" s="597">
        <f t="shared" si="20"/>
        <v>46022</v>
      </c>
      <c r="D193" s="593" t="s">
        <v>431</v>
      </c>
      <c r="E193" s="593">
        <v>1</v>
      </c>
      <c r="F193" s="593" t="s">
        <v>430</v>
      </c>
      <c r="G193" s="593" t="s">
        <v>949</v>
      </c>
      <c r="H193" s="598">
        <f>'3-Отчет за паричния поток'!C24</f>
        <v>0</v>
      </c>
    </row>
    <row r="194" spans="1:8">
      <c r="A194" s="593" t="str">
        <f t="shared" si="18"/>
        <v>ИНФРА ХОЛДИНГ АД</v>
      </c>
      <c r="B194" s="593" t="str">
        <f t="shared" si="19"/>
        <v>175443402</v>
      </c>
      <c r="C194" s="597">
        <f t="shared" si="20"/>
        <v>46022</v>
      </c>
      <c r="D194" s="593" t="s">
        <v>433</v>
      </c>
      <c r="E194" s="593">
        <v>1</v>
      </c>
      <c r="F194" s="593" t="s">
        <v>432</v>
      </c>
      <c r="G194" s="593" t="s">
        <v>949</v>
      </c>
      <c r="H194" s="598">
        <f>'3-Отчет за паричния поток'!C25</f>
        <v>-2</v>
      </c>
    </row>
    <row r="195" spans="1:8">
      <c r="A195" s="593" t="str">
        <f t="shared" si="18"/>
        <v>ИНФРА ХОЛДИНГ АД</v>
      </c>
      <c r="B195" s="593" t="str">
        <f t="shared" si="19"/>
        <v>175443402</v>
      </c>
      <c r="C195" s="597">
        <f t="shared" si="20"/>
        <v>46022</v>
      </c>
      <c r="D195" s="593" t="s">
        <v>435</v>
      </c>
      <c r="E195" s="593">
        <v>1</v>
      </c>
      <c r="F195" s="593" t="s">
        <v>434</v>
      </c>
      <c r="G195" s="593" t="s">
        <v>949</v>
      </c>
      <c r="H195" s="598">
        <f>'3-Отчет за паричния поток'!C26</f>
        <v>0</v>
      </c>
    </row>
    <row r="196" spans="1:8">
      <c r="A196" s="593" t="str">
        <f t="shared" si="18"/>
        <v>ИНФРА ХОЛДИНГ АД</v>
      </c>
      <c r="B196" s="593" t="str">
        <f t="shared" si="19"/>
        <v>175443402</v>
      </c>
      <c r="C196" s="597">
        <f t="shared" si="20"/>
        <v>46022</v>
      </c>
      <c r="D196" s="593" t="s">
        <v>437</v>
      </c>
      <c r="E196" s="593">
        <v>1</v>
      </c>
      <c r="F196" s="593" t="s">
        <v>436</v>
      </c>
      <c r="G196" s="593" t="s">
        <v>949</v>
      </c>
      <c r="H196" s="598">
        <f>'3-Отчет за паричния поток'!C27</f>
        <v>0</v>
      </c>
    </row>
    <row r="197" spans="1:8">
      <c r="A197" s="593" t="str">
        <f t="shared" si="18"/>
        <v>ИНФРА ХОЛДИНГ АД</v>
      </c>
      <c r="B197" s="593" t="str">
        <f t="shared" si="19"/>
        <v>175443402</v>
      </c>
      <c r="C197" s="597">
        <f t="shared" si="20"/>
        <v>46022</v>
      </c>
      <c r="D197" s="593" t="s">
        <v>439</v>
      </c>
      <c r="E197" s="593">
        <v>1</v>
      </c>
      <c r="F197" s="593" t="s">
        <v>438</v>
      </c>
      <c r="G197" s="593" t="s">
        <v>949</v>
      </c>
      <c r="H197" s="598">
        <f>'3-Отчет за паричния поток'!C28</f>
        <v>0</v>
      </c>
    </row>
    <row r="198" spans="1:8">
      <c r="A198" s="593" t="str">
        <f t="shared" si="18"/>
        <v>ИНФРА ХОЛДИНГ АД</v>
      </c>
      <c r="B198" s="593" t="str">
        <f t="shared" si="19"/>
        <v>175443402</v>
      </c>
      <c r="C198" s="597">
        <f t="shared" si="20"/>
        <v>46022</v>
      </c>
      <c r="D198" s="593" t="s">
        <v>441</v>
      </c>
      <c r="E198" s="593">
        <v>1</v>
      </c>
      <c r="F198" s="593" t="s">
        <v>440</v>
      </c>
      <c r="G198" s="593" t="s">
        <v>949</v>
      </c>
      <c r="H198" s="598">
        <f>'3-Отчет за паричния поток'!C29</f>
        <v>0</v>
      </c>
    </row>
    <row r="199" spans="1:8">
      <c r="A199" s="593" t="str">
        <f t="shared" si="18"/>
        <v>ИНФРА ХОЛДИНГ АД</v>
      </c>
      <c r="B199" s="593" t="str">
        <f t="shared" si="19"/>
        <v>175443402</v>
      </c>
      <c r="C199" s="597">
        <f t="shared" si="20"/>
        <v>46022</v>
      </c>
      <c r="D199" s="593" t="s">
        <v>443</v>
      </c>
      <c r="E199" s="593">
        <v>1</v>
      </c>
      <c r="F199" s="593" t="s">
        <v>442</v>
      </c>
      <c r="G199" s="593" t="s">
        <v>949</v>
      </c>
      <c r="H199" s="598">
        <f>'3-Отчет за паричния поток'!C30</f>
        <v>0</v>
      </c>
    </row>
    <row r="200" spans="1:8">
      <c r="A200" s="593" t="str">
        <f t="shared" si="18"/>
        <v>ИНФРА ХОЛДИНГ АД</v>
      </c>
      <c r="B200" s="593" t="str">
        <f t="shared" si="19"/>
        <v>175443402</v>
      </c>
      <c r="C200" s="597">
        <f t="shared" si="20"/>
        <v>46022</v>
      </c>
      <c r="D200" s="593" t="s">
        <v>444</v>
      </c>
      <c r="E200" s="593">
        <v>1</v>
      </c>
      <c r="F200" s="593" t="s">
        <v>421</v>
      </c>
      <c r="G200" s="593" t="s">
        <v>949</v>
      </c>
      <c r="H200" s="598">
        <f>'3-Отчет за паричния поток'!C31</f>
        <v>0</v>
      </c>
    </row>
    <row r="201" spans="1:8">
      <c r="A201" s="593" t="str">
        <f t="shared" si="18"/>
        <v>ИНФРА ХОЛДИНГ АД</v>
      </c>
      <c r="B201" s="593" t="str">
        <f t="shared" si="19"/>
        <v>175443402</v>
      </c>
      <c r="C201" s="597">
        <f t="shared" si="20"/>
        <v>46022</v>
      </c>
      <c r="D201" s="593" t="s">
        <v>446</v>
      </c>
      <c r="E201" s="593">
        <v>1</v>
      </c>
      <c r="F201" s="593" t="s">
        <v>445</v>
      </c>
      <c r="G201" s="593" t="s">
        <v>949</v>
      </c>
      <c r="H201" s="598">
        <f>'3-Отчет за паричния поток'!C32</f>
        <v>-38</v>
      </c>
    </row>
    <row r="202" spans="1:8">
      <c r="A202" s="593" t="str">
        <f t="shared" si="18"/>
        <v>ИНФРА ХОЛДИНГ АД</v>
      </c>
      <c r="B202" s="593" t="str">
        <f t="shared" si="19"/>
        <v>175443402</v>
      </c>
      <c r="C202" s="597">
        <f t="shared" si="20"/>
        <v>46022</v>
      </c>
      <c r="D202" s="593" t="s">
        <v>448</v>
      </c>
      <c r="E202" s="593">
        <v>1</v>
      </c>
      <c r="F202" s="593" t="s">
        <v>447</v>
      </c>
      <c r="G202" s="593" t="s">
        <v>949</v>
      </c>
      <c r="H202" s="598">
        <f>'3-Отчет за паричния поток'!C33</f>
        <v>-40</v>
      </c>
    </row>
    <row r="203" spans="1:8">
      <c r="A203" s="593" t="str">
        <f t="shared" si="18"/>
        <v>ИНФРА ХОЛДИНГ АД</v>
      </c>
      <c r="B203" s="593" t="str">
        <f t="shared" si="19"/>
        <v>175443402</v>
      </c>
      <c r="C203" s="597">
        <f t="shared" si="20"/>
        <v>46022</v>
      </c>
      <c r="D203" s="593" t="s">
        <v>451</v>
      </c>
      <c r="E203" s="593">
        <v>1</v>
      </c>
      <c r="F203" s="593" t="s">
        <v>450</v>
      </c>
      <c r="G203" s="593" t="s">
        <v>950</v>
      </c>
      <c r="H203" s="598">
        <f>'3-Отчет за паричния поток'!C35</f>
        <v>0</v>
      </c>
    </row>
    <row r="204" spans="1:8">
      <c r="A204" s="593" t="str">
        <f t="shared" si="18"/>
        <v>ИНФРА ХОЛДИНГ АД</v>
      </c>
      <c r="B204" s="593" t="str">
        <f t="shared" si="19"/>
        <v>175443402</v>
      </c>
      <c r="C204" s="597">
        <f t="shared" si="20"/>
        <v>46022</v>
      </c>
      <c r="D204" s="593" t="s">
        <v>453</v>
      </c>
      <c r="E204" s="593">
        <v>1</v>
      </c>
      <c r="F204" s="593" t="s">
        <v>452</v>
      </c>
      <c r="G204" s="593" t="s">
        <v>950</v>
      </c>
      <c r="H204" s="598">
        <f>'3-Отчет за паричния поток'!C36</f>
        <v>0</v>
      </c>
    </row>
    <row r="205" spans="1:8">
      <c r="A205" s="593" t="str">
        <f t="shared" si="18"/>
        <v>ИНФРА ХОЛДИНГ АД</v>
      </c>
      <c r="B205" s="593" t="str">
        <f t="shared" si="19"/>
        <v>175443402</v>
      </c>
      <c r="C205" s="597">
        <f t="shared" si="20"/>
        <v>46022</v>
      </c>
      <c r="D205" s="593" t="s">
        <v>455</v>
      </c>
      <c r="E205" s="593">
        <v>1</v>
      </c>
      <c r="F205" s="593" t="s">
        <v>454</v>
      </c>
      <c r="G205" s="593" t="s">
        <v>950</v>
      </c>
      <c r="H205" s="598">
        <f>'3-Отчет за паричния поток'!C37</f>
        <v>126</v>
      </c>
    </row>
    <row r="206" spans="1:8">
      <c r="A206" s="593" t="str">
        <f t="shared" si="18"/>
        <v>ИНФРА ХОЛДИНГ АД</v>
      </c>
      <c r="B206" s="593" t="str">
        <f t="shared" si="19"/>
        <v>175443402</v>
      </c>
      <c r="C206" s="597">
        <f t="shared" si="20"/>
        <v>46022</v>
      </c>
      <c r="D206" s="593" t="s">
        <v>457</v>
      </c>
      <c r="E206" s="593">
        <v>1</v>
      </c>
      <c r="F206" s="593" t="s">
        <v>456</v>
      </c>
      <c r="G206" s="593" t="s">
        <v>950</v>
      </c>
      <c r="H206" s="598">
        <f>'3-Отчет за паричния поток'!C38</f>
        <v>0</v>
      </c>
    </row>
    <row r="207" spans="1:8">
      <c r="A207" s="593" t="str">
        <f t="shared" si="18"/>
        <v>ИНФРА ХОЛДИНГ АД</v>
      </c>
      <c r="B207" s="593" t="str">
        <f t="shared" si="19"/>
        <v>175443402</v>
      </c>
      <c r="C207" s="597">
        <f t="shared" si="20"/>
        <v>46022</v>
      </c>
      <c r="D207" s="593" t="s">
        <v>459</v>
      </c>
      <c r="E207" s="593">
        <v>1</v>
      </c>
      <c r="F207" s="593" t="s">
        <v>458</v>
      </c>
      <c r="G207" s="593" t="s">
        <v>950</v>
      </c>
      <c r="H207" s="598">
        <f>'3-Отчет за паричния поток'!C39</f>
        <v>0</v>
      </c>
    </row>
    <row r="208" spans="1:8">
      <c r="A208" s="593" t="str">
        <f t="shared" si="18"/>
        <v>ИНФРА ХОЛДИНГ АД</v>
      </c>
      <c r="B208" s="593" t="str">
        <f t="shared" si="19"/>
        <v>175443402</v>
      </c>
      <c r="C208" s="597">
        <f t="shared" si="20"/>
        <v>46022</v>
      </c>
      <c r="D208" s="593" t="s">
        <v>461</v>
      </c>
      <c r="E208" s="593">
        <v>1</v>
      </c>
      <c r="F208" s="593" t="s">
        <v>460</v>
      </c>
      <c r="G208" s="593" t="s">
        <v>950</v>
      </c>
      <c r="H208" s="598">
        <f>'3-Отчет за паричния поток'!C40</f>
        <v>0</v>
      </c>
    </row>
    <row r="209" spans="1:8">
      <c r="A209" s="593" t="str">
        <f t="shared" si="18"/>
        <v>ИНФРА ХОЛДИНГ АД</v>
      </c>
      <c r="B209" s="593" t="str">
        <f t="shared" si="19"/>
        <v>175443402</v>
      </c>
      <c r="C209" s="597">
        <f t="shared" si="20"/>
        <v>46022</v>
      </c>
      <c r="D209" s="593" t="s">
        <v>463</v>
      </c>
      <c r="E209" s="593">
        <v>1</v>
      </c>
      <c r="F209" s="593" t="s">
        <v>462</v>
      </c>
      <c r="G209" s="593" t="s">
        <v>950</v>
      </c>
      <c r="H209" s="598">
        <f>'3-Отчет за паричния поток'!C41</f>
        <v>0</v>
      </c>
    </row>
    <row r="210" spans="1:8">
      <c r="A210" s="593" t="str">
        <f t="shared" si="18"/>
        <v>ИНФРА ХОЛДИНГ АД</v>
      </c>
      <c r="B210" s="593" t="str">
        <f t="shared" si="19"/>
        <v>175443402</v>
      </c>
      <c r="C210" s="597">
        <f t="shared" si="20"/>
        <v>46022</v>
      </c>
      <c r="D210" s="593" t="s">
        <v>465</v>
      </c>
      <c r="E210" s="593">
        <v>1</v>
      </c>
      <c r="F210" s="593" t="s">
        <v>464</v>
      </c>
      <c r="G210" s="593" t="s">
        <v>950</v>
      </c>
      <c r="H210" s="598">
        <f>'3-Отчет за паричния поток'!C42</f>
        <v>0</v>
      </c>
    </row>
    <row r="211" spans="1:8">
      <c r="A211" s="593" t="str">
        <f t="shared" si="18"/>
        <v>ИНФРА ХОЛДИНГ АД</v>
      </c>
      <c r="B211" s="593" t="str">
        <f t="shared" si="19"/>
        <v>175443402</v>
      </c>
      <c r="C211" s="597">
        <f t="shared" si="20"/>
        <v>46022</v>
      </c>
      <c r="D211" s="593" t="s">
        <v>467</v>
      </c>
      <c r="E211" s="593">
        <v>1</v>
      </c>
      <c r="F211" s="593" t="s">
        <v>466</v>
      </c>
      <c r="G211" s="593" t="s">
        <v>950</v>
      </c>
      <c r="H211" s="598">
        <f>'3-Отчет за паричния поток'!C43</f>
        <v>126</v>
      </c>
    </row>
    <row r="212" spans="1:8">
      <c r="A212" s="593" t="str">
        <f t="shared" si="18"/>
        <v>ИНФРА ХОЛДИНГ АД</v>
      </c>
      <c r="B212" s="593" t="str">
        <f t="shared" si="19"/>
        <v>175443402</v>
      </c>
      <c r="C212" s="597">
        <f t="shared" si="20"/>
        <v>46022</v>
      </c>
      <c r="D212" s="593" t="s">
        <v>469</v>
      </c>
      <c r="E212" s="593">
        <v>1</v>
      </c>
      <c r="F212" s="593" t="s">
        <v>468</v>
      </c>
      <c r="G212" s="593"/>
      <c r="H212" s="598">
        <f>'3-Отчет за паричния поток'!C44</f>
        <v>-140</v>
      </c>
    </row>
    <row r="213" spans="1:8">
      <c r="A213" s="593" t="str">
        <f t="shared" si="18"/>
        <v>ИНФРА ХОЛДИНГ АД</v>
      </c>
      <c r="B213" s="593" t="str">
        <f t="shared" si="19"/>
        <v>175443402</v>
      </c>
      <c r="C213" s="597">
        <f t="shared" si="20"/>
        <v>46022</v>
      </c>
      <c r="D213" s="593" t="s">
        <v>471</v>
      </c>
      <c r="E213" s="593">
        <v>1</v>
      </c>
      <c r="F213" s="593" t="s">
        <v>470</v>
      </c>
      <c r="G213" s="593"/>
      <c r="H213" s="598">
        <f>'3-Отчет за паричния поток'!C45</f>
        <v>196</v>
      </c>
    </row>
    <row r="214" spans="1:8">
      <c r="A214" s="593" t="str">
        <f t="shared" si="18"/>
        <v>ИНФРА ХОЛДИНГ АД</v>
      </c>
      <c r="B214" s="593" t="str">
        <f t="shared" si="19"/>
        <v>175443402</v>
      </c>
      <c r="C214" s="597">
        <f t="shared" si="20"/>
        <v>46022</v>
      </c>
      <c r="D214" s="593" t="s">
        <v>473</v>
      </c>
      <c r="E214" s="593">
        <v>1</v>
      </c>
      <c r="F214" s="593" t="s">
        <v>472</v>
      </c>
      <c r="G214" s="593"/>
      <c r="H214" s="598">
        <f>'3-Отчет за паричния поток'!C46</f>
        <v>56</v>
      </c>
    </row>
    <row r="215" spans="1:8">
      <c r="A215" s="593" t="str">
        <f t="shared" si="18"/>
        <v>ИНФРА ХОЛДИНГ АД</v>
      </c>
      <c r="B215" s="593" t="str">
        <f t="shared" si="19"/>
        <v>175443402</v>
      </c>
      <c r="C215" s="597">
        <f t="shared" si="20"/>
        <v>46022</v>
      </c>
      <c r="D215" s="593" t="s">
        <v>475</v>
      </c>
      <c r="E215" s="593">
        <v>1</v>
      </c>
      <c r="F215" s="593" t="s">
        <v>474</v>
      </c>
      <c r="G215" s="593"/>
      <c r="H215" s="598">
        <f>'3-Отчет за паричния поток'!C47</f>
        <v>56</v>
      </c>
    </row>
    <row r="216" spans="1:8">
      <c r="A216" s="593" t="str">
        <f t="shared" si="18"/>
        <v>ИНФРА ХОЛДИНГ АД</v>
      </c>
      <c r="B216" s="593" t="str">
        <f t="shared" si="19"/>
        <v>175443402</v>
      </c>
      <c r="C216" s="597">
        <f t="shared" si="20"/>
        <v>46022</v>
      </c>
      <c r="D216" s="593" t="s">
        <v>477</v>
      </c>
      <c r="E216" s="593">
        <v>1</v>
      </c>
      <c r="F216" s="593" t="s">
        <v>476</v>
      </c>
      <c r="G216" s="593"/>
      <c r="H216" s="598">
        <f>'3-Отчет за паричния поток'!C48</f>
        <v>0</v>
      </c>
    </row>
    <row r="217" spans="1:8" s="433" customFormat="1">
      <c r="A217" s="594"/>
      <c r="B217" s="594"/>
      <c r="C217" s="595"/>
      <c r="D217" s="594"/>
      <c r="E217" s="594"/>
      <c r="F217" s="596" t="s">
        <v>951</v>
      </c>
      <c r="G217" s="594"/>
      <c r="H217" s="594"/>
    </row>
    <row r="218" spans="1:8">
      <c r="A218" s="593" t="str">
        <f t="shared" ref="A218:A281" si="21">pdeName</f>
        <v>ИНФРА ХОЛДИНГ АД</v>
      </c>
      <c r="B218" s="593" t="str">
        <f t="shared" ref="B218:B281" si="22">pdeBulstat</f>
        <v>175443402</v>
      </c>
      <c r="C218" s="597">
        <f t="shared" ref="C218:C281" si="23">endDate</f>
        <v>46022</v>
      </c>
      <c r="D218" s="593" t="s">
        <v>501</v>
      </c>
      <c r="E218" s="593">
        <v>1</v>
      </c>
      <c r="F218" s="599" t="s">
        <v>500</v>
      </c>
      <c r="G218" s="593"/>
      <c r="H218" s="598">
        <f>'4-Отчет за собствения капитал'!C13</f>
        <v>58363</v>
      </c>
    </row>
    <row r="219" spans="1:8">
      <c r="A219" s="593" t="str">
        <f t="shared" si="21"/>
        <v>ИНФРА ХОЛДИНГ АД</v>
      </c>
      <c r="B219" s="593" t="str">
        <f t="shared" si="22"/>
        <v>175443402</v>
      </c>
      <c r="C219" s="597">
        <f t="shared" si="23"/>
        <v>46022</v>
      </c>
      <c r="D219" s="593" t="s">
        <v>503</v>
      </c>
      <c r="E219" s="593">
        <v>1</v>
      </c>
      <c r="F219" s="599" t="s">
        <v>502</v>
      </c>
      <c r="G219" s="593"/>
      <c r="H219" s="598">
        <f>'4-Отчет за собствения капитал'!C14</f>
        <v>0</v>
      </c>
    </row>
    <row r="220" spans="1:8">
      <c r="A220" s="593" t="str">
        <f t="shared" si="21"/>
        <v>ИНФРА ХОЛДИНГ АД</v>
      </c>
      <c r="B220" s="593" t="str">
        <f t="shared" si="22"/>
        <v>175443402</v>
      </c>
      <c r="C220" s="597">
        <f t="shared" si="23"/>
        <v>46022</v>
      </c>
      <c r="D220" s="593" t="s">
        <v>505</v>
      </c>
      <c r="E220" s="593">
        <v>1</v>
      </c>
      <c r="F220" s="599" t="s">
        <v>504</v>
      </c>
      <c r="G220" s="593"/>
      <c r="H220" s="598">
        <f>'4-Отчет за собствения капитал'!C15</f>
        <v>0</v>
      </c>
    </row>
    <row r="221" spans="1:8">
      <c r="A221" s="593" t="str">
        <f t="shared" si="21"/>
        <v>ИНФРА ХОЛДИНГ АД</v>
      </c>
      <c r="B221" s="593" t="str">
        <f t="shared" si="22"/>
        <v>175443402</v>
      </c>
      <c r="C221" s="597">
        <f t="shared" si="23"/>
        <v>46022</v>
      </c>
      <c r="D221" s="593" t="s">
        <v>507</v>
      </c>
      <c r="E221" s="593">
        <v>1</v>
      </c>
      <c r="F221" s="599" t="s">
        <v>506</v>
      </c>
      <c r="G221" s="593"/>
      <c r="H221" s="598">
        <f>'4-Отчет за собствения капитал'!C16</f>
        <v>0</v>
      </c>
    </row>
    <row r="222" spans="1:8">
      <c r="A222" s="593" t="str">
        <f t="shared" si="21"/>
        <v>ИНФРА ХОЛДИНГ АД</v>
      </c>
      <c r="B222" s="593" t="str">
        <f t="shared" si="22"/>
        <v>175443402</v>
      </c>
      <c r="C222" s="597">
        <f t="shared" si="23"/>
        <v>46022</v>
      </c>
      <c r="D222" s="593" t="s">
        <v>509</v>
      </c>
      <c r="E222" s="593">
        <v>1</v>
      </c>
      <c r="F222" s="599" t="s">
        <v>508</v>
      </c>
      <c r="G222" s="593"/>
      <c r="H222" s="598">
        <f>'4-Отчет за собствения капитал'!C17</f>
        <v>58363</v>
      </c>
    </row>
    <row r="223" spans="1:8">
      <c r="A223" s="593" t="str">
        <f t="shared" si="21"/>
        <v>ИНФРА ХОЛДИНГ АД</v>
      </c>
      <c r="B223" s="593" t="str">
        <f t="shared" si="22"/>
        <v>175443402</v>
      </c>
      <c r="C223" s="597">
        <f t="shared" si="23"/>
        <v>46022</v>
      </c>
      <c r="D223" s="593" t="s">
        <v>511</v>
      </c>
      <c r="E223" s="593">
        <v>1</v>
      </c>
      <c r="F223" s="599" t="s">
        <v>510</v>
      </c>
      <c r="G223" s="593"/>
      <c r="H223" s="598">
        <f>'4-Отчет за собствения капитал'!C18</f>
        <v>0</v>
      </c>
    </row>
    <row r="224" spans="1:8">
      <c r="A224" s="593" t="str">
        <f t="shared" si="21"/>
        <v>ИНФРА ХОЛДИНГ АД</v>
      </c>
      <c r="B224" s="593" t="str">
        <f t="shared" si="22"/>
        <v>175443402</v>
      </c>
      <c r="C224" s="597">
        <f t="shared" si="23"/>
        <v>46022</v>
      </c>
      <c r="D224" s="593" t="s">
        <v>513</v>
      </c>
      <c r="E224" s="593">
        <v>1</v>
      </c>
      <c r="F224" s="599" t="s">
        <v>512</v>
      </c>
      <c r="G224" s="593"/>
      <c r="H224" s="598">
        <f>'4-Отчет за собствения капитал'!C19</f>
        <v>0</v>
      </c>
    </row>
    <row r="225" spans="1:8">
      <c r="A225" s="593" t="str">
        <f t="shared" si="21"/>
        <v>ИНФРА ХОЛДИНГ АД</v>
      </c>
      <c r="B225" s="593" t="str">
        <f t="shared" si="22"/>
        <v>175443402</v>
      </c>
      <c r="C225" s="597">
        <f t="shared" si="23"/>
        <v>46022</v>
      </c>
      <c r="D225" s="593" t="s">
        <v>515</v>
      </c>
      <c r="E225" s="593">
        <v>1</v>
      </c>
      <c r="F225" s="599" t="s">
        <v>514</v>
      </c>
      <c r="G225" s="593"/>
      <c r="H225" s="598">
        <f>'4-Отчет за собствения капитал'!C20</f>
        <v>0</v>
      </c>
    </row>
    <row r="226" spans="1:8">
      <c r="A226" s="593" t="str">
        <f t="shared" si="21"/>
        <v>ИНФРА ХОЛДИНГ АД</v>
      </c>
      <c r="B226" s="593" t="str">
        <f t="shared" si="22"/>
        <v>175443402</v>
      </c>
      <c r="C226" s="597">
        <f t="shared" si="23"/>
        <v>46022</v>
      </c>
      <c r="D226" s="593" t="s">
        <v>517</v>
      </c>
      <c r="E226" s="593">
        <v>1</v>
      </c>
      <c r="F226" s="599" t="s">
        <v>516</v>
      </c>
      <c r="G226" s="593"/>
      <c r="H226" s="598">
        <f>'4-Отчет за собствения капитал'!C21</f>
        <v>0</v>
      </c>
    </row>
    <row r="227" spans="1:8">
      <c r="A227" s="593" t="str">
        <f t="shared" si="21"/>
        <v>ИНФРА ХОЛДИНГ АД</v>
      </c>
      <c r="B227" s="593" t="str">
        <f t="shared" si="22"/>
        <v>175443402</v>
      </c>
      <c r="C227" s="597">
        <f t="shared" si="23"/>
        <v>46022</v>
      </c>
      <c r="D227" s="593" t="s">
        <v>519</v>
      </c>
      <c r="E227" s="593">
        <v>1</v>
      </c>
      <c r="F227" s="599" t="s">
        <v>518</v>
      </c>
      <c r="G227" s="593"/>
      <c r="H227" s="598">
        <f>'4-Отчет за собствения капитал'!C22</f>
        <v>0</v>
      </c>
    </row>
    <row r="228" spans="1:8">
      <c r="A228" s="593" t="str">
        <f t="shared" si="21"/>
        <v>ИНФРА ХОЛДИНГ АД</v>
      </c>
      <c r="B228" s="593" t="str">
        <f t="shared" si="22"/>
        <v>175443402</v>
      </c>
      <c r="C228" s="597">
        <f t="shared" si="23"/>
        <v>46022</v>
      </c>
      <c r="D228" s="593" t="s">
        <v>521</v>
      </c>
      <c r="E228" s="593">
        <v>1</v>
      </c>
      <c r="F228" s="599" t="s">
        <v>520</v>
      </c>
      <c r="G228" s="593"/>
      <c r="H228" s="598">
        <f>'4-Отчет за собствения капитал'!C23</f>
        <v>0</v>
      </c>
    </row>
    <row r="229" spans="1:8">
      <c r="A229" s="593" t="str">
        <f t="shared" si="21"/>
        <v>ИНФРА ХОЛДИНГ АД</v>
      </c>
      <c r="B229" s="593" t="str">
        <f t="shared" si="22"/>
        <v>175443402</v>
      </c>
      <c r="C229" s="597">
        <f t="shared" si="23"/>
        <v>46022</v>
      </c>
      <c r="D229" s="593" t="s">
        <v>523</v>
      </c>
      <c r="E229" s="593">
        <v>1</v>
      </c>
      <c r="F229" s="599" t="s">
        <v>522</v>
      </c>
      <c r="G229" s="593"/>
      <c r="H229" s="598">
        <f>'4-Отчет за собствения капитал'!C24</f>
        <v>0</v>
      </c>
    </row>
    <row r="230" spans="1:8">
      <c r="A230" s="593" t="str">
        <f t="shared" si="21"/>
        <v>ИНФРА ХОЛДИНГ АД</v>
      </c>
      <c r="B230" s="593" t="str">
        <f t="shared" si="22"/>
        <v>175443402</v>
      </c>
      <c r="C230" s="597">
        <f t="shared" si="23"/>
        <v>46022</v>
      </c>
      <c r="D230" s="593" t="s">
        <v>525</v>
      </c>
      <c r="E230" s="593">
        <v>1</v>
      </c>
      <c r="F230" s="599" t="s">
        <v>524</v>
      </c>
      <c r="G230" s="593"/>
      <c r="H230" s="598">
        <f>'4-Отчет за собствения капитал'!C25</f>
        <v>0</v>
      </c>
    </row>
    <row r="231" spans="1:8">
      <c r="A231" s="593" t="str">
        <f t="shared" si="21"/>
        <v>ИНФРА ХОЛДИНГ АД</v>
      </c>
      <c r="B231" s="593" t="str">
        <f t="shared" si="22"/>
        <v>175443402</v>
      </c>
      <c r="C231" s="597">
        <f t="shared" si="23"/>
        <v>46022</v>
      </c>
      <c r="D231" s="593" t="s">
        <v>527</v>
      </c>
      <c r="E231" s="593">
        <v>1</v>
      </c>
      <c r="F231" s="599" t="s">
        <v>526</v>
      </c>
      <c r="G231" s="593"/>
      <c r="H231" s="598">
        <f>'4-Отчет за собствения капитал'!C26</f>
        <v>0</v>
      </c>
    </row>
    <row r="232" spans="1:8">
      <c r="A232" s="593" t="str">
        <f t="shared" si="21"/>
        <v>ИНФРА ХОЛДИНГ АД</v>
      </c>
      <c r="B232" s="593" t="str">
        <f t="shared" si="22"/>
        <v>175443402</v>
      </c>
      <c r="C232" s="597">
        <f t="shared" si="23"/>
        <v>46022</v>
      </c>
      <c r="D232" s="593" t="s">
        <v>528</v>
      </c>
      <c r="E232" s="593">
        <v>1</v>
      </c>
      <c r="F232" s="599" t="s">
        <v>522</v>
      </c>
      <c r="G232" s="593"/>
      <c r="H232" s="598">
        <f>'4-Отчет за собствения капитал'!C27</f>
        <v>0</v>
      </c>
    </row>
    <row r="233" spans="1:8">
      <c r="A233" s="593" t="str">
        <f t="shared" si="21"/>
        <v>ИНФРА ХОЛДИНГ АД</v>
      </c>
      <c r="B233" s="593" t="str">
        <f t="shared" si="22"/>
        <v>175443402</v>
      </c>
      <c r="C233" s="597">
        <f t="shared" si="23"/>
        <v>46022</v>
      </c>
      <c r="D233" s="593" t="s">
        <v>529</v>
      </c>
      <c r="E233" s="593">
        <v>1</v>
      </c>
      <c r="F233" s="599" t="s">
        <v>524</v>
      </c>
      <c r="G233" s="593"/>
      <c r="H233" s="598">
        <f>'4-Отчет за собствения капитал'!C28</f>
        <v>0</v>
      </c>
    </row>
    <row r="234" spans="1:8">
      <c r="A234" s="593" t="str">
        <f t="shared" si="21"/>
        <v>ИНФРА ХОЛДИНГ АД</v>
      </c>
      <c r="B234" s="593" t="str">
        <f t="shared" si="22"/>
        <v>175443402</v>
      </c>
      <c r="C234" s="597">
        <f t="shared" si="23"/>
        <v>46022</v>
      </c>
      <c r="D234" s="593" t="s">
        <v>531</v>
      </c>
      <c r="E234" s="593">
        <v>1</v>
      </c>
      <c r="F234" s="599" t="s">
        <v>530</v>
      </c>
      <c r="G234" s="593"/>
      <c r="H234" s="598">
        <f>'4-Отчет за собствения капитал'!C29</f>
        <v>0</v>
      </c>
    </row>
    <row r="235" spans="1:8">
      <c r="A235" s="593" t="str">
        <f t="shared" si="21"/>
        <v>ИНФРА ХОЛДИНГ АД</v>
      </c>
      <c r="B235" s="593" t="str">
        <f t="shared" si="22"/>
        <v>175443402</v>
      </c>
      <c r="C235" s="597">
        <f t="shared" si="23"/>
        <v>46022</v>
      </c>
      <c r="D235" s="593" t="s">
        <v>533</v>
      </c>
      <c r="E235" s="593">
        <v>1</v>
      </c>
      <c r="F235" s="599" t="s">
        <v>532</v>
      </c>
      <c r="G235" s="593"/>
      <c r="H235" s="598">
        <f>'4-Отчет за собствения капитал'!C30</f>
        <v>0</v>
      </c>
    </row>
    <row r="236" spans="1:8">
      <c r="A236" s="593" t="str">
        <f t="shared" si="21"/>
        <v>ИНФРА ХОЛДИНГ АД</v>
      </c>
      <c r="B236" s="593" t="str">
        <f t="shared" si="22"/>
        <v>175443402</v>
      </c>
      <c r="C236" s="597">
        <f t="shared" si="23"/>
        <v>46022</v>
      </c>
      <c r="D236" s="593" t="s">
        <v>535</v>
      </c>
      <c r="E236" s="593">
        <v>1</v>
      </c>
      <c r="F236" s="599" t="s">
        <v>534</v>
      </c>
      <c r="G236" s="593"/>
      <c r="H236" s="598">
        <f>'4-Отчет за собствения капитал'!C31</f>
        <v>58363</v>
      </c>
    </row>
    <row r="237" spans="1:8">
      <c r="A237" s="593" t="str">
        <f t="shared" si="21"/>
        <v>ИНФРА ХОЛДИНГ АД</v>
      </c>
      <c r="B237" s="593" t="str">
        <f t="shared" si="22"/>
        <v>175443402</v>
      </c>
      <c r="C237" s="597">
        <f t="shared" si="23"/>
        <v>46022</v>
      </c>
      <c r="D237" s="593" t="s">
        <v>537</v>
      </c>
      <c r="E237" s="593">
        <v>1</v>
      </c>
      <c r="F237" s="599" t="s">
        <v>536</v>
      </c>
      <c r="G237" s="593"/>
      <c r="H237" s="598">
        <f>'4-Отчет за собствения капитал'!C32</f>
        <v>0</v>
      </c>
    </row>
    <row r="238" spans="1:8">
      <c r="A238" s="593" t="str">
        <f t="shared" si="21"/>
        <v>ИНФРА ХОЛДИНГ АД</v>
      </c>
      <c r="B238" s="593" t="str">
        <f t="shared" si="22"/>
        <v>175443402</v>
      </c>
      <c r="C238" s="597">
        <f t="shared" si="23"/>
        <v>46022</v>
      </c>
      <c r="D238" s="593" t="s">
        <v>539</v>
      </c>
      <c r="E238" s="593">
        <v>1</v>
      </c>
      <c r="F238" s="599" t="s">
        <v>538</v>
      </c>
      <c r="G238" s="593"/>
      <c r="H238" s="598">
        <f>'4-Отчет за собствения капитал'!C33</f>
        <v>0</v>
      </c>
    </row>
    <row r="239" spans="1:8">
      <c r="A239" s="593" t="str">
        <f t="shared" si="21"/>
        <v>ИНФРА ХОЛДИНГ АД</v>
      </c>
      <c r="B239" s="593" t="str">
        <f t="shared" si="22"/>
        <v>175443402</v>
      </c>
      <c r="C239" s="597">
        <f t="shared" si="23"/>
        <v>46022</v>
      </c>
      <c r="D239" s="593" t="s">
        <v>541</v>
      </c>
      <c r="E239" s="593">
        <v>1</v>
      </c>
      <c r="F239" s="599" t="s">
        <v>540</v>
      </c>
      <c r="G239" s="593"/>
      <c r="H239" s="598">
        <f>'4-Отчет за собствения капитал'!C34</f>
        <v>58363</v>
      </c>
    </row>
    <row r="240" spans="1:8">
      <c r="A240" s="593" t="str">
        <f t="shared" si="21"/>
        <v>ИНФРА ХОЛДИНГ АД</v>
      </c>
      <c r="B240" s="593" t="str">
        <f t="shared" si="22"/>
        <v>175443402</v>
      </c>
      <c r="C240" s="597">
        <f t="shared" si="23"/>
        <v>46022</v>
      </c>
      <c r="D240" s="593" t="s">
        <v>501</v>
      </c>
      <c r="E240" s="593">
        <v>2</v>
      </c>
      <c r="F240" s="599" t="s">
        <v>500</v>
      </c>
      <c r="G240" s="593"/>
      <c r="H240" s="598">
        <f>'4-Отчет за собствения капитал'!D13</f>
        <v>10072</v>
      </c>
    </row>
    <row r="241" spans="1:8">
      <c r="A241" s="593" t="str">
        <f t="shared" si="21"/>
        <v>ИНФРА ХОЛДИНГ АД</v>
      </c>
      <c r="B241" s="593" t="str">
        <f t="shared" si="22"/>
        <v>175443402</v>
      </c>
      <c r="C241" s="597">
        <f t="shared" si="23"/>
        <v>46022</v>
      </c>
      <c r="D241" s="593" t="s">
        <v>503</v>
      </c>
      <c r="E241" s="593">
        <v>2</v>
      </c>
      <c r="F241" s="599" t="s">
        <v>502</v>
      </c>
      <c r="G241" s="593"/>
      <c r="H241" s="598">
        <f>'4-Отчет за собствения капитал'!D14</f>
        <v>0</v>
      </c>
    </row>
    <row r="242" spans="1:8">
      <c r="A242" s="593" t="str">
        <f t="shared" si="21"/>
        <v>ИНФРА ХОЛДИНГ АД</v>
      </c>
      <c r="B242" s="593" t="str">
        <f t="shared" si="22"/>
        <v>175443402</v>
      </c>
      <c r="C242" s="597">
        <f t="shared" si="23"/>
        <v>46022</v>
      </c>
      <c r="D242" s="593" t="s">
        <v>505</v>
      </c>
      <c r="E242" s="593">
        <v>2</v>
      </c>
      <c r="F242" s="599" t="s">
        <v>504</v>
      </c>
      <c r="G242" s="593"/>
      <c r="H242" s="598">
        <f>'4-Отчет за собствения капитал'!D15</f>
        <v>0</v>
      </c>
    </row>
    <row r="243" spans="1:8">
      <c r="A243" s="593" t="str">
        <f t="shared" si="21"/>
        <v>ИНФРА ХОЛДИНГ АД</v>
      </c>
      <c r="B243" s="593" t="str">
        <f t="shared" si="22"/>
        <v>175443402</v>
      </c>
      <c r="C243" s="597">
        <f t="shared" si="23"/>
        <v>46022</v>
      </c>
      <c r="D243" s="593" t="s">
        <v>507</v>
      </c>
      <c r="E243" s="593">
        <v>2</v>
      </c>
      <c r="F243" s="599" t="s">
        <v>506</v>
      </c>
      <c r="G243" s="593"/>
      <c r="H243" s="598">
        <f>'4-Отчет за собствения капитал'!D16</f>
        <v>0</v>
      </c>
    </row>
    <row r="244" spans="1:8">
      <c r="A244" s="593" t="str">
        <f t="shared" si="21"/>
        <v>ИНФРА ХОЛДИНГ АД</v>
      </c>
      <c r="B244" s="593" t="str">
        <f t="shared" si="22"/>
        <v>175443402</v>
      </c>
      <c r="C244" s="597">
        <f t="shared" si="23"/>
        <v>46022</v>
      </c>
      <c r="D244" s="593" t="s">
        <v>509</v>
      </c>
      <c r="E244" s="593">
        <v>2</v>
      </c>
      <c r="F244" s="599" t="s">
        <v>508</v>
      </c>
      <c r="G244" s="593"/>
      <c r="H244" s="598">
        <f>'4-Отчет за собствения капитал'!D17</f>
        <v>10072</v>
      </c>
    </row>
    <row r="245" spans="1:8">
      <c r="A245" s="593" t="str">
        <f t="shared" si="21"/>
        <v>ИНФРА ХОЛДИНГ АД</v>
      </c>
      <c r="B245" s="593" t="str">
        <f t="shared" si="22"/>
        <v>175443402</v>
      </c>
      <c r="C245" s="597">
        <f t="shared" si="23"/>
        <v>46022</v>
      </c>
      <c r="D245" s="593" t="s">
        <v>511</v>
      </c>
      <c r="E245" s="593">
        <v>2</v>
      </c>
      <c r="F245" s="599" t="s">
        <v>510</v>
      </c>
      <c r="G245" s="593"/>
      <c r="H245" s="598">
        <f>'4-Отчет за собствения капитал'!D18</f>
        <v>0</v>
      </c>
    </row>
    <row r="246" spans="1:8">
      <c r="A246" s="593" t="str">
        <f t="shared" si="21"/>
        <v>ИНФРА ХОЛДИНГ АД</v>
      </c>
      <c r="B246" s="593" t="str">
        <f t="shared" si="22"/>
        <v>175443402</v>
      </c>
      <c r="C246" s="597">
        <f t="shared" si="23"/>
        <v>46022</v>
      </c>
      <c r="D246" s="593" t="s">
        <v>513</v>
      </c>
      <c r="E246" s="593">
        <v>2</v>
      </c>
      <c r="F246" s="599" t="s">
        <v>512</v>
      </c>
      <c r="G246" s="593"/>
      <c r="H246" s="598">
        <f>'4-Отчет за собствения капитал'!D19</f>
        <v>0</v>
      </c>
    </row>
    <row r="247" spans="1:8">
      <c r="A247" s="593" t="str">
        <f t="shared" si="21"/>
        <v>ИНФРА ХОЛДИНГ АД</v>
      </c>
      <c r="B247" s="593" t="str">
        <f t="shared" si="22"/>
        <v>175443402</v>
      </c>
      <c r="C247" s="597">
        <f t="shared" si="23"/>
        <v>46022</v>
      </c>
      <c r="D247" s="593" t="s">
        <v>515</v>
      </c>
      <c r="E247" s="593">
        <v>2</v>
      </c>
      <c r="F247" s="599" t="s">
        <v>514</v>
      </c>
      <c r="G247" s="593"/>
      <c r="H247" s="598">
        <f>'4-Отчет за собствения капитал'!D20</f>
        <v>0</v>
      </c>
    </row>
    <row r="248" spans="1:8">
      <c r="A248" s="593" t="str">
        <f t="shared" si="21"/>
        <v>ИНФРА ХОЛДИНГ АД</v>
      </c>
      <c r="B248" s="593" t="str">
        <f t="shared" si="22"/>
        <v>175443402</v>
      </c>
      <c r="C248" s="597">
        <f t="shared" si="23"/>
        <v>46022</v>
      </c>
      <c r="D248" s="593" t="s">
        <v>517</v>
      </c>
      <c r="E248" s="593">
        <v>2</v>
      </c>
      <c r="F248" s="599" t="s">
        <v>516</v>
      </c>
      <c r="G248" s="593"/>
      <c r="H248" s="598">
        <f>'4-Отчет за собствения капитал'!D21</f>
        <v>0</v>
      </c>
    </row>
    <row r="249" spans="1:8">
      <c r="A249" s="593" t="str">
        <f t="shared" si="21"/>
        <v>ИНФРА ХОЛДИНГ АД</v>
      </c>
      <c r="B249" s="593" t="str">
        <f t="shared" si="22"/>
        <v>175443402</v>
      </c>
      <c r="C249" s="597">
        <f t="shared" si="23"/>
        <v>46022</v>
      </c>
      <c r="D249" s="593" t="s">
        <v>519</v>
      </c>
      <c r="E249" s="593">
        <v>2</v>
      </c>
      <c r="F249" s="599" t="s">
        <v>518</v>
      </c>
      <c r="G249" s="593"/>
      <c r="H249" s="598">
        <f>'4-Отчет за собствения капитал'!D22</f>
        <v>0</v>
      </c>
    </row>
    <row r="250" spans="1:8">
      <c r="A250" s="593" t="str">
        <f t="shared" si="21"/>
        <v>ИНФРА ХОЛДИНГ АД</v>
      </c>
      <c r="B250" s="593" t="str">
        <f t="shared" si="22"/>
        <v>175443402</v>
      </c>
      <c r="C250" s="597">
        <f t="shared" si="23"/>
        <v>46022</v>
      </c>
      <c r="D250" s="593" t="s">
        <v>521</v>
      </c>
      <c r="E250" s="593">
        <v>2</v>
      </c>
      <c r="F250" s="599" t="s">
        <v>520</v>
      </c>
      <c r="G250" s="593"/>
      <c r="H250" s="598">
        <f>'4-Отчет за собствения капитал'!D23</f>
        <v>0</v>
      </c>
    </row>
    <row r="251" spans="1:8">
      <c r="A251" s="593" t="str">
        <f t="shared" si="21"/>
        <v>ИНФРА ХОЛДИНГ АД</v>
      </c>
      <c r="B251" s="593" t="str">
        <f t="shared" si="22"/>
        <v>175443402</v>
      </c>
      <c r="C251" s="597">
        <f t="shared" si="23"/>
        <v>46022</v>
      </c>
      <c r="D251" s="593" t="s">
        <v>523</v>
      </c>
      <c r="E251" s="593">
        <v>2</v>
      </c>
      <c r="F251" s="599" t="s">
        <v>522</v>
      </c>
      <c r="G251" s="593"/>
      <c r="H251" s="598">
        <f>'4-Отчет за собствения капитал'!D24</f>
        <v>0</v>
      </c>
    </row>
    <row r="252" spans="1:8">
      <c r="A252" s="593" t="str">
        <f t="shared" si="21"/>
        <v>ИНФРА ХОЛДИНГ АД</v>
      </c>
      <c r="B252" s="593" t="str">
        <f t="shared" si="22"/>
        <v>175443402</v>
      </c>
      <c r="C252" s="597">
        <f t="shared" si="23"/>
        <v>46022</v>
      </c>
      <c r="D252" s="593" t="s">
        <v>525</v>
      </c>
      <c r="E252" s="593">
        <v>2</v>
      </c>
      <c r="F252" s="599" t="s">
        <v>524</v>
      </c>
      <c r="G252" s="593"/>
      <c r="H252" s="598">
        <f>'4-Отчет за собствения капитал'!D25</f>
        <v>0</v>
      </c>
    </row>
    <row r="253" spans="1:8">
      <c r="A253" s="593" t="str">
        <f t="shared" si="21"/>
        <v>ИНФРА ХОЛДИНГ АД</v>
      </c>
      <c r="B253" s="593" t="str">
        <f t="shared" si="22"/>
        <v>175443402</v>
      </c>
      <c r="C253" s="597">
        <f t="shared" si="23"/>
        <v>46022</v>
      </c>
      <c r="D253" s="593" t="s">
        <v>527</v>
      </c>
      <c r="E253" s="593">
        <v>2</v>
      </c>
      <c r="F253" s="599" t="s">
        <v>526</v>
      </c>
      <c r="G253" s="593"/>
      <c r="H253" s="598">
        <f>'4-Отчет за собствения капитал'!D26</f>
        <v>0</v>
      </c>
    </row>
    <row r="254" spans="1:8">
      <c r="A254" s="593" t="str">
        <f t="shared" si="21"/>
        <v>ИНФРА ХОЛДИНГ АД</v>
      </c>
      <c r="B254" s="593" t="str">
        <f t="shared" si="22"/>
        <v>175443402</v>
      </c>
      <c r="C254" s="597">
        <f t="shared" si="23"/>
        <v>46022</v>
      </c>
      <c r="D254" s="593" t="s">
        <v>528</v>
      </c>
      <c r="E254" s="593">
        <v>2</v>
      </c>
      <c r="F254" s="599" t="s">
        <v>522</v>
      </c>
      <c r="G254" s="593"/>
      <c r="H254" s="598">
        <f>'4-Отчет за собствения капитал'!D27</f>
        <v>0</v>
      </c>
    </row>
    <row r="255" spans="1:8">
      <c r="A255" s="593" t="str">
        <f t="shared" si="21"/>
        <v>ИНФРА ХОЛДИНГ АД</v>
      </c>
      <c r="B255" s="593" t="str">
        <f t="shared" si="22"/>
        <v>175443402</v>
      </c>
      <c r="C255" s="597">
        <f t="shared" si="23"/>
        <v>46022</v>
      </c>
      <c r="D255" s="593" t="s">
        <v>529</v>
      </c>
      <c r="E255" s="593">
        <v>2</v>
      </c>
      <c r="F255" s="599" t="s">
        <v>524</v>
      </c>
      <c r="G255" s="593"/>
      <c r="H255" s="598">
        <f>'4-Отчет за собствения капитал'!D28</f>
        <v>0</v>
      </c>
    </row>
    <row r="256" spans="1:8">
      <c r="A256" s="593" t="str">
        <f t="shared" si="21"/>
        <v>ИНФРА ХОЛДИНГ АД</v>
      </c>
      <c r="B256" s="593" t="str">
        <f t="shared" si="22"/>
        <v>175443402</v>
      </c>
      <c r="C256" s="597">
        <f t="shared" si="23"/>
        <v>46022</v>
      </c>
      <c r="D256" s="593" t="s">
        <v>531</v>
      </c>
      <c r="E256" s="593">
        <v>2</v>
      </c>
      <c r="F256" s="599" t="s">
        <v>530</v>
      </c>
      <c r="G256" s="593"/>
      <c r="H256" s="598">
        <f>'4-Отчет за собствения капитал'!D29</f>
        <v>0</v>
      </c>
    </row>
    <row r="257" spans="1:8">
      <c r="A257" s="593" t="str">
        <f t="shared" si="21"/>
        <v>ИНФРА ХОЛДИНГ АД</v>
      </c>
      <c r="B257" s="593" t="str">
        <f t="shared" si="22"/>
        <v>175443402</v>
      </c>
      <c r="C257" s="597">
        <f t="shared" si="23"/>
        <v>46022</v>
      </c>
      <c r="D257" s="593" t="s">
        <v>533</v>
      </c>
      <c r="E257" s="593">
        <v>2</v>
      </c>
      <c r="F257" s="599" t="s">
        <v>532</v>
      </c>
      <c r="G257" s="593"/>
      <c r="H257" s="598">
        <f>'4-Отчет за собствения капитал'!D30</f>
        <v>0</v>
      </c>
    </row>
    <row r="258" spans="1:8">
      <c r="A258" s="593" t="str">
        <f t="shared" si="21"/>
        <v>ИНФРА ХОЛДИНГ АД</v>
      </c>
      <c r="B258" s="593" t="str">
        <f t="shared" si="22"/>
        <v>175443402</v>
      </c>
      <c r="C258" s="597">
        <f t="shared" si="23"/>
        <v>46022</v>
      </c>
      <c r="D258" s="593" t="s">
        <v>535</v>
      </c>
      <c r="E258" s="593">
        <v>2</v>
      </c>
      <c r="F258" s="599" t="s">
        <v>534</v>
      </c>
      <c r="G258" s="593"/>
      <c r="H258" s="598">
        <f>'4-Отчет за собствения капитал'!D31</f>
        <v>10072</v>
      </c>
    </row>
    <row r="259" spans="1:8">
      <c r="A259" s="593" t="str">
        <f t="shared" si="21"/>
        <v>ИНФРА ХОЛДИНГ АД</v>
      </c>
      <c r="B259" s="593" t="str">
        <f t="shared" si="22"/>
        <v>175443402</v>
      </c>
      <c r="C259" s="597">
        <f t="shared" si="23"/>
        <v>46022</v>
      </c>
      <c r="D259" s="593" t="s">
        <v>537</v>
      </c>
      <c r="E259" s="593">
        <v>2</v>
      </c>
      <c r="F259" s="599" t="s">
        <v>536</v>
      </c>
      <c r="G259" s="593"/>
      <c r="H259" s="598">
        <f>'4-Отчет за собствения капитал'!D32</f>
        <v>0</v>
      </c>
    </row>
    <row r="260" spans="1:8">
      <c r="A260" s="593" t="str">
        <f t="shared" si="21"/>
        <v>ИНФРА ХОЛДИНГ АД</v>
      </c>
      <c r="B260" s="593" t="str">
        <f t="shared" si="22"/>
        <v>175443402</v>
      </c>
      <c r="C260" s="597">
        <f t="shared" si="23"/>
        <v>46022</v>
      </c>
      <c r="D260" s="593" t="s">
        <v>539</v>
      </c>
      <c r="E260" s="593">
        <v>2</v>
      </c>
      <c r="F260" s="599" t="s">
        <v>538</v>
      </c>
      <c r="G260" s="593"/>
      <c r="H260" s="598">
        <f>'4-Отчет за собствения капитал'!D33</f>
        <v>0</v>
      </c>
    </row>
    <row r="261" spans="1:8">
      <c r="A261" s="593" t="str">
        <f t="shared" si="21"/>
        <v>ИНФРА ХОЛДИНГ АД</v>
      </c>
      <c r="B261" s="593" t="str">
        <f t="shared" si="22"/>
        <v>175443402</v>
      </c>
      <c r="C261" s="597">
        <f t="shared" si="23"/>
        <v>46022</v>
      </c>
      <c r="D261" s="593" t="s">
        <v>541</v>
      </c>
      <c r="E261" s="593">
        <v>2</v>
      </c>
      <c r="F261" s="599" t="s">
        <v>540</v>
      </c>
      <c r="G261" s="593"/>
      <c r="H261" s="598">
        <f>'4-Отчет за собствения капитал'!D34</f>
        <v>10072</v>
      </c>
    </row>
    <row r="262" spans="1:8">
      <c r="A262" s="593" t="str">
        <f t="shared" si="21"/>
        <v>ИНФРА ХОЛДИНГ АД</v>
      </c>
      <c r="B262" s="593" t="str">
        <f t="shared" si="22"/>
        <v>175443402</v>
      </c>
      <c r="C262" s="597">
        <f t="shared" si="23"/>
        <v>46022</v>
      </c>
      <c r="D262" s="593" t="s">
        <v>501</v>
      </c>
      <c r="E262" s="593">
        <v>3</v>
      </c>
      <c r="F262" s="599" t="s">
        <v>500</v>
      </c>
      <c r="G262" s="593"/>
      <c r="H262" s="598">
        <f>'4-Отчет за собствения капитал'!E13</f>
        <v>0</v>
      </c>
    </row>
    <row r="263" spans="1:8">
      <c r="A263" s="593" t="str">
        <f t="shared" si="21"/>
        <v>ИНФРА ХОЛДИНГ АД</v>
      </c>
      <c r="B263" s="593" t="str">
        <f t="shared" si="22"/>
        <v>175443402</v>
      </c>
      <c r="C263" s="597">
        <f t="shared" si="23"/>
        <v>46022</v>
      </c>
      <c r="D263" s="593" t="s">
        <v>503</v>
      </c>
      <c r="E263" s="593">
        <v>3</v>
      </c>
      <c r="F263" s="599" t="s">
        <v>502</v>
      </c>
      <c r="G263" s="593"/>
      <c r="H263" s="598">
        <f>'4-Отчет за собствения капитал'!E14</f>
        <v>0</v>
      </c>
    </row>
    <row r="264" spans="1:8">
      <c r="A264" s="593" t="str">
        <f t="shared" si="21"/>
        <v>ИНФРА ХОЛДИНГ АД</v>
      </c>
      <c r="B264" s="593" t="str">
        <f t="shared" si="22"/>
        <v>175443402</v>
      </c>
      <c r="C264" s="597">
        <f t="shared" si="23"/>
        <v>46022</v>
      </c>
      <c r="D264" s="593" t="s">
        <v>505</v>
      </c>
      <c r="E264" s="593">
        <v>3</v>
      </c>
      <c r="F264" s="599" t="s">
        <v>504</v>
      </c>
      <c r="G264" s="593"/>
      <c r="H264" s="598">
        <f>'4-Отчет за собствения капитал'!E15</f>
        <v>0</v>
      </c>
    </row>
    <row r="265" spans="1:8">
      <c r="A265" s="593" t="str">
        <f t="shared" si="21"/>
        <v>ИНФРА ХОЛДИНГ АД</v>
      </c>
      <c r="B265" s="593" t="str">
        <f t="shared" si="22"/>
        <v>175443402</v>
      </c>
      <c r="C265" s="597">
        <f t="shared" si="23"/>
        <v>46022</v>
      </c>
      <c r="D265" s="593" t="s">
        <v>507</v>
      </c>
      <c r="E265" s="593">
        <v>3</v>
      </c>
      <c r="F265" s="599" t="s">
        <v>506</v>
      </c>
      <c r="G265" s="593"/>
      <c r="H265" s="598">
        <f>'4-Отчет за собствения капитал'!E16</f>
        <v>0</v>
      </c>
    </row>
    <row r="266" spans="1:8">
      <c r="A266" s="593" t="str">
        <f t="shared" si="21"/>
        <v>ИНФРА ХОЛДИНГ АД</v>
      </c>
      <c r="B266" s="593" t="str">
        <f t="shared" si="22"/>
        <v>175443402</v>
      </c>
      <c r="C266" s="597">
        <f t="shared" si="23"/>
        <v>46022</v>
      </c>
      <c r="D266" s="593" t="s">
        <v>509</v>
      </c>
      <c r="E266" s="593">
        <v>3</v>
      </c>
      <c r="F266" s="599" t="s">
        <v>508</v>
      </c>
      <c r="G266" s="593"/>
      <c r="H266" s="598">
        <f>'4-Отчет за собствения капитал'!E17</f>
        <v>0</v>
      </c>
    </row>
    <row r="267" spans="1:8">
      <c r="A267" s="593" t="str">
        <f t="shared" si="21"/>
        <v>ИНФРА ХОЛДИНГ АД</v>
      </c>
      <c r="B267" s="593" t="str">
        <f t="shared" si="22"/>
        <v>175443402</v>
      </c>
      <c r="C267" s="597">
        <f t="shared" si="23"/>
        <v>46022</v>
      </c>
      <c r="D267" s="593" t="s">
        <v>511</v>
      </c>
      <c r="E267" s="593">
        <v>3</v>
      </c>
      <c r="F267" s="599" t="s">
        <v>510</v>
      </c>
      <c r="G267" s="593"/>
      <c r="H267" s="598">
        <f>'4-Отчет за собствения капитал'!E18</f>
        <v>0</v>
      </c>
    </row>
    <row r="268" spans="1:8">
      <c r="A268" s="593" t="str">
        <f t="shared" si="21"/>
        <v>ИНФРА ХОЛДИНГ АД</v>
      </c>
      <c r="B268" s="593" t="str">
        <f t="shared" si="22"/>
        <v>175443402</v>
      </c>
      <c r="C268" s="597">
        <f t="shared" si="23"/>
        <v>46022</v>
      </c>
      <c r="D268" s="593" t="s">
        <v>513</v>
      </c>
      <c r="E268" s="593">
        <v>3</v>
      </c>
      <c r="F268" s="599" t="s">
        <v>512</v>
      </c>
      <c r="G268" s="593"/>
      <c r="H268" s="598">
        <f>'4-Отчет за собствения капитал'!E19</f>
        <v>0</v>
      </c>
    </row>
    <row r="269" spans="1:8">
      <c r="A269" s="593" t="str">
        <f t="shared" si="21"/>
        <v>ИНФРА ХОЛДИНГ АД</v>
      </c>
      <c r="B269" s="593" t="str">
        <f t="shared" si="22"/>
        <v>175443402</v>
      </c>
      <c r="C269" s="597">
        <f t="shared" si="23"/>
        <v>46022</v>
      </c>
      <c r="D269" s="593" t="s">
        <v>515</v>
      </c>
      <c r="E269" s="593">
        <v>3</v>
      </c>
      <c r="F269" s="599" t="s">
        <v>514</v>
      </c>
      <c r="G269" s="593"/>
      <c r="H269" s="598">
        <f>'4-Отчет за собствения капитал'!E20</f>
        <v>0</v>
      </c>
    </row>
    <row r="270" spans="1:8">
      <c r="A270" s="593" t="str">
        <f t="shared" si="21"/>
        <v>ИНФРА ХОЛДИНГ АД</v>
      </c>
      <c r="B270" s="593" t="str">
        <f t="shared" si="22"/>
        <v>175443402</v>
      </c>
      <c r="C270" s="597">
        <f t="shared" si="23"/>
        <v>46022</v>
      </c>
      <c r="D270" s="593" t="s">
        <v>517</v>
      </c>
      <c r="E270" s="593">
        <v>3</v>
      </c>
      <c r="F270" s="599" t="s">
        <v>516</v>
      </c>
      <c r="G270" s="593"/>
      <c r="H270" s="598">
        <f>'4-Отчет за собствения капитал'!E21</f>
        <v>0</v>
      </c>
    </row>
    <row r="271" spans="1:8">
      <c r="A271" s="593" t="str">
        <f t="shared" si="21"/>
        <v>ИНФРА ХОЛДИНГ АД</v>
      </c>
      <c r="B271" s="593" t="str">
        <f t="shared" si="22"/>
        <v>175443402</v>
      </c>
      <c r="C271" s="597">
        <f t="shared" si="23"/>
        <v>46022</v>
      </c>
      <c r="D271" s="593" t="s">
        <v>519</v>
      </c>
      <c r="E271" s="593">
        <v>3</v>
      </c>
      <c r="F271" s="599" t="s">
        <v>518</v>
      </c>
      <c r="G271" s="593"/>
      <c r="H271" s="598">
        <f>'4-Отчет за собствения капитал'!E22</f>
        <v>0</v>
      </c>
    </row>
    <row r="272" spans="1:8">
      <c r="A272" s="593" t="str">
        <f t="shared" si="21"/>
        <v>ИНФРА ХОЛДИНГ АД</v>
      </c>
      <c r="B272" s="593" t="str">
        <f t="shared" si="22"/>
        <v>175443402</v>
      </c>
      <c r="C272" s="597">
        <f t="shared" si="23"/>
        <v>46022</v>
      </c>
      <c r="D272" s="593" t="s">
        <v>521</v>
      </c>
      <c r="E272" s="593">
        <v>3</v>
      </c>
      <c r="F272" s="599" t="s">
        <v>520</v>
      </c>
      <c r="G272" s="593"/>
      <c r="H272" s="598">
        <f>'4-Отчет за собствения капитал'!E23</f>
        <v>0</v>
      </c>
    </row>
    <row r="273" spans="1:8">
      <c r="A273" s="593" t="str">
        <f t="shared" si="21"/>
        <v>ИНФРА ХОЛДИНГ АД</v>
      </c>
      <c r="B273" s="593" t="str">
        <f t="shared" si="22"/>
        <v>175443402</v>
      </c>
      <c r="C273" s="597">
        <f t="shared" si="23"/>
        <v>46022</v>
      </c>
      <c r="D273" s="593" t="s">
        <v>523</v>
      </c>
      <c r="E273" s="593">
        <v>3</v>
      </c>
      <c r="F273" s="599" t="s">
        <v>522</v>
      </c>
      <c r="G273" s="593"/>
      <c r="H273" s="598">
        <f>'4-Отчет за собствения капитал'!E24</f>
        <v>0</v>
      </c>
    </row>
    <row r="274" spans="1:8">
      <c r="A274" s="593" t="str">
        <f t="shared" si="21"/>
        <v>ИНФРА ХОЛДИНГ АД</v>
      </c>
      <c r="B274" s="593" t="str">
        <f t="shared" si="22"/>
        <v>175443402</v>
      </c>
      <c r="C274" s="597">
        <f t="shared" si="23"/>
        <v>46022</v>
      </c>
      <c r="D274" s="593" t="s">
        <v>525</v>
      </c>
      <c r="E274" s="593">
        <v>3</v>
      </c>
      <c r="F274" s="599" t="s">
        <v>524</v>
      </c>
      <c r="G274" s="593"/>
      <c r="H274" s="598">
        <f>'4-Отчет за собствения капитал'!E25</f>
        <v>0</v>
      </c>
    </row>
    <row r="275" spans="1:8">
      <c r="A275" s="593" t="str">
        <f t="shared" si="21"/>
        <v>ИНФРА ХОЛДИНГ АД</v>
      </c>
      <c r="B275" s="593" t="str">
        <f t="shared" si="22"/>
        <v>175443402</v>
      </c>
      <c r="C275" s="597">
        <f t="shared" si="23"/>
        <v>46022</v>
      </c>
      <c r="D275" s="593" t="s">
        <v>527</v>
      </c>
      <c r="E275" s="593">
        <v>3</v>
      </c>
      <c r="F275" s="599" t="s">
        <v>526</v>
      </c>
      <c r="G275" s="593"/>
      <c r="H275" s="598">
        <f>'4-Отчет за собствения капитал'!E26</f>
        <v>0</v>
      </c>
    </row>
    <row r="276" spans="1:8">
      <c r="A276" s="593" t="str">
        <f t="shared" si="21"/>
        <v>ИНФРА ХОЛДИНГ АД</v>
      </c>
      <c r="B276" s="593" t="str">
        <f t="shared" si="22"/>
        <v>175443402</v>
      </c>
      <c r="C276" s="597">
        <f t="shared" si="23"/>
        <v>46022</v>
      </c>
      <c r="D276" s="593" t="s">
        <v>528</v>
      </c>
      <c r="E276" s="593">
        <v>3</v>
      </c>
      <c r="F276" s="599" t="s">
        <v>522</v>
      </c>
      <c r="G276" s="593"/>
      <c r="H276" s="598">
        <f>'4-Отчет за собствения капитал'!E27</f>
        <v>0</v>
      </c>
    </row>
    <row r="277" spans="1:8">
      <c r="A277" s="593" t="str">
        <f t="shared" si="21"/>
        <v>ИНФРА ХОЛДИНГ АД</v>
      </c>
      <c r="B277" s="593" t="str">
        <f t="shared" si="22"/>
        <v>175443402</v>
      </c>
      <c r="C277" s="597">
        <f t="shared" si="23"/>
        <v>46022</v>
      </c>
      <c r="D277" s="593" t="s">
        <v>529</v>
      </c>
      <c r="E277" s="593">
        <v>3</v>
      </c>
      <c r="F277" s="599" t="s">
        <v>524</v>
      </c>
      <c r="G277" s="593"/>
      <c r="H277" s="598">
        <f>'4-Отчет за собствения капитал'!E28</f>
        <v>0</v>
      </c>
    </row>
    <row r="278" spans="1:8">
      <c r="A278" s="593" t="str">
        <f t="shared" si="21"/>
        <v>ИНФРА ХОЛДИНГ АД</v>
      </c>
      <c r="B278" s="593" t="str">
        <f t="shared" si="22"/>
        <v>175443402</v>
      </c>
      <c r="C278" s="597">
        <f t="shared" si="23"/>
        <v>46022</v>
      </c>
      <c r="D278" s="593" t="s">
        <v>531</v>
      </c>
      <c r="E278" s="593">
        <v>3</v>
      </c>
      <c r="F278" s="599" t="s">
        <v>530</v>
      </c>
      <c r="G278" s="593"/>
      <c r="H278" s="598">
        <f>'4-Отчет за собствения капитал'!E29</f>
        <v>0</v>
      </c>
    </row>
    <row r="279" spans="1:8">
      <c r="A279" s="593" t="str">
        <f t="shared" si="21"/>
        <v>ИНФРА ХОЛДИНГ АД</v>
      </c>
      <c r="B279" s="593" t="str">
        <f t="shared" si="22"/>
        <v>175443402</v>
      </c>
      <c r="C279" s="597">
        <f t="shared" si="23"/>
        <v>46022</v>
      </c>
      <c r="D279" s="593" t="s">
        <v>533</v>
      </c>
      <c r="E279" s="593">
        <v>3</v>
      </c>
      <c r="F279" s="599" t="s">
        <v>532</v>
      </c>
      <c r="G279" s="593"/>
      <c r="H279" s="598">
        <f>'4-Отчет за собствения капитал'!E30</f>
        <v>0</v>
      </c>
    </row>
    <row r="280" spans="1:8">
      <c r="A280" s="593" t="str">
        <f t="shared" si="21"/>
        <v>ИНФРА ХОЛДИНГ АД</v>
      </c>
      <c r="B280" s="593" t="str">
        <f t="shared" si="22"/>
        <v>175443402</v>
      </c>
      <c r="C280" s="597">
        <f t="shared" si="23"/>
        <v>46022</v>
      </c>
      <c r="D280" s="593" t="s">
        <v>535</v>
      </c>
      <c r="E280" s="593">
        <v>3</v>
      </c>
      <c r="F280" s="599" t="s">
        <v>534</v>
      </c>
      <c r="G280" s="593"/>
      <c r="H280" s="598">
        <f>'4-Отчет за собствения капитал'!E31</f>
        <v>0</v>
      </c>
    </row>
    <row r="281" spans="1:8">
      <c r="A281" s="593" t="str">
        <f t="shared" si="21"/>
        <v>ИНФРА ХОЛДИНГ АД</v>
      </c>
      <c r="B281" s="593" t="str">
        <f t="shared" si="22"/>
        <v>175443402</v>
      </c>
      <c r="C281" s="597">
        <f t="shared" si="23"/>
        <v>46022</v>
      </c>
      <c r="D281" s="593" t="s">
        <v>537</v>
      </c>
      <c r="E281" s="593">
        <v>3</v>
      </c>
      <c r="F281" s="599" t="s">
        <v>536</v>
      </c>
      <c r="G281" s="593"/>
      <c r="H281" s="598">
        <f>'4-Отчет за собствения капитал'!E32</f>
        <v>0</v>
      </c>
    </row>
    <row r="282" spans="1:8">
      <c r="A282" s="593" t="str">
        <f t="shared" ref="A282:A345" si="24">pdeName</f>
        <v>ИНФРА ХОЛДИНГ АД</v>
      </c>
      <c r="B282" s="593" t="str">
        <f t="shared" ref="B282:B345" si="25">pdeBulstat</f>
        <v>175443402</v>
      </c>
      <c r="C282" s="597">
        <f t="shared" ref="C282:C345" si="26">endDate</f>
        <v>46022</v>
      </c>
      <c r="D282" s="593" t="s">
        <v>539</v>
      </c>
      <c r="E282" s="593">
        <v>3</v>
      </c>
      <c r="F282" s="599" t="s">
        <v>538</v>
      </c>
      <c r="G282" s="593"/>
      <c r="H282" s="598">
        <f>'4-Отчет за собствения капитал'!E33</f>
        <v>0</v>
      </c>
    </row>
    <row r="283" spans="1:8">
      <c r="A283" s="593" t="str">
        <f t="shared" si="24"/>
        <v>ИНФРА ХОЛДИНГ АД</v>
      </c>
      <c r="B283" s="593" t="str">
        <f t="shared" si="25"/>
        <v>175443402</v>
      </c>
      <c r="C283" s="597">
        <f t="shared" si="26"/>
        <v>46022</v>
      </c>
      <c r="D283" s="593" t="s">
        <v>541</v>
      </c>
      <c r="E283" s="593">
        <v>3</v>
      </c>
      <c r="F283" s="599" t="s">
        <v>540</v>
      </c>
      <c r="G283" s="593"/>
      <c r="H283" s="598">
        <f>'4-Отчет за собствения капитал'!E34</f>
        <v>0</v>
      </c>
    </row>
    <row r="284" spans="1:8">
      <c r="A284" s="593" t="str">
        <f t="shared" si="24"/>
        <v>ИНФРА ХОЛДИНГ АД</v>
      </c>
      <c r="B284" s="593" t="str">
        <f t="shared" si="25"/>
        <v>175443402</v>
      </c>
      <c r="C284" s="597">
        <f t="shared" si="26"/>
        <v>46022</v>
      </c>
      <c r="D284" s="593" t="s">
        <v>501</v>
      </c>
      <c r="E284" s="593">
        <v>4</v>
      </c>
      <c r="F284" s="599" t="s">
        <v>500</v>
      </c>
      <c r="G284" s="593"/>
      <c r="H284" s="598">
        <f>'4-Отчет за собствения капитал'!F13</f>
        <v>1163</v>
      </c>
    </row>
    <row r="285" spans="1:8">
      <c r="A285" s="593" t="str">
        <f t="shared" si="24"/>
        <v>ИНФРА ХОЛДИНГ АД</v>
      </c>
      <c r="B285" s="593" t="str">
        <f t="shared" si="25"/>
        <v>175443402</v>
      </c>
      <c r="C285" s="597">
        <f t="shared" si="26"/>
        <v>46022</v>
      </c>
      <c r="D285" s="593" t="s">
        <v>503</v>
      </c>
      <c r="E285" s="593">
        <v>4</v>
      </c>
      <c r="F285" s="599" t="s">
        <v>502</v>
      </c>
      <c r="G285" s="593"/>
      <c r="H285" s="598">
        <f>'4-Отчет за собствения капитал'!F14</f>
        <v>0</v>
      </c>
    </row>
    <row r="286" spans="1:8">
      <c r="A286" s="593" t="str">
        <f t="shared" si="24"/>
        <v>ИНФРА ХОЛДИНГ АД</v>
      </c>
      <c r="B286" s="593" t="str">
        <f t="shared" si="25"/>
        <v>175443402</v>
      </c>
      <c r="C286" s="597">
        <f t="shared" si="26"/>
        <v>46022</v>
      </c>
      <c r="D286" s="593" t="s">
        <v>505</v>
      </c>
      <c r="E286" s="593">
        <v>4</v>
      </c>
      <c r="F286" s="599" t="s">
        <v>504</v>
      </c>
      <c r="G286" s="593"/>
      <c r="H286" s="598">
        <f>'4-Отчет за собствения капитал'!F15</f>
        <v>0</v>
      </c>
    </row>
    <row r="287" spans="1:8">
      <c r="A287" s="593" t="str">
        <f t="shared" si="24"/>
        <v>ИНФРА ХОЛДИНГ АД</v>
      </c>
      <c r="B287" s="593" t="str">
        <f t="shared" si="25"/>
        <v>175443402</v>
      </c>
      <c r="C287" s="597">
        <f t="shared" si="26"/>
        <v>46022</v>
      </c>
      <c r="D287" s="593" t="s">
        <v>507</v>
      </c>
      <c r="E287" s="593">
        <v>4</v>
      </c>
      <c r="F287" s="599" t="s">
        <v>506</v>
      </c>
      <c r="G287" s="593"/>
      <c r="H287" s="598">
        <f>'4-Отчет за собствения капитал'!F16</f>
        <v>0</v>
      </c>
    </row>
    <row r="288" spans="1:8">
      <c r="A288" s="593" t="str">
        <f t="shared" si="24"/>
        <v>ИНФРА ХОЛДИНГ АД</v>
      </c>
      <c r="B288" s="593" t="str">
        <f t="shared" si="25"/>
        <v>175443402</v>
      </c>
      <c r="C288" s="597">
        <f t="shared" si="26"/>
        <v>46022</v>
      </c>
      <c r="D288" s="593" t="s">
        <v>509</v>
      </c>
      <c r="E288" s="593">
        <v>4</v>
      </c>
      <c r="F288" s="599" t="s">
        <v>508</v>
      </c>
      <c r="G288" s="593"/>
      <c r="H288" s="598">
        <f>'4-Отчет за собствения капитал'!F17</f>
        <v>1163</v>
      </c>
    </row>
    <row r="289" spans="1:8">
      <c r="A289" s="593" t="str">
        <f t="shared" si="24"/>
        <v>ИНФРА ХОЛДИНГ АД</v>
      </c>
      <c r="B289" s="593" t="str">
        <f t="shared" si="25"/>
        <v>175443402</v>
      </c>
      <c r="C289" s="597">
        <f t="shared" si="26"/>
        <v>46022</v>
      </c>
      <c r="D289" s="593" t="s">
        <v>511</v>
      </c>
      <c r="E289" s="593">
        <v>4</v>
      </c>
      <c r="F289" s="599" t="s">
        <v>510</v>
      </c>
      <c r="G289" s="593"/>
      <c r="H289" s="598">
        <f>'4-Отчет за собствения капитал'!F18</f>
        <v>0</v>
      </c>
    </row>
    <row r="290" spans="1:8">
      <c r="A290" s="593" t="str">
        <f t="shared" si="24"/>
        <v>ИНФРА ХОЛДИНГ АД</v>
      </c>
      <c r="B290" s="593" t="str">
        <f t="shared" si="25"/>
        <v>175443402</v>
      </c>
      <c r="C290" s="597">
        <f t="shared" si="26"/>
        <v>46022</v>
      </c>
      <c r="D290" s="593" t="s">
        <v>513</v>
      </c>
      <c r="E290" s="593">
        <v>4</v>
      </c>
      <c r="F290" s="599" t="s">
        <v>512</v>
      </c>
      <c r="G290" s="593"/>
      <c r="H290" s="598">
        <f>'4-Отчет за собствения капитал'!F19</f>
        <v>0</v>
      </c>
    </row>
    <row r="291" spans="1:8">
      <c r="A291" s="593" t="str">
        <f t="shared" si="24"/>
        <v>ИНФРА ХОЛДИНГ АД</v>
      </c>
      <c r="B291" s="593" t="str">
        <f t="shared" si="25"/>
        <v>175443402</v>
      </c>
      <c r="C291" s="597">
        <f t="shared" si="26"/>
        <v>46022</v>
      </c>
      <c r="D291" s="593" t="s">
        <v>515</v>
      </c>
      <c r="E291" s="593">
        <v>4</v>
      </c>
      <c r="F291" s="599" t="s">
        <v>514</v>
      </c>
      <c r="G291" s="593"/>
      <c r="H291" s="598">
        <f>'4-Отчет за собствения капитал'!F20</f>
        <v>0</v>
      </c>
    </row>
    <row r="292" spans="1:8">
      <c r="A292" s="593" t="str">
        <f t="shared" si="24"/>
        <v>ИНФРА ХОЛДИНГ АД</v>
      </c>
      <c r="B292" s="593" t="str">
        <f t="shared" si="25"/>
        <v>175443402</v>
      </c>
      <c r="C292" s="597">
        <f t="shared" si="26"/>
        <v>46022</v>
      </c>
      <c r="D292" s="593" t="s">
        <v>517</v>
      </c>
      <c r="E292" s="593">
        <v>4</v>
      </c>
      <c r="F292" s="599" t="s">
        <v>516</v>
      </c>
      <c r="G292" s="593"/>
      <c r="H292" s="598">
        <f>'4-Отчет за собствения капитал'!F21</f>
        <v>0</v>
      </c>
    </row>
    <row r="293" spans="1:8">
      <c r="A293" s="593" t="str">
        <f t="shared" si="24"/>
        <v>ИНФРА ХОЛДИНГ АД</v>
      </c>
      <c r="B293" s="593" t="str">
        <f t="shared" si="25"/>
        <v>175443402</v>
      </c>
      <c r="C293" s="597">
        <f t="shared" si="26"/>
        <v>46022</v>
      </c>
      <c r="D293" s="593" t="s">
        <v>519</v>
      </c>
      <c r="E293" s="593">
        <v>4</v>
      </c>
      <c r="F293" s="599" t="s">
        <v>518</v>
      </c>
      <c r="G293" s="593"/>
      <c r="H293" s="598">
        <f>'4-Отчет за собствения капитал'!F22</f>
        <v>0</v>
      </c>
    </row>
    <row r="294" spans="1:8">
      <c r="A294" s="593" t="str">
        <f t="shared" si="24"/>
        <v>ИНФРА ХОЛДИНГ АД</v>
      </c>
      <c r="B294" s="593" t="str">
        <f t="shared" si="25"/>
        <v>175443402</v>
      </c>
      <c r="C294" s="597">
        <f t="shared" si="26"/>
        <v>46022</v>
      </c>
      <c r="D294" s="593" t="s">
        <v>521</v>
      </c>
      <c r="E294" s="593">
        <v>4</v>
      </c>
      <c r="F294" s="599" t="s">
        <v>520</v>
      </c>
      <c r="G294" s="593"/>
      <c r="H294" s="598">
        <f>'4-Отчет за собствения капитал'!F23</f>
        <v>0</v>
      </c>
    </row>
    <row r="295" spans="1:8">
      <c r="A295" s="593" t="str">
        <f t="shared" si="24"/>
        <v>ИНФРА ХОЛДИНГ АД</v>
      </c>
      <c r="B295" s="593" t="str">
        <f t="shared" si="25"/>
        <v>175443402</v>
      </c>
      <c r="C295" s="597">
        <f t="shared" si="26"/>
        <v>46022</v>
      </c>
      <c r="D295" s="593" t="s">
        <v>523</v>
      </c>
      <c r="E295" s="593">
        <v>4</v>
      </c>
      <c r="F295" s="599" t="s">
        <v>522</v>
      </c>
      <c r="G295" s="593"/>
      <c r="H295" s="598">
        <f>'4-Отчет за собствения капитал'!F24</f>
        <v>0</v>
      </c>
    </row>
    <row r="296" spans="1:8">
      <c r="A296" s="593" t="str">
        <f t="shared" si="24"/>
        <v>ИНФРА ХОЛДИНГ АД</v>
      </c>
      <c r="B296" s="593" t="str">
        <f t="shared" si="25"/>
        <v>175443402</v>
      </c>
      <c r="C296" s="597">
        <f t="shared" si="26"/>
        <v>46022</v>
      </c>
      <c r="D296" s="593" t="s">
        <v>525</v>
      </c>
      <c r="E296" s="593">
        <v>4</v>
      </c>
      <c r="F296" s="599" t="s">
        <v>524</v>
      </c>
      <c r="G296" s="593"/>
      <c r="H296" s="598">
        <f>'4-Отчет за собствения капитал'!F25</f>
        <v>0</v>
      </c>
    </row>
    <row r="297" spans="1:8">
      <c r="A297" s="593" t="str">
        <f t="shared" si="24"/>
        <v>ИНФРА ХОЛДИНГ АД</v>
      </c>
      <c r="B297" s="593" t="str">
        <f t="shared" si="25"/>
        <v>175443402</v>
      </c>
      <c r="C297" s="597">
        <f t="shared" si="26"/>
        <v>46022</v>
      </c>
      <c r="D297" s="593" t="s">
        <v>527</v>
      </c>
      <c r="E297" s="593">
        <v>4</v>
      </c>
      <c r="F297" s="599" t="s">
        <v>526</v>
      </c>
      <c r="G297" s="593"/>
      <c r="H297" s="598">
        <f>'4-Отчет за собствения капитал'!F26</f>
        <v>0</v>
      </c>
    </row>
    <row r="298" spans="1:8">
      <c r="A298" s="593" t="str">
        <f t="shared" si="24"/>
        <v>ИНФРА ХОЛДИНГ АД</v>
      </c>
      <c r="B298" s="593" t="str">
        <f t="shared" si="25"/>
        <v>175443402</v>
      </c>
      <c r="C298" s="597">
        <f t="shared" si="26"/>
        <v>46022</v>
      </c>
      <c r="D298" s="593" t="s">
        <v>528</v>
      </c>
      <c r="E298" s="593">
        <v>4</v>
      </c>
      <c r="F298" s="599" t="s">
        <v>522</v>
      </c>
      <c r="G298" s="593"/>
      <c r="H298" s="598">
        <f>'4-Отчет за собствения капитал'!F27</f>
        <v>0</v>
      </c>
    </row>
    <row r="299" spans="1:8">
      <c r="A299" s="593" t="str">
        <f t="shared" si="24"/>
        <v>ИНФРА ХОЛДИНГ АД</v>
      </c>
      <c r="B299" s="593" t="str">
        <f t="shared" si="25"/>
        <v>175443402</v>
      </c>
      <c r="C299" s="597">
        <f t="shared" si="26"/>
        <v>46022</v>
      </c>
      <c r="D299" s="593" t="s">
        <v>529</v>
      </c>
      <c r="E299" s="593">
        <v>4</v>
      </c>
      <c r="F299" s="599" t="s">
        <v>524</v>
      </c>
      <c r="G299" s="593"/>
      <c r="H299" s="598">
        <f>'4-Отчет за собствения капитал'!F28</f>
        <v>0</v>
      </c>
    </row>
    <row r="300" spans="1:8">
      <c r="A300" s="593" t="str">
        <f t="shared" si="24"/>
        <v>ИНФРА ХОЛДИНГ АД</v>
      </c>
      <c r="B300" s="593" t="str">
        <f t="shared" si="25"/>
        <v>175443402</v>
      </c>
      <c r="C300" s="597">
        <f t="shared" si="26"/>
        <v>46022</v>
      </c>
      <c r="D300" s="593" t="s">
        <v>531</v>
      </c>
      <c r="E300" s="593">
        <v>4</v>
      </c>
      <c r="F300" s="599" t="s">
        <v>530</v>
      </c>
      <c r="G300" s="593"/>
      <c r="H300" s="598">
        <f>'4-Отчет за собствения капитал'!F29</f>
        <v>0</v>
      </c>
    </row>
    <row r="301" spans="1:8">
      <c r="A301" s="593" t="str">
        <f t="shared" si="24"/>
        <v>ИНФРА ХОЛДИНГ АД</v>
      </c>
      <c r="B301" s="593" t="str">
        <f t="shared" si="25"/>
        <v>175443402</v>
      </c>
      <c r="C301" s="597">
        <f t="shared" si="26"/>
        <v>46022</v>
      </c>
      <c r="D301" s="593" t="s">
        <v>533</v>
      </c>
      <c r="E301" s="593">
        <v>4</v>
      </c>
      <c r="F301" s="599" t="s">
        <v>532</v>
      </c>
      <c r="G301" s="593"/>
      <c r="H301" s="598">
        <f>'4-Отчет за собствения капитал'!F30</f>
        <v>0</v>
      </c>
    </row>
    <row r="302" spans="1:8">
      <c r="A302" s="593" t="str">
        <f t="shared" si="24"/>
        <v>ИНФРА ХОЛДИНГ АД</v>
      </c>
      <c r="B302" s="593" t="str">
        <f t="shared" si="25"/>
        <v>175443402</v>
      </c>
      <c r="C302" s="597">
        <f t="shared" si="26"/>
        <v>46022</v>
      </c>
      <c r="D302" s="593" t="s">
        <v>535</v>
      </c>
      <c r="E302" s="593">
        <v>4</v>
      </c>
      <c r="F302" s="599" t="s">
        <v>534</v>
      </c>
      <c r="G302" s="593"/>
      <c r="H302" s="598">
        <f>'4-Отчет за собствения капитал'!F31</f>
        <v>1163</v>
      </c>
    </row>
    <row r="303" spans="1:8">
      <c r="A303" s="593" t="str">
        <f t="shared" si="24"/>
        <v>ИНФРА ХОЛДИНГ АД</v>
      </c>
      <c r="B303" s="593" t="str">
        <f t="shared" si="25"/>
        <v>175443402</v>
      </c>
      <c r="C303" s="597">
        <f t="shared" si="26"/>
        <v>46022</v>
      </c>
      <c r="D303" s="593" t="s">
        <v>537</v>
      </c>
      <c r="E303" s="593">
        <v>4</v>
      </c>
      <c r="F303" s="599" t="s">
        <v>536</v>
      </c>
      <c r="G303" s="593"/>
      <c r="H303" s="598">
        <f>'4-Отчет за собствения капитал'!F32</f>
        <v>0</v>
      </c>
    </row>
    <row r="304" spans="1:8">
      <c r="A304" s="593" t="str">
        <f t="shared" si="24"/>
        <v>ИНФРА ХОЛДИНГ АД</v>
      </c>
      <c r="B304" s="593" t="str">
        <f t="shared" si="25"/>
        <v>175443402</v>
      </c>
      <c r="C304" s="597">
        <f t="shared" si="26"/>
        <v>46022</v>
      </c>
      <c r="D304" s="593" t="s">
        <v>539</v>
      </c>
      <c r="E304" s="593">
        <v>4</v>
      </c>
      <c r="F304" s="599" t="s">
        <v>538</v>
      </c>
      <c r="G304" s="593"/>
      <c r="H304" s="598">
        <f>'4-Отчет за собствения капитал'!F33</f>
        <v>0</v>
      </c>
    </row>
    <row r="305" spans="1:8">
      <c r="A305" s="593" t="str">
        <f t="shared" si="24"/>
        <v>ИНФРА ХОЛДИНГ АД</v>
      </c>
      <c r="B305" s="593" t="str">
        <f t="shared" si="25"/>
        <v>175443402</v>
      </c>
      <c r="C305" s="597">
        <f t="shared" si="26"/>
        <v>46022</v>
      </c>
      <c r="D305" s="593" t="s">
        <v>541</v>
      </c>
      <c r="E305" s="593">
        <v>4</v>
      </c>
      <c r="F305" s="599" t="s">
        <v>540</v>
      </c>
      <c r="G305" s="593"/>
      <c r="H305" s="598">
        <f>'4-Отчет за собствения капитал'!F34</f>
        <v>1163</v>
      </c>
    </row>
    <row r="306" spans="1:8">
      <c r="A306" s="593" t="str">
        <f t="shared" si="24"/>
        <v>ИНФРА ХОЛДИНГ АД</v>
      </c>
      <c r="B306" s="593" t="str">
        <f t="shared" si="25"/>
        <v>175443402</v>
      </c>
      <c r="C306" s="597">
        <f t="shared" si="26"/>
        <v>46022</v>
      </c>
      <c r="D306" s="593" t="s">
        <v>501</v>
      </c>
      <c r="E306" s="593">
        <v>5</v>
      </c>
      <c r="F306" s="599" t="s">
        <v>500</v>
      </c>
      <c r="G306" s="593"/>
      <c r="H306" s="598">
        <f>'4-Отчет за собствения капитал'!G13</f>
        <v>0</v>
      </c>
    </row>
    <row r="307" spans="1:8">
      <c r="A307" s="593" t="str">
        <f t="shared" si="24"/>
        <v>ИНФРА ХОЛДИНГ АД</v>
      </c>
      <c r="B307" s="593" t="str">
        <f t="shared" si="25"/>
        <v>175443402</v>
      </c>
      <c r="C307" s="597">
        <f t="shared" si="26"/>
        <v>46022</v>
      </c>
      <c r="D307" s="593" t="s">
        <v>503</v>
      </c>
      <c r="E307" s="593">
        <v>5</v>
      </c>
      <c r="F307" s="599" t="s">
        <v>502</v>
      </c>
      <c r="G307" s="593"/>
      <c r="H307" s="598">
        <f>'4-Отчет за собствения капитал'!G14</f>
        <v>0</v>
      </c>
    </row>
    <row r="308" spans="1:8">
      <c r="A308" s="593" t="str">
        <f t="shared" si="24"/>
        <v>ИНФРА ХОЛДИНГ АД</v>
      </c>
      <c r="B308" s="593" t="str">
        <f t="shared" si="25"/>
        <v>175443402</v>
      </c>
      <c r="C308" s="597">
        <f t="shared" si="26"/>
        <v>46022</v>
      </c>
      <c r="D308" s="593" t="s">
        <v>505</v>
      </c>
      <c r="E308" s="593">
        <v>5</v>
      </c>
      <c r="F308" s="599" t="s">
        <v>504</v>
      </c>
      <c r="G308" s="593"/>
      <c r="H308" s="598">
        <f>'4-Отчет за собствения капитал'!G15</f>
        <v>0</v>
      </c>
    </row>
    <row r="309" spans="1:8">
      <c r="A309" s="593" t="str">
        <f t="shared" si="24"/>
        <v>ИНФРА ХОЛДИНГ АД</v>
      </c>
      <c r="B309" s="593" t="str">
        <f t="shared" si="25"/>
        <v>175443402</v>
      </c>
      <c r="C309" s="597">
        <f t="shared" si="26"/>
        <v>46022</v>
      </c>
      <c r="D309" s="593" t="s">
        <v>507</v>
      </c>
      <c r="E309" s="593">
        <v>5</v>
      </c>
      <c r="F309" s="599" t="s">
        <v>506</v>
      </c>
      <c r="G309" s="593"/>
      <c r="H309" s="598">
        <f>'4-Отчет за собствения капитал'!G16</f>
        <v>0</v>
      </c>
    </row>
    <row r="310" spans="1:8">
      <c r="A310" s="593" t="str">
        <f t="shared" si="24"/>
        <v>ИНФРА ХОЛДИНГ АД</v>
      </c>
      <c r="B310" s="593" t="str">
        <f t="shared" si="25"/>
        <v>175443402</v>
      </c>
      <c r="C310" s="597">
        <f t="shared" si="26"/>
        <v>46022</v>
      </c>
      <c r="D310" s="593" t="s">
        <v>509</v>
      </c>
      <c r="E310" s="593">
        <v>5</v>
      </c>
      <c r="F310" s="599" t="s">
        <v>508</v>
      </c>
      <c r="G310" s="593"/>
      <c r="H310" s="598">
        <f>'4-Отчет за собствения капитал'!G17</f>
        <v>0</v>
      </c>
    </row>
    <row r="311" spans="1:8">
      <c r="A311" s="593" t="str">
        <f t="shared" si="24"/>
        <v>ИНФРА ХОЛДИНГ АД</v>
      </c>
      <c r="B311" s="593" t="str">
        <f t="shared" si="25"/>
        <v>175443402</v>
      </c>
      <c r="C311" s="597">
        <f t="shared" si="26"/>
        <v>46022</v>
      </c>
      <c r="D311" s="593" t="s">
        <v>511</v>
      </c>
      <c r="E311" s="593">
        <v>5</v>
      </c>
      <c r="F311" s="599" t="s">
        <v>510</v>
      </c>
      <c r="G311" s="593"/>
      <c r="H311" s="598">
        <f>'4-Отчет за собствения капитал'!G18</f>
        <v>0</v>
      </c>
    </row>
    <row r="312" spans="1:8">
      <c r="A312" s="593" t="str">
        <f t="shared" si="24"/>
        <v>ИНФРА ХОЛДИНГ АД</v>
      </c>
      <c r="B312" s="593" t="str">
        <f t="shared" si="25"/>
        <v>175443402</v>
      </c>
      <c r="C312" s="597">
        <f t="shared" si="26"/>
        <v>46022</v>
      </c>
      <c r="D312" s="593" t="s">
        <v>513</v>
      </c>
      <c r="E312" s="593">
        <v>5</v>
      </c>
      <c r="F312" s="599" t="s">
        <v>512</v>
      </c>
      <c r="G312" s="593"/>
      <c r="H312" s="598">
        <f>'4-Отчет за собствения капитал'!G19</f>
        <v>0</v>
      </c>
    </row>
    <row r="313" spans="1:8">
      <c r="A313" s="593" t="str">
        <f t="shared" si="24"/>
        <v>ИНФРА ХОЛДИНГ АД</v>
      </c>
      <c r="B313" s="593" t="str">
        <f t="shared" si="25"/>
        <v>175443402</v>
      </c>
      <c r="C313" s="597">
        <f t="shared" si="26"/>
        <v>46022</v>
      </c>
      <c r="D313" s="593" t="s">
        <v>515</v>
      </c>
      <c r="E313" s="593">
        <v>5</v>
      </c>
      <c r="F313" s="599" t="s">
        <v>514</v>
      </c>
      <c r="G313" s="593"/>
      <c r="H313" s="598">
        <f>'4-Отчет за собствения капитал'!G20</f>
        <v>0</v>
      </c>
    </row>
    <row r="314" spans="1:8">
      <c r="A314" s="593" t="str">
        <f t="shared" si="24"/>
        <v>ИНФРА ХОЛДИНГ АД</v>
      </c>
      <c r="B314" s="593" t="str">
        <f t="shared" si="25"/>
        <v>175443402</v>
      </c>
      <c r="C314" s="597">
        <f t="shared" si="26"/>
        <v>46022</v>
      </c>
      <c r="D314" s="593" t="s">
        <v>517</v>
      </c>
      <c r="E314" s="593">
        <v>5</v>
      </c>
      <c r="F314" s="599" t="s">
        <v>516</v>
      </c>
      <c r="G314" s="593"/>
      <c r="H314" s="598">
        <f>'4-Отчет за собствения капитал'!G21</f>
        <v>0</v>
      </c>
    </row>
    <row r="315" spans="1:8">
      <c r="A315" s="593" t="str">
        <f t="shared" si="24"/>
        <v>ИНФРА ХОЛДИНГ АД</v>
      </c>
      <c r="B315" s="593" t="str">
        <f t="shared" si="25"/>
        <v>175443402</v>
      </c>
      <c r="C315" s="597">
        <f t="shared" si="26"/>
        <v>46022</v>
      </c>
      <c r="D315" s="593" t="s">
        <v>519</v>
      </c>
      <c r="E315" s="593">
        <v>5</v>
      </c>
      <c r="F315" s="599" t="s">
        <v>518</v>
      </c>
      <c r="G315" s="593"/>
      <c r="H315" s="598">
        <f>'4-Отчет за собствения капитал'!G22</f>
        <v>0</v>
      </c>
    </row>
    <row r="316" spans="1:8">
      <c r="A316" s="593" t="str">
        <f t="shared" si="24"/>
        <v>ИНФРА ХОЛДИНГ АД</v>
      </c>
      <c r="B316" s="593" t="str">
        <f t="shared" si="25"/>
        <v>175443402</v>
      </c>
      <c r="C316" s="597">
        <f t="shared" si="26"/>
        <v>46022</v>
      </c>
      <c r="D316" s="593" t="s">
        <v>521</v>
      </c>
      <c r="E316" s="593">
        <v>5</v>
      </c>
      <c r="F316" s="599" t="s">
        <v>520</v>
      </c>
      <c r="G316" s="593"/>
      <c r="H316" s="598">
        <f>'4-Отчет за собствения капитал'!G23</f>
        <v>0</v>
      </c>
    </row>
    <row r="317" spans="1:8">
      <c r="A317" s="593" t="str">
        <f t="shared" si="24"/>
        <v>ИНФРА ХОЛДИНГ АД</v>
      </c>
      <c r="B317" s="593" t="str">
        <f t="shared" si="25"/>
        <v>175443402</v>
      </c>
      <c r="C317" s="597">
        <f t="shared" si="26"/>
        <v>46022</v>
      </c>
      <c r="D317" s="593" t="s">
        <v>523</v>
      </c>
      <c r="E317" s="593">
        <v>5</v>
      </c>
      <c r="F317" s="599" t="s">
        <v>522</v>
      </c>
      <c r="G317" s="593"/>
      <c r="H317" s="598">
        <f>'4-Отчет за собствения капитал'!G24</f>
        <v>0</v>
      </c>
    </row>
    <row r="318" spans="1:8">
      <c r="A318" s="593" t="str">
        <f t="shared" si="24"/>
        <v>ИНФРА ХОЛДИНГ АД</v>
      </c>
      <c r="B318" s="593" t="str">
        <f t="shared" si="25"/>
        <v>175443402</v>
      </c>
      <c r="C318" s="597">
        <f t="shared" si="26"/>
        <v>46022</v>
      </c>
      <c r="D318" s="593" t="s">
        <v>525</v>
      </c>
      <c r="E318" s="593">
        <v>5</v>
      </c>
      <c r="F318" s="599" t="s">
        <v>524</v>
      </c>
      <c r="G318" s="593"/>
      <c r="H318" s="598">
        <f>'4-Отчет за собствения капитал'!G25</f>
        <v>0</v>
      </c>
    </row>
    <row r="319" spans="1:8">
      <c r="A319" s="593" t="str">
        <f t="shared" si="24"/>
        <v>ИНФРА ХОЛДИНГ АД</v>
      </c>
      <c r="B319" s="593" t="str">
        <f t="shared" si="25"/>
        <v>175443402</v>
      </c>
      <c r="C319" s="597">
        <f t="shared" si="26"/>
        <v>46022</v>
      </c>
      <c r="D319" s="593" t="s">
        <v>527</v>
      </c>
      <c r="E319" s="593">
        <v>5</v>
      </c>
      <c r="F319" s="599" t="s">
        <v>526</v>
      </c>
      <c r="G319" s="593"/>
      <c r="H319" s="598">
        <f>'4-Отчет за собствения капитал'!G26</f>
        <v>0</v>
      </c>
    </row>
    <row r="320" spans="1:8">
      <c r="A320" s="593" t="str">
        <f t="shared" si="24"/>
        <v>ИНФРА ХОЛДИНГ АД</v>
      </c>
      <c r="B320" s="593" t="str">
        <f t="shared" si="25"/>
        <v>175443402</v>
      </c>
      <c r="C320" s="597">
        <f t="shared" si="26"/>
        <v>46022</v>
      </c>
      <c r="D320" s="593" t="s">
        <v>528</v>
      </c>
      <c r="E320" s="593">
        <v>5</v>
      </c>
      <c r="F320" s="599" t="s">
        <v>522</v>
      </c>
      <c r="G320" s="593"/>
      <c r="H320" s="598">
        <f>'4-Отчет за собствения капитал'!G27</f>
        <v>0</v>
      </c>
    </row>
    <row r="321" spans="1:8">
      <c r="A321" s="593" t="str">
        <f t="shared" si="24"/>
        <v>ИНФРА ХОЛДИНГ АД</v>
      </c>
      <c r="B321" s="593" t="str">
        <f t="shared" si="25"/>
        <v>175443402</v>
      </c>
      <c r="C321" s="597">
        <f t="shared" si="26"/>
        <v>46022</v>
      </c>
      <c r="D321" s="593" t="s">
        <v>529</v>
      </c>
      <c r="E321" s="593">
        <v>5</v>
      </c>
      <c r="F321" s="599" t="s">
        <v>524</v>
      </c>
      <c r="G321" s="593"/>
      <c r="H321" s="598">
        <f>'4-Отчет за собствения капитал'!G28</f>
        <v>0</v>
      </c>
    </row>
    <row r="322" spans="1:8">
      <c r="A322" s="593" t="str">
        <f t="shared" si="24"/>
        <v>ИНФРА ХОЛДИНГ АД</v>
      </c>
      <c r="B322" s="593" t="str">
        <f t="shared" si="25"/>
        <v>175443402</v>
      </c>
      <c r="C322" s="597">
        <f t="shared" si="26"/>
        <v>46022</v>
      </c>
      <c r="D322" s="593" t="s">
        <v>531</v>
      </c>
      <c r="E322" s="593">
        <v>5</v>
      </c>
      <c r="F322" s="599" t="s">
        <v>530</v>
      </c>
      <c r="G322" s="593"/>
      <c r="H322" s="598">
        <f>'4-Отчет за собствения капитал'!G29</f>
        <v>0</v>
      </c>
    </row>
    <row r="323" spans="1:8">
      <c r="A323" s="593" t="str">
        <f t="shared" si="24"/>
        <v>ИНФРА ХОЛДИНГ АД</v>
      </c>
      <c r="B323" s="593" t="str">
        <f t="shared" si="25"/>
        <v>175443402</v>
      </c>
      <c r="C323" s="597">
        <f t="shared" si="26"/>
        <v>46022</v>
      </c>
      <c r="D323" s="593" t="s">
        <v>533</v>
      </c>
      <c r="E323" s="593">
        <v>5</v>
      </c>
      <c r="F323" s="599" t="s">
        <v>532</v>
      </c>
      <c r="G323" s="593"/>
      <c r="H323" s="598">
        <f>'4-Отчет за собствения капитал'!G30</f>
        <v>0</v>
      </c>
    </row>
    <row r="324" spans="1:8">
      <c r="A324" s="593" t="str">
        <f t="shared" si="24"/>
        <v>ИНФРА ХОЛДИНГ АД</v>
      </c>
      <c r="B324" s="593" t="str">
        <f t="shared" si="25"/>
        <v>175443402</v>
      </c>
      <c r="C324" s="597">
        <f t="shared" si="26"/>
        <v>46022</v>
      </c>
      <c r="D324" s="593" t="s">
        <v>535</v>
      </c>
      <c r="E324" s="593">
        <v>5</v>
      </c>
      <c r="F324" s="599" t="s">
        <v>534</v>
      </c>
      <c r="G324" s="593"/>
      <c r="H324" s="598">
        <f>'4-Отчет за собствения капитал'!G31</f>
        <v>0</v>
      </c>
    </row>
    <row r="325" spans="1:8">
      <c r="A325" s="593" t="str">
        <f t="shared" si="24"/>
        <v>ИНФРА ХОЛДИНГ АД</v>
      </c>
      <c r="B325" s="593" t="str">
        <f t="shared" si="25"/>
        <v>175443402</v>
      </c>
      <c r="C325" s="597">
        <f t="shared" si="26"/>
        <v>46022</v>
      </c>
      <c r="D325" s="593" t="s">
        <v>537</v>
      </c>
      <c r="E325" s="593">
        <v>5</v>
      </c>
      <c r="F325" s="599" t="s">
        <v>536</v>
      </c>
      <c r="G325" s="593"/>
      <c r="H325" s="598">
        <f>'4-Отчет за собствения капитал'!G32</f>
        <v>0</v>
      </c>
    </row>
    <row r="326" spans="1:8">
      <c r="A326" s="593" t="str">
        <f t="shared" si="24"/>
        <v>ИНФРА ХОЛДИНГ АД</v>
      </c>
      <c r="B326" s="593" t="str">
        <f t="shared" si="25"/>
        <v>175443402</v>
      </c>
      <c r="C326" s="597">
        <f t="shared" si="26"/>
        <v>46022</v>
      </c>
      <c r="D326" s="593" t="s">
        <v>539</v>
      </c>
      <c r="E326" s="593">
        <v>5</v>
      </c>
      <c r="F326" s="599" t="s">
        <v>538</v>
      </c>
      <c r="G326" s="593"/>
      <c r="H326" s="598">
        <f>'4-Отчет за собствения капитал'!G33</f>
        <v>0</v>
      </c>
    </row>
    <row r="327" spans="1:8">
      <c r="A327" s="593" t="str">
        <f t="shared" si="24"/>
        <v>ИНФРА ХОЛДИНГ АД</v>
      </c>
      <c r="B327" s="593" t="str">
        <f t="shared" si="25"/>
        <v>175443402</v>
      </c>
      <c r="C327" s="597">
        <f t="shared" si="26"/>
        <v>46022</v>
      </c>
      <c r="D327" s="593" t="s">
        <v>541</v>
      </c>
      <c r="E327" s="593">
        <v>5</v>
      </c>
      <c r="F327" s="599" t="s">
        <v>540</v>
      </c>
      <c r="G327" s="593"/>
      <c r="H327" s="598">
        <f>'4-Отчет за собствения капитал'!G34</f>
        <v>0</v>
      </c>
    </row>
    <row r="328" spans="1:8">
      <c r="A328" s="593" t="str">
        <f t="shared" si="24"/>
        <v>ИНФРА ХОЛДИНГ АД</v>
      </c>
      <c r="B328" s="593" t="str">
        <f t="shared" si="25"/>
        <v>175443402</v>
      </c>
      <c r="C328" s="597">
        <f t="shared" si="26"/>
        <v>46022</v>
      </c>
      <c r="D328" s="593" t="s">
        <v>501</v>
      </c>
      <c r="E328" s="593">
        <v>6</v>
      </c>
      <c r="F328" s="599" t="s">
        <v>500</v>
      </c>
      <c r="G328" s="593"/>
      <c r="H328" s="598">
        <f>'4-Отчет за собствения капитал'!H13</f>
        <v>0</v>
      </c>
    </row>
    <row r="329" spans="1:8">
      <c r="A329" s="593" t="str">
        <f t="shared" si="24"/>
        <v>ИНФРА ХОЛДИНГ АД</v>
      </c>
      <c r="B329" s="593" t="str">
        <f t="shared" si="25"/>
        <v>175443402</v>
      </c>
      <c r="C329" s="597">
        <f t="shared" si="26"/>
        <v>46022</v>
      </c>
      <c r="D329" s="593" t="s">
        <v>503</v>
      </c>
      <c r="E329" s="593">
        <v>6</v>
      </c>
      <c r="F329" s="599" t="s">
        <v>502</v>
      </c>
      <c r="G329" s="593"/>
      <c r="H329" s="598">
        <f>'4-Отчет за собствения капитал'!H14</f>
        <v>0</v>
      </c>
    </row>
    <row r="330" spans="1:8">
      <c r="A330" s="593" t="str">
        <f t="shared" si="24"/>
        <v>ИНФРА ХОЛДИНГ АД</v>
      </c>
      <c r="B330" s="593" t="str">
        <f t="shared" si="25"/>
        <v>175443402</v>
      </c>
      <c r="C330" s="597">
        <f t="shared" si="26"/>
        <v>46022</v>
      </c>
      <c r="D330" s="593" t="s">
        <v>505</v>
      </c>
      <c r="E330" s="593">
        <v>6</v>
      </c>
      <c r="F330" s="599" t="s">
        <v>504</v>
      </c>
      <c r="G330" s="593"/>
      <c r="H330" s="598">
        <f>'4-Отчет за собствения капитал'!H15</f>
        <v>0</v>
      </c>
    </row>
    <row r="331" spans="1:8">
      <c r="A331" s="593" t="str">
        <f t="shared" si="24"/>
        <v>ИНФРА ХОЛДИНГ АД</v>
      </c>
      <c r="B331" s="593" t="str">
        <f t="shared" si="25"/>
        <v>175443402</v>
      </c>
      <c r="C331" s="597">
        <f t="shared" si="26"/>
        <v>46022</v>
      </c>
      <c r="D331" s="593" t="s">
        <v>507</v>
      </c>
      <c r="E331" s="593">
        <v>6</v>
      </c>
      <c r="F331" s="599" t="s">
        <v>506</v>
      </c>
      <c r="G331" s="593"/>
      <c r="H331" s="598">
        <f>'4-Отчет за собствения капитал'!H16</f>
        <v>0</v>
      </c>
    </row>
    <row r="332" spans="1:8">
      <c r="A332" s="593" t="str">
        <f t="shared" si="24"/>
        <v>ИНФРА ХОЛДИНГ АД</v>
      </c>
      <c r="B332" s="593" t="str">
        <f t="shared" si="25"/>
        <v>175443402</v>
      </c>
      <c r="C332" s="597">
        <f t="shared" si="26"/>
        <v>46022</v>
      </c>
      <c r="D332" s="593" t="s">
        <v>509</v>
      </c>
      <c r="E332" s="593">
        <v>6</v>
      </c>
      <c r="F332" s="599" t="s">
        <v>508</v>
      </c>
      <c r="G332" s="593"/>
      <c r="H332" s="598">
        <f>'4-Отчет за собствения капитал'!H17</f>
        <v>0</v>
      </c>
    </row>
    <row r="333" spans="1:8">
      <c r="A333" s="593" t="str">
        <f t="shared" si="24"/>
        <v>ИНФРА ХОЛДИНГ АД</v>
      </c>
      <c r="B333" s="593" t="str">
        <f t="shared" si="25"/>
        <v>175443402</v>
      </c>
      <c r="C333" s="597">
        <f t="shared" si="26"/>
        <v>46022</v>
      </c>
      <c r="D333" s="593" t="s">
        <v>511</v>
      </c>
      <c r="E333" s="593">
        <v>6</v>
      </c>
      <c r="F333" s="599" t="s">
        <v>510</v>
      </c>
      <c r="G333" s="593"/>
      <c r="H333" s="598">
        <f>'4-Отчет за собствения капитал'!H18</f>
        <v>0</v>
      </c>
    </row>
    <row r="334" spans="1:8">
      <c r="A334" s="593" t="str">
        <f t="shared" si="24"/>
        <v>ИНФРА ХОЛДИНГ АД</v>
      </c>
      <c r="B334" s="593" t="str">
        <f t="shared" si="25"/>
        <v>175443402</v>
      </c>
      <c r="C334" s="597">
        <f t="shared" si="26"/>
        <v>46022</v>
      </c>
      <c r="D334" s="593" t="s">
        <v>513</v>
      </c>
      <c r="E334" s="593">
        <v>6</v>
      </c>
      <c r="F334" s="599" t="s">
        <v>512</v>
      </c>
      <c r="G334" s="593"/>
      <c r="H334" s="598">
        <f>'4-Отчет за собствения капитал'!H19</f>
        <v>0</v>
      </c>
    </row>
    <row r="335" spans="1:8">
      <c r="A335" s="593" t="str">
        <f t="shared" si="24"/>
        <v>ИНФРА ХОЛДИНГ АД</v>
      </c>
      <c r="B335" s="593" t="str">
        <f t="shared" si="25"/>
        <v>175443402</v>
      </c>
      <c r="C335" s="597">
        <f t="shared" si="26"/>
        <v>46022</v>
      </c>
      <c r="D335" s="593" t="s">
        <v>515</v>
      </c>
      <c r="E335" s="593">
        <v>6</v>
      </c>
      <c r="F335" s="599" t="s">
        <v>514</v>
      </c>
      <c r="G335" s="593"/>
      <c r="H335" s="598">
        <f>'4-Отчет за собствения капитал'!H20</f>
        <v>0</v>
      </c>
    </row>
    <row r="336" spans="1:8">
      <c r="A336" s="593" t="str">
        <f t="shared" si="24"/>
        <v>ИНФРА ХОЛДИНГ АД</v>
      </c>
      <c r="B336" s="593" t="str">
        <f t="shared" si="25"/>
        <v>175443402</v>
      </c>
      <c r="C336" s="597">
        <f t="shared" si="26"/>
        <v>46022</v>
      </c>
      <c r="D336" s="593" t="s">
        <v>517</v>
      </c>
      <c r="E336" s="593">
        <v>6</v>
      </c>
      <c r="F336" s="599" t="s">
        <v>516</v>
      </c>
      <c r="G336" s="593"/>
      <c r="H336" s="598">
        <f>'4-Отчет за собствения капитал'!H21</f>
        <v>0</v>
      </c>
    </row>
    <row r="337" spans="1:8">
      <c r="A337" s="593" t="str">
        <f t="shared" si="24"/>
        <v>ИНФРА ХОЛДИНГ АД</v>
      </c>
      <c r="B337" s="593" t="str">
        <f t="shared" si="25"/>
        <v>175443402</v>
      </c>
      <c r="C337" s="597">
        <f t="shared" si="26"/>
        <v>46022</v>
      </c>
      <c r="D337" s="593" t="s">
        <v>519</v>
      </c>
      <c r="E337" s="593">
        <v>6</v>
      </c>
      <c r="F337" s="599" t="s">
        <v>518</v>
      </c>
      <c r="G337" s="593"/>
      <c r="H337" s="598">
        <f>'4-Отчет за собствения капитал'!H22</f>
        <v>0</v>
      </c>
    </row>
    <row r="338" spans="1:8">
      <c r="A338" s="593" t="str">
        <f t="shared" si="24"/>
        <v>ИНФРА ХОЛДИНГ АД</v>
      </c>
      <c r="B338" s="593" t="str">
        <f t="shared" si="25"/>
        <v>175443402</v>
      </c>
      <c r="C338" s="597">
        <f t="shared" si="26"/>
        <v>46022</v>
      </c>
      <c r="D338" s="593" t="s">
        <v>521</v>
      </c>
      <c r="E338" s="593">
        <v>6</v>
      </c>
      <c r="F338" s="599" t="s">
        <v>520</v>
      </c>
      <c r="G338" s="593"/>
      <c r="H338" s="598">
        <f>'4-Отчет за собствения капитал'!H23</f>
        <v>0</v>
      </c>
    </row>
    <row r="339" spans="1:8">
      <c r="A339" s="593" t="str">
        <f t="shared" si="24"/>
        <v>ИНФРА ХОЛДИНГ АД</v>
      </c>
      <c r="B339" s="593" t="str">
        <f t="shared" si="25"/>
        <v>175443402</v>
      </c>
      <c r="C339" s="597">
        <f t="shared" si="26"/>
        <v>46022</v>
      </c>
      <c r="D339" s="593" t="s">
        <v>523</v>
      </c>
      <c r="E339" s="593">
        <v>6</v>
      </c>
      <c r="F339" s="599" t="s">
        <v>522</v>
      </c>
      <c r="G339" s="593"/>
      <c r="H339" s="598">
        <f>'4-Отчет за собствения капитал'!H24</f>
        <v>0</v>
      </c>
    </row>
    <row r="340" spans="1:8">
      <c r="A340" s="593" t="str">
        <f t="shared" si="24"/>
        <v>ИНФРА ХОЛДИНГ АД</v>
      </c>
      <c r="B340" s="593" t="str">
        <f t="shared" si="25"/>
        <v>175443402</v>
      </c>
      <c r="C340" s="597">
        <f t="shared" si="26"/>
        <v>46022</v>
      </c>
      <c r="D340" s="593" t="s">
        <v>525</v>
      </c>
      <c r="E340" s="593">
        <v>6</v>
      </c>
      <c r="F340" s="599" t="s">
        <v>524</v>
      </c>
      <c r="G340" s="593"/>
      <c r="H340" s="598">
        <f>'4-Отчет за собствения капитал'!H25</f>
        <v>0</v>
      </c>
    </row>
    <row r="341" spans="1:8">
      <c r="A341" s="593" t="str">
        <f t="shared" si="24"/>
        <v>ИНФРА ХОЛДИНГ АД</v>
      </c>
      <c r="B341" s="593" t="str">
        <f t="shared" si="25"/>
        <v>175443402</v>
      </c>
      <c r="C341" s="597">
        <f t="shared" si="26"/>
        <v>46022</v>
      </c>
      <c r="D341" s="593" t="s">
        <v>527</v>
      </c>
      <c r="E341" s="593">
        <v>6</v>
      </c>
      <c r="F341" s="599" t="s">
        <v>526</v>
      </c>
      <c r="G341" s="593"/>
      <c r="H341" s="598">
        <f>'4-Отчет за собствения капитал'!H26</f>
        <v>0</v>
      </c>
    </row>
    <row r="342" spans="1:8">
      <c r="A342" s="593" t="str">
        <f t="shared" si="24"/>
        <v>ИНФРА ХОЛДИНГ АД</v>
      </c>
      <c r="B342" s="593" t="str">
        <f t="shared" si="25"/>
        <v>175443402</v>
      </c>
      <c r="C342" s="597">
        <f t="shared" si="26"/>
        <v>46022</v>
      </c>
      <c r="D342" s="593" t="s">
        <v>528</v>
      </c>
      <c r="E342" s="593">
        <v>6</v>
      </c>
      <c r="F342" s="599" t="s">
        <v>522</v>
      </c>
      <c r="G342" s="593"/>
      <c r="H342" s="598">
        <f>'4-Отчет за собствения капитал'!H27</f>
        <v>0</v>
      </c>
    </row>
    <row r="343" spans="1:8">
      <c r="A343" s="593" t="str">
        <f t="shared" si="24"/>
        <v>ИНФРА ХОЛДИНГ АД</v>
      </c>
      <c r="B343" s="593" t="str">
        <f t="shared" si="25"/>
        <v>175443402</v>
      </c>
      <c r="C343" s="597">
        <f t="shared" si="26"/>
        <v>46022</v>
      </c>
      <c r="D343" s="593" t="s">
        <v>529</v>
      </c>
      <c r="E343" s="593">
        <v>6</v>
      </c>
      <c r="F343" s="599" t="s">
        <v>524</v>
      </c>
      <c r="G343" s="593"/>
      <c r="H343" s="598">
        <f>'4-Отчет за собствения капитал'!H28</f>
        <v>0</v>
      </c>
    </row>
    <row r="344" spans="1:8">
      <c r="A344" s="593" t="str">
        <f t="shared" si="24"/>
        <v>ИНФРА ХОЛДИНГ АД</v>
      </c>
      <c r="B344" s="593" t="str">
        <f t="shared" si="25"/>
        <v>175443402</v>
      </c>
      <c r="C344" s="597">
        <f t="shared" si="26"/>
        <v>46022</v>
      </c>
      <c r="D344" s="593" t="s">
        <v>531</v>
      </c>
      <c r="E344" s="593">
        <v>6</v>
      </c>
      <c r="F344" s="599" t="s">
        <v>530</v>
      </c>
      <c r="G344" s="593"/>
      <c r="H344" s="598">
        <f>'4-Отчет за собствения капитал'!H29</f>
        <v>0</v>
      </c>
    </row>
    <row r="345" spans="1:8">
      <c r="A345" s="593" t="str">
        <f t="shared" si="24"/>
        <v>ИНФРА ХОЛДИНГ АД</v>
      </c>
      <c r="B345" s="593" t="str">
        <f t="shared" si="25"/>
        <v>175443402</v>
      </c>
      <c r="C345" s="597">
        <f t="shared" si="26"/>
        <v>46022</v>
      </c>
      <c r="D345" s="593" t="s">
        <v>533</v>
      </c>
      <c r="E345" s="593">
        <v>6</v>
      </c>
      <c r="F345" s="599" t="s">
        <v>532</v>
      </c>
      <c r="G345" s="593"/>
      <c r="H345" s="598">
        <f>'4-Отчет за собствения капитал'!H30</f>
        <v>0</v>
      </c>
    </row>
    <row r="346" spans="1:8">
      <c r="A346" s="593" t="str">
        <f t="shared" ref="A346:A409" si="27">pdeName</f>
        <v>ИНФРА ХОЛДИНГ АД</v>
      </c>
      <c r="B346" s="593" t="str">
        <f t="shared" ref="B346:B409" si="28">pdeBulstat</f>
        <v>175443402</v>
      </c>
      <c r="C346" s="597">
        <f t="shared" ref="C346:C409" si="29">endDate</f>
        <v>46022</v>
      </c>
      <c r="D346" s="593" t="s">
        <v>535</v>
      </c>
      <c r="E346" s="593">
        <v>6</v>
      </c>
      <c r="F346" s="599" t="s">
        <v>534</v>
      </c>
      <c r="G346" s="593"/>
      <c r="H346" s="598">
        <f>'4-Отчет за собствения капитал'!H31</f>
        <v>0</v>
      </c>
    </row>
    <row r="347" spans="1:8">
      <c r="A347" s="593" t="str">
        <f t="shared" si="27"/>
        <v>ИНФРА ХОЛДИНГ АД</v>
      </c>
      <c r="B347" s="593" t="str">
        <f t="shared" si="28"/>
        <v>175443402</v>
      </c>
      <c r="C347" s="597">
        <f t="shared" si="29"/>
        <v>46022</v>
      </c>
      <c r="D347" s="593" t="s">
        <v>537</v>
      </c>
      <c r="E347" s="593">
        <v>6</v>
      </c>
      <c r="F347" s="599" t="s">
        <v>536</v>
      </c>
      <c r="G347" s="593"/>
      <c r="H347" s="598">
        <f>'4-Отчет за собствения капитал'!H32</f>
        <v>0</v>
      </c>
    </row>
    <row r="348" spans="1:8">
      <c r="A348" s="593" t="str">
        <f t="shared" si="27"/>
        <v>ИНФРА ХОЛДИНГ АД</v>
      </c>
      <c r="B348" s="593" t="str">
        <f t="shared" si="28"/>
        <v>175443402</v>
      </c>
      <c r="C348" s="597">
        <f t="shared" si="29"/>
        <v>46022</v>
      </c>
      <c r="D348" s="593" t="s">
        <v>539</v>
      </c>
      <c r="E348" s="593">
        <v>6</v>
      </c>
      <c r="F348" s="599" t="s">
        <v>538</v>
      </c>
      <c r="G348" s="593"/>
      <c r="H348" s="598">
        <f>'4-Отчет за собствения капитал'!H33</f>
        <v>0</v>
      </c>
    </row>
    <row r="349" spans="1:8">
      <c r="A349" s="593" t="str">
        <f t="shared" si="27"/>
        <v>ИНФРА ХОЛДИНГ АД</v>
      </c>
      <c r="B349" s="593" t="str">
        <f t="shared" si="28"/>
        <v>175443402</v>
      </c>
      <c r="C349" s="597">
        <f t="shared" si="29"/>
        <v>46022</v>
      </c>
      <c r="D349" s="593" t="s">
        <v>541</v>
      </c>
      <c r="E349" s="593">
        <v>6</v>
      </c>
      <c r="F349" s="599" t="s">
        <v>540</v>
      </c>
      <c r="G349" s="593"/>
      <c r="H349" s="598">
        <f>'4-Отчет за собствения капитал'!H34</f>
        <v>0</v>
      </c>
    </row>
    <row r="350" spans="1:8">
      <c r="A350" s="593" t="str">
        <f t="shared" si="27"/>
        <v>ИНФРА ХОЛДИНГ АД</v>
      </c>
      <c r="B350" s="593" t="str">
        <f t="shared" si="28"/>
        <v>175443402</v>
      </c>
      <c r="C350" s="597">
        <f t="shared" si="29"/>
        <v>46022</v>
      </c>
      <c r="D350" s="593" t="s">
        <v>501</v>
      </c>
      <c r="E350" s="593">
        <v>7</v>
      </c>
      <c r="F350" s="599" t="s">
        <v>500</v>
      </c>
      <c r="G350" s="593"/>
      <c r="H350" s="598">
        <f>'4-Отчет за собствения капитал'!I13</f>
        <v>237</v>
      </c>
    </row>
    <row r="351" spans="1:8">
      <c r="A351" s="593" t="str">
        <f t="shared" si="27"/>
        <v>ИНФРА ХОЛДИНГ АД</v>
      </c>
      <c r="B351" s="593" t="str">
        <f t="shared" si="28"/>
        <v>175443402</v>
      </c>
      <c r="C351" s="597">
        <f t="shared" si="29"/>
        <v>46022</v>
      </c>
      <c r="D351" s="593" t="s">
        <v>503</v>
      </c>
      <c r="E351" s="593">
        <v>7</v>
      </c>
      <c r="F351" s="599" t="s">
        <v>502</v>
      </c>
      <c r="G351" s="593"/>
      <c r="H351" s="598">
        <f>'4-Отчет за собствения капитал'!I14</f>
        <v>0</v>
      </c>
    </row>
    <row r="352" spans="1:8">
      <c r="A352" s="593" t="str">
        <f t="shared" si="27"/>
        <v>ИНФРА ХОЛДИНГ АД</v>
      </c>
      <c r="B352" s="593" t="str">
        <f t="shared" si="28"/>
        <v>175443402</v>
      </c>
      <c r="C352" s="597">
        <f t="shared" si="29"/>
        <v>46022</v>
      </c>
      <c r="D352" s="593" t="s">
        <v>505</v>
      </c>
      <c r="E352" s="593">
        <v>7</v>
      </c>
      <c r="F352" s="599" t="s">
        <v>504</v>
      </c>
      <c r="G352" s="593"/>
      <c r="H352" s="598">
        <f>'4-Отчет за собствения капитал'!I15</f>
        <v>0</v>
      </c>
    </row>
    <row r="353" spans="1:8">
      <c r="A353" s="593" t="str">
        <f t="shared" si="27"/>
        <v>ИНФРА ХОЛДИНГ АД</v>
      </c>
      <c r="B353" s="593" t="str">
        <f t="shared" si="28"/>
        <v>175443402</v>
      </c>
      <c r="C353" s="597">
        <f t="shared" si="29"/>
        <v>46022</v>
      </c>
      <c r="D353" s="593" t="s">
        <v>507</v>
      </c>
      <c r="E353" s="593">
        <v>7</v>
      </c>
      <c r="F353" s="599" t="s">
        <v>506</v>
      </c>
      <c r="G353" s="593"/>
      <c r="H353" s="598">
        <f>'4-Отчет за собствения капитал'!I16</f>
        <v>0</v>
      </c>
    </row>
    <row r="354" spans="1:8">
      <c r="A354" s="593" t="str">
        <f t="shared" si="27"/>
        <v>ИНФРА ХОЛДИНГ АД</v>
      </c>
      <c r="B354" s="593" t="str">
        <f t="shared" si="28"/>
        <v>175443402</v>
      </c>
      <c r="C354" s="597">
        <f t="shared" si="29"/>
        <v>46022</v>
      </c>
      <c r="D354" s="593" t="s">
        <v>509</v>
      </c>
      <c r="E354" s="593">
        <v>7</v>
      </c>
      <c r="F354" s="599" t="s">
        <v>508</v>
      </c>
      <c r="G354" s="593"/>
      <c r="H354" s="598">
        <f>'4-Отчет за собствения капитал'!I17</f>
        <v>237</v>
      </c>
    </row>
    <row r="355" spans="1:8">
      <c r="A355" s="593" t="str">
        <f t="shared" si="27"/>
        <v>ИНФРА ХОЛДИНГ АД</v>
      </c>
      <c r="B355" s="593" t="str">
        <f t="shared" si="28"/>
        <v>175443402</v>
      </c>
      <c r="C355" s="597">
        <f t="shared" si="29"/>
        <v>46022</v>
      </c>
      <c r="D355" s="593" t="s">
        <v>511</v>
      </c>
      <c r="E355" s="593">
        <v>7</v>
      </c>
      <c r="F355" s="599" t="s">
        <v>510</v>
      </c>
      <c r="G355" s="593"/>
      <c r="H355" s="598">
        <f>'4-Отчет за собствения капитал'!I18</f>
        <v>0</v>
      </c>
    </row>
    <row r="356" spans="1:8">
      <c r="A356" s="593" t="str">
        <f t="shared" si="27"/>
        <v>ИНФРА ХОЛДИНГ АД</v>
      </c>
      <c r="B356" s="593" t="str">
        <f t="shared" si="28"/>
        <v>175443402</v>
      </c>
      <c r="C356" s="597">
        <f t="shared" si="29"/>
        <v>46022</v>
      </c>
      <c r="D356" s="593" t="s">
        <v>513</v>
      </c>
      <c r="E356" s="593">
        <v>7</v>
      </c>
      <c r="F356" s="599" t="s">
        <v>512</v>
      </c>
      <c r="G356" s="593"/>
      <c r="H356" s="598">
        <f>'4-Отчет за собствения капитал'!I19</f>
        <v>0</v>
      </c>
    </row>
    <row r="357" spans="1:8">
      <c r="A357" s="593" t="str">
        <f t="shared" si="27"/>
        <v>ИНФРА ХОЛДИНГ АД</v>
      </c>
      <c r="B357" s="593" t="str">
        <f t="shared" si="28"/>
        <v>175443402</v>
      </c>
      <c r="C357" s="597">
        <f t="shared" si="29"/>
        <v>46022</v>
      </c>
      <c r="D357" s="593" t="s">
        <v>515</v>
      </c>
      <c r="E357" s="593">
        <v>7</v>
      </c>
      <c r="F357" s="599" t="s">
        <v>514</v>
      </c>
      <c r="G357" s="593"/>
      <c r="H357" s="598">
        <f>'4-Отчет за собствения капитал'!I20</f>
        <v>0</v>
      </c>
    </row>
    <row r="358" spans="1:8">
      <c r="A358" s="593" t="str">
        <f t="shared" si="27"/>
        <v>ИНФРА ХОЛДИНГ АД</v>
      </c>
      <c r="B358" s="593" t="str">
        <f t="shared" si="28"/>
        <v>175443402</v>
      </c>
      <c r="C358" s="597">
        <f t="shared" si="29"/>
        <v>46022</v>
      </c>
      <c r="D358" s="593" t="s">
        <v>517</v>
      </c>
      <c r="E358" s="593">
        <v>7</v>
      </c>
      <c r="F358" s="599" t="s">
        <v>516</v>
      </c>
      <c r="G358" s="593"/>
      <c r="H358" s="598">
        <f>'4-Отчет за собствения капитал'!I21</f>
        <v>0</v>
      </c>
    </row>
    <row r="359" spans="1:8">
      <c r="A359" s="593" t="str">
        <f t="shared" si="27"/>
        <v>ИНФРА ХОЛДИНГ АД</v>
      </c>
      <c r="B359" s="593" t="str">
        <f t="shared" si="28"/>
        <v>175443402</v>
      </c>
      <c r="C359" s="597">
        <f t="shared" si="29"/>
        <v>46022</v>
      </c>
      <c r="D359" s="593" t="s">
        <v>519</v>
      </c>
      <c r="E359" s="593">
        <v>7</v>
      </c>
      <c r="F359" s="599" t="s">
        <v>518</v>
      </c>
      <c r="G359" s="593"/>
      <c r="H359" s="598">
        <f>'4-Отчет за собствения капитал'!I22</f>
        <v>-237</v>
      </c>
    </row>
    <row r="360" spans="1:8">
      <c r="A360" s="593" t="str">
        <f t="shared" si="27"/>
        <v>ИНФРА ХОЛДИНГ АД</v>
      </c>
      <c r="B360" s="593" t="str">
        <f t="shared" si="28"/>
        <v>175443402</v>
      </c>
      <c r="C360" s="597">
        <f t="shared" si="29"/>
        <v>46022</v>
      </c>
      <c r="D360" s="593" t="s">
        <v>521</v>
      </c>
      <c r="E360" s="593">
        <v>7</v>
      </c>
      <c r="F360" s="599" t="s">
        <v>520</v>
      </c>
      <c r="G360" s="593"/>
      <c r="H360" s="598">
        <f>'4-Отчет за собствения капитал'!I23</f>
        <v>0</v>
      </c>
    </row>
    <row r="361" spans="1:8">
      <c r="A361" s="593" t="str">
        <f t="shared" si="27"/>
        <v>ИНФРА ХОЛДИНГ АД</v>
      </c>
      <c r="B361" s="593" t="str">
        <f t="shared" si="28"/>
        <v>175443402</v>
      </c>
      <c r="C361" s="597">
        <f t="shared" si="29"/>
        <v>46022</v>
      </c>
      <c r="D361" s="593" t="s">
        <v>523</v>
      </c>
      <c r="E361" s="593">
        <v>7</v>
      </c>
      <c r="F361" s="599" t="s">
        <v>522</v>
      </c>
      <c r="G361" s="593"/>
      <c r="H361" s="598">
        <f>'4-Отчет за собствения капитал'!I24</f>
        <v>0</v>
      </c>
    </row>
    <row r="362" spans="1:8">
      <c r="A362" s="593" t="str">
        <f t="shared" si="27"/>
        <v>ИНФРА ХОЛДИНГ АД</v>
      </c>
      <c r="B362" s="593" t="str">
        <f t="shared" si="28"/>
        <v>175443402</v>
      </c>
      <c r="C362" s="597">
        <f t="shared" si="29"/>
        <v>46022</v>
      </c>
      <c r="D362" s="593" t="s">
        <v>525</v>
      </c>
      <c r="E362" s="593">
        <v>7</v>
      </c>
      <c r="F362" s="599" t="s">
        <v>524</v>
      </c>
      <c r="G362" s="593"/>
      <c r="H362" s="598">
        <f>'4-Отчет за собствения капитал'!I25</f>
        <v>0</v>
      </c>
    </row>
    <row r="363" spans="1:8">
      <c r="A363" s="593" t="str">
        <f t="shared" si="27"/>
        <v>ИНФРА ХОЛДИНГ АД</v>
      </c>
      <c r="B363" s="593" t="str">
        <f t="shared" si="28"/>
        <v>175443402</v>
      </c>
      <c r="C363" s="597">
        <f t="shared" si="29"/>
        <v>46022</v>
      </c>
      <c r="D363" s="593" t="s">
        <v>527</v>
      </c>
      <c r="E363" s="593">
        <v>7</v>
      </c>
      <c r="F363" s="599" t="s">
        <v>526</v>
      </c>
      <c r="G363" s="593"/>
      <c r="H363" s="598">
        <f>'4-Отчет за собствения капитал'!I26</f>
        <v>0</v>
      </c>
    </row>
    <row r="364" spans="1:8">
      <c r="A364" s="593" t="str">
        <f t="shared" si="27"/>
        <v>ИНФРА ХОЛДИНГ АД</v>
      </c>
      <c r="B364" s="593" t="str">
        <f t="shared" si="28"/>
        <v>175443402</v>
      </c>
      <c r="C364" s="597">
        <f t="shared" si="29"/>
        <v>46022</v>
      </c>
      <c r="D364" s="593" t="s">
        <v>528</v>
      </c>
      <c r="E364" s="593">
        <v>7</v>
      </c>
      <c r="F364" s="599" t="s">
        <v>522</v>
      </c>
      <c r="G364" s="593"/>
      <c r="H364" s="598">
        <f>'4-Отчет за собствения капитал'!I27</f>
        <v>0</v>
      </c>
    </row>
    <row r="365" spans="1:8">
      <c r="A365" s="593" t="str">
        <f t="shared" si="27"/>
        <v>ИНФРА ХОЛДИНГ АД</v>
      </c>
      <c r="B365" s="593" t="str">
        <f t="shared" si="28"/>
        <v>175443402</v>
      </c>
      <c r="C365" s="597">
        <f t="shared" si="29"/>
        <v>46022</v>
      </c>
      <c r="D365" s="593" t="s">
        <v>529</v>
      </c>
      <c r="E365" s="593">
        <v>7</v>
      </c>
      <c r="F365" s="599" t="s">
        <v>524</v>
      </c>
      <c r="G365" s="593"/>
      <c r="H365" s="598">
        <f>'4-Отчет за собствения капитал'!I28</f>
        <v>0</v>
      </c>
    </row>
    <row r="366" spans="1:8">
      <c r="A366" s="593" t="str">
        <f t="shared" si="27"/>
        <v>ИНФРА ХОЛДИНГ АД</v>
      </c>
      <c r="B366" s="593" t="str">
        <f t="shared" si="28"/>
        <v>175443402</v>
      </c>
      <c r="C366" s="597">
        <f t="shared" si="29"/>
        <v>46022</v>
      </c>
      <c r="D366" s="593" t="s">
        <v>531</v>
      </c>
      <c r="E366" s="593">
        <v>7</v>
      </c>
      <c r="F366" s="599" t="s">
        <v>530</v>
      </c>
      <c r="G366" s="593"/>
      <c r="H366" s="598">
        <f>'4-Отчет за собствения капитал'!I29</f>
        <v>0</v>
      </c>
    </row>
    <row r="367" spans="1:8">
      <c r="A367" s="593" t="str">
        <f t="shared" si="27"/>
        <v>ИНФРА ХОЛДИНГ АД</v>
      </c>
      <c r="B367" s="593" t="str">
        <f t="shared" si="28"/>
        <v>175443402</v>
      </c>
      <c r="C367" s="597">
        <f t="shared" si="29"/>
        <v>46022</v>
      </c>
      <c r="D367" s="593" t="s">
        <v>533</v>
      </c>
      <c r="E367" s="593">
        <v>7</v>
      </c>
      <c r="F367" s="599" t="s">
        <v>532</v>
      </c>
      <c r="G367" s="593"/>
      <c r="H367" s="598">
        <f>'4-Отчет за собствения капитал'!I30</f>
        <v>0</v>
      </c>
    </row>
    <row r="368" spans="1:8">
      <c r="A368" s="593" t="str">
        <f t="shared" si="27"/>
        <v>ИНФРА ХОЛДИНГ АД</v>
      </c>
      <c r="B368" s="593" t="str">
        <f t="shared" si="28"/>
        <v>175443402</v>
      </c>
      <c r="C368" s="597">
        <f t="shared" si="29"/>
        <v>46022</v>
      </c>
      <c r="D368" s="593" t="s">
        <v>535</v>
      </c>
      <c r="E368" s="593">
        <v>7</v>
      </c>
      <c r="F368" s="599" t="s">
        <v>534</v>
      </c>
      <c r="G368" s="593"/>
      <c r="H368" s="598">
        <f>'4-Отчет за собствения капитал'!I31</f>
        <v>0</v>
      </c>
    </row>
    <row r="369" spans="1:8">
      <c r="A369" s="593" t="str">
        <f t="shared" si="27"/>
        <v>ИНФРА ХОЛДИНГ АД</v>
      </c>
      <c r="B369" s="593" t="str">
        <f t="shared" si="28"/>
        <v>175443402</v>
      </c>
      <c r="C369" s="597">
        <f t="shared" si="29"/>
        <v>46022</v>
      </c>
      <c r="D369" s="593" t="s">
        <v>537</v>
      </c>
      <c r="E369" s="593">
        <v>7</v>
      </c>
      <c r="F369" s="599" t="s">
        <v>536</v>
      </c>
      <c r="G369" s="593"/>
      <c r="H369" s="598">
        <f>'4-Отчет за собствения капитал'!I32</f>
        <v>0</v>
      </c>
    </row>
    <row r="370" spans="1:8">
      <c r="A370" s="593" t="str">
        <f t="shared" si="27"/>
        <v>ИНФРА ХОЛДИНГ АД</v>
      </c>
      <c r="B370" s="593" t="str">
        <f t="shared" si="28"/>
        <v>175443402</v>
      </c>
      <c r="C370" s="597">
        <f t="shared" si="29"/>
        <v>46022</v>
      </c>
      <c r="D370" s="593" t="s">
        <v>539</v>
      </c>
      <c r="E370" s="593">
        <v>7</v>
      </c>
      <c r="F370" s="599" t="s">
        <v>538</v>
      </c>
      <c r="G370" s="593"/>
      <c r="H370" s="598">
        <f>'4-Отчет за собствения капитал'!I33</f>
        <v>0</v>
      </c>
    </row>
    <row r="371" spans="1:8">
      <c r="A371" s="593" t="str">
        <f t="shared" si="27"/>
        <v>ИНФРА ХОЛДИНГ АД</v>
      </c>
      <c r="B371" s="593" t="str">
        <f t="shared" si="28"/>
        <v>175443402</v>
      </c>
      <c r="C371" s="597">
        <f t="shared" si="29"/>
        <v>46022</v>
      </c>
      <c r="D371" s="593" t="s">
        <v>541</v>
      </c>
      <c r="E371" s="593">
        <v>7</v>
      </c>
      <c r="F371" s="599" t="s">
        <v>540</v>
      </c>
      <c r="G371" s="593"/>
      <c r="H371" s="598">
        <f>'4-Отчет за собствения капитал'!I34</f>
        <v>0</v>
      </c>
    </row>
    <row r="372" spans="1:8">
      <c r="A372" s="593" t="str">
        <f t="shared" si="27"/>
        <v>ИНФРА ХОЛДИНГ АД</v>
      </c>
      <c r="B372" s="593" t="str">
        <f t="shared" si="28"/>
        <v>175443402</v>
      </c>
      <c r="C372" s="597">
        <f t="shared" si="29"/>
        <v>46022</v>
      </c>
      <c r="D372" s="593" t="s">
        <v>501</v>
      </c>
      <c r="E372" s="593">
        <v>8</v>
      </c>
      <c r="F372" s="599" t="s">
        <v>500</v>
      </c>
      <c r="G372" s="593"/>
      <c r="H372" s="598">
        <f>'4-Отчет за собствения капитал'!J13</f>
        <v>-66102</v>
      </c>
    </row>
    <row r="373" spans="1:8">
      <c r="A373" s="593" t="str">
        <f t="shared" si="27"/>
        <v>ИНФРА ХОЛДИНГ АД</v>
      </c>
      <c r="B373" s="593" t="str">
        <f t="shared" si="28"/>
        <v>175443402</v>
      </c>
      <c r="C373" s="597">
        <f t="shared" si="29"/>
        <v>46022</v>
      </c>
      <c r="D373" s="593" t="s">
        <v>503</v>
      </c>
      <c r="E373" s="593">
        <v>8</v>
      </c>
      <c r="F373" s="599" t="s">
        <v>502</v>
      </c>
      <c r="G373" s="593"/>
      <c r="H373" s="598">
        <f>'4-Отчет за собствения капитал'!J14</f>
        <v>0</v>
      </c>
    </row>
    <row r="374" spans="1:8">
      <c r="A374" s="593" t="str">
        <f t="shared" si="27"/>
        <v>ИНФРА ХОЛДИНГ АД</v>
      </c>
      <c r="B374" s="593" t="str">
        <f t="shared" si="28"/>
        <v>175443402</v>
      </c>
      <c r="C374" s="597">
        <f t="shared" si="29"/>
        <v>46022</v>
      </c>
      <c r="D374" s="593" t="s">
        <v>505</v>
      </c>
      <c r="E374" s="593">
        <v>8</v>
      </c>
      <c r="F374" s="599" t="s">
        <v>504</v>
      </c>
      <c r="G374" s="593"/>
      <c r="H374" s="598">
        <f>'4-Отчет за собствения капитал'!J15</f>
        <v>0</v>
      </c>
    </row>
    <row r="375" spans="1:8">
      <c r="A375" s="593" t="str">
        <f t="shared" si="27"/>
        <v>ИНФРА ХОЛДИНГ АД</v>
      </c>
      <c r="B375" s="593" t="str">
        <f t="shared" si="28"/>
        <v>175443402</v>
      </c>
      <c r="C375" s="597">
        <f t="shared" si="29"/>
        <v>46022</v>
      </c>
      <c r="D375" s="593" t="s">
        <v>507</v>
      </c>
      <c r="E375" s="593">
        <v>8</v>
      </c>
      <c r="F375" s="599" t="s">
        <v>506</v>
      </c>
      <c r="G375" s="593"/>
      <c r="H375" s="598">
        <f>'4-Отчет за собствения капитал'!J16</f>
        <v>0</v>
      </c>
    </row>
    <row r="376" spans="1:8">
      <c r="A376" s="593" t="str">
        <f t="shared" si="27"/>
        <v>ИНФРА ХОЛДИНГ АД</v>
      </c>
      <c r="B376" s="593" t="str">
        <f t="shared" si="28"/>
        <v>175443402</v>
      </c>
      <c r="C376" s="597">
        <f t="shared" si="29"/>
        <v>46022</v>
      </c>
      <c r="D376" s="593" t="s">
        <v>509</v>
      </c>
      <c r="E376" s="593">
        <v>8</v>
      </c>
      <c r="F376" s="599" t="s">
        <v>508</v>
      </c>
      <c r="G376" s="593"/>
      <c r="H376" s="598">
        <f>'4-Отчет за собствения капитал'!J17</f>
        <v>-66102</v>
      </c>
    </row>
    <row r="377" spans="1:8">
      <c r="A377" s="593" t="str">
        <f t="shared" si="27"/>
        <v>ИНФРА ХОЛДИНГ АД</v>
      </c>
      <c r="B377" s="593" t="str">
        <f t="shared" si="28"/>
        <v>175443402</v>
      </c>
      <c r="C377" s="597">
        <f t="shared" si="29"/>
        <v>46022</v>
      </c>
      <c r="D377" s="593" t="s">
        <v>511</v>
      </c>
      <c r="E377" s="593">
        <v>8</v>
      </c>
      <c r="F377" s="599" t="s">
        <v>510</v>
      </c>
      <c r="G377" s="593"/>
      <c r="H377" s="598">
        <f>'4-Отчет за собствения капитал'!J18</f>
        <v>-3730</v>
      </c>
    </row>
    <row r="378" spans="1:8">
      <c r="A378" s="593" t="str">
        <f t="shared" si="27"/>
        <v>ИНФРА ХОЛДИНГ АД</v>
      </c>
      <c r="B378" s="593" t="str">
        <f t="shared" si="28"/>
        <v>175443402</v>
      </c>
      <c r="C378" s="597">
        <f t="shared" si="29"/>
        <v>46022</v>
      </c>
      <c r="D378" s="593" t="s">
        <v>513</v>
      </c>
      <c r="E378" s="593">
        <v>8</v>
      </c>
      <c r="F378" s="599" t="s">
        <v>512</v>
      </c>
      <c r="G378" s="593"/>
      <c r="H378" s="598">
        <f>'4-Отчет за собствения капитал'!J19</f>
        <v>0</v>
      </c>
    </row>
    <row r="379" spans="1:8">
      <c r="A379" s="593" t="str">
        <f t="shared" si="27"/>
        <v>ИНФРА ХОЛДИНГ АД</v>
      </c>
      <c r="B379" s="593" t="str">
        <f t="shared" si="28"/>
        <v>175443402</v>
      </c>
      <c r="C379" s="597">
        <f t="shared" si="29"/>
        <v>46022</v>
      </c>
      <c r="D379" s="593" t="s">
        <v>515</v>
      </c>
      <c r="E379" s="593">
        <v>8</v>
      </c>
      <c r="F379" s="599" t="s">
        <v>514</v>
      </c>
      <c r="G379" s="593"/>
      <c r="H379" s="598">
        <f>'4-Отчет за собствения капитал'!J20</f>
        <v>0</v>
      </c>
    </row>
    <row r="380" spans="1:8">
      <c r="A380" s="593" t="str">
        <f t="shared" si="27"/>
        <v>ИНФРА ХОЛДИНГ АД</v>
      </c>
      <c r="B380" s="593" t="str">
        <f t="shared" si="28"/>
        <v>175443402</v>
      </c>
      <c r="C380" s="597">
        <f t="shared" si="29"/>
        <v>46022</v>
      </c>
      <c r="D380" s="593" t="s">
        <v>517</v>
      </c>
      <c r="E380" s="593">
        <v>8</v>
      </c>
      <c r="F380" s="599" t="s">
        <v>516</v>
      </c>
      <c r="G380" s="593"/>
      <c r="H380" s="598">
        <f>'4-Отчет за собствения капитал'!J21</f>
        <v>0</v>
      </c>
    </row>
    <row r="381" spans="1:8">
      <c r="A381" s="593" t="str">
        <f t="shared" si="27"/>
        <v>ИНФРА ХОЛДИНГ АД</v>
      </c>
      <c r="B381" s="593" t="str">
        <f t="shared" si="28"/>
        <v>175443402</v>
      </c>
      <c r="C381" s="597">
        <f t="shared" si="29"/>
        <v>46022</v>
      </c>
      <c r="D381" s="593" t="s">
        <v>519</v>
      </c>
      <c r="E381" s="593">
        <v>8</v>
      </c>
      <c r="F381" s="599" t="s">
        <v>518</v>
      </c>
      <c r="G381" s="593"/>
      <c r="H381" s="598">
        <f>'4-Отчет за собствения капитал'!J22</f>
        <v>237</v>
      </c>
    </row>
    <row r="382" spans="1:8">
      <c r="A382" s="593" t="str">
        <f t="shared" si="27"/>
        <v>ИНФРА ХОЛДИНГ АД</v>
      </c>
      <c r="B382" s="593" t="str">
        <f t="shared" si="28"/>
        <v>175443402</v>
      </c>
      <c r="C382" s="597">
        <f t="shared" si="29"/>
        <v>46022</v>
      </c>
      <c r="D382" s="593" t="s">
        <v>521</v>
      </c>
      <c r="E382" s="593">
        <v>8</v>
      </c>
      <c r="F382" s="599" t="s">
        <v>520</v>
      </c>
      <c r="G382" s="593"/>
      <c r="H382" s="598">
        <f>'4-Отчет за собствения капитал'!J23</f>
        <v>0</v>
      </c>
    </row>
    <row r="383" spans="1:8">
      <c r="A383" s="593" t="str">
        <f t="shared" si="27"/>
        <v>ИНФРА ХОЛДИНГ АД</v>
      </c>
      <c r="B383" s="593" t="str">
        <f t="shared" si="28"/>
        <v>175443402</v>
      </c>
      <c r="C383" s="597">
        <f t="shared" si="29"/>
        <v>46022</v>
      </c>
      <c r="D383" s="593" t="s">
        <v>523</v>
      </c>
      <c r="E383" s="593">
        <v>8</v>
      </c>
      <c r="F383" s="599" t="s">
        <v>522</v>
      </c>
      <c r="G383" s="593"/>
      <c r="H383" s="598">
        <f>'4-Отчет за собствения капитал'!J24</f>
        <v>0</v>
      </c>
    </row>
    <row r="384" spans="1:8">
      <c r="A384" s="593" t="str">
        <f t="shared" si="27"/>
        <v>ИНФРА ХОЛДИНГ АД</v>
      </c>
      <c r="B384" s="593" t="str">
        <f t="shared" si="28"/>
        <v>175443402</v>
      </c>
      <c r="C384" s="597">
        <f t="shared" si="29"/>
        <v>46022</v>
      </c>
      <c r="D384" s="593" t="s">
        <v>525</v>
      </c>
      <c r="E384" s="593">
        <v>8</v>
      </c>
      <c r="F384" s="599" t="s">
        <v>524</v>
      </c>
      <c r="G384" s="593"/>
      <c r="H384" s="598">
        <f>'4-Отчет за собствения капитал'!J25</f>
        <v>0</v>
      </c>
    </row>
    <row r="385" spans="1:8">
      <c r="A385" s="593" t="str">
        <f t="shared" si="27"/>
        <v>ИНФРА ХОЛДИНГ АД</v>
      </c>
      <c r="B385" s="593" t="str">
        <f t="shared" si="28"/>
        <v>175443402</v>
      </c>
      <c r="C385" s="597">
        <f t="shared" si="29"/>
        <v>46022</v>
      </c>
      <c r="D385" s="593" t="s">
        <v>527</v>
      </c>
      <c r="E385" s="593">
        <v>8</v>
      </c>
      <c r="F385" s="599" t="s">
        <v>526</v>
      </c>
      <c r="G385" s="593"/>
      <c r="H385" s="598">
        <f>'4-Отчет за собствения капитал'!J26</f>
        <v>0</v>
      </c>
    </row>
    <row r="386" spans="1:8">
      <c r="A386" s="593" t="str">
        <f t="shared" si="27"/>
        <v>ИНФРА ХОЛДИНГ АД</v>
      </c>
      <c r="B386" s="593" t="str">
        <f t="shared" si="28"/>
        <v>175443402</v>
      </c>
      <c r="C386" s="597">
        <f t="shared" si="29"/>
        <v>46022</v>
      </c>
      <c r="D386" s="593" t="s">
        <v>528</v>
      </c>
      <c r="E386" s="593">
        <v>8</v>
      </c>
      <c r="F386" s="599" t="s">
        <v>522</v>
      </c>
      <c r="G386" s="593"/>
      <c r="H386" s="598">
        <f>'4-Отчет за собствения капитал'!J27</f>
        <v>0</v>
      </c>
    </row>
    <row r="387" spans="1:8">
      <c r="A387" s="593" t="str">
        <f t="shared" si="27"/>
        <v>ИНФРА ХОЛДИНГ АД</v>
      </c>
      <c r="B387" s="593" t="str">
        <f t="shared" si="28"/>
        <v>175443402</v>
      </c>
      <c r="C387" s="597">
        <f t="shared" si="29"/>
        <v>46022</v>
      </c>
      <c r="D387" s="593" t="s">
        <v>529</v>
      </c>
      <c r="E387" s="593">
        <v>8</v>
      </c>
      <c r="F387" s="599" t="s">
        <v>524</v>
      </c>
      <c r="G387" s="593"/>
      <c r="H387" s="598">
        <f>'4-Отчет за собствения капитал'!J28</f>
        <v>0</v>
      </c>
    </row>
    <row r="388" spans="1:8">
      <c r="A388" s="593" t="str">
        <f t="shared" si="27"/>
        <v>ИНФРА ХОЛДИНГ АД</v>
      </c>
      <c r="B388" s="593" t="str">
        <f t="shared" si="28"/>
        <v>175443402</v>
      </c>
      <c r="C388" s="597">
        <f t="shared" si="29"/>
        <v>46022</v>
      </c>
      <c r="D388" s="593" t="s">
        <v>531</v>
      </c>
      <c r="E388" s="593">
        <v>8</v>
      </c>
      <c r="F388" s="599" t="s">
        <v>530</v>
      </c>
      <c r="G388" s="593"/>
      <c r="H388" s="598">
        <f>'4-Отчет за собствения капитал'!J29</f>
        <v>0</v>
      </c>
    </row>
    <row r="389" spans="1:8">
      <c r="A389" s="593" t="str">
        <f t="shared" si="27"/>
        <v>ИНФРА ХОЛДИНГ АД</v>
      </c>
      <c r="B389" s="593" t="str">
        <f t="shared" si="28"/>
        <v>175443402</v>
      </c>
      <c r="C389" s="597">
        <f t="shared" si="29"/>
        <v>46022</v>
      </c>
      <c r="D389" s="593" t="s">
        <v>533</v>
      </c>
      <c r="E389" s="593">
        <v>8</v>
      </c>
      <c r="F389" s="599" t="s">
        <v>532</v>
      </c>
      <c r="G389" s="593"/>
      <c r="H389" s="598">
        <f>'4-Отчет за собствения капитал'!J30</f>
        <v>0</v>
      </c>
    </row>
    <row r="390" spans="1:8">
      <c r="A390" s="593" t="str">
        <f t="shared" si="27"/>
        <v>ИНФРА ХОЛДИНГ АД</v>
      </c>
      <c r="B390" s="593" t="str">
        <f t="shared" si="28"/>
        <v>175443402</v>
      </c>
      <c r="C390" s="597">
        <f t="shared" si="29"/>
        <v>46022</v>
      </c>
      <c r="D390" s="593" t="s">
        <v>535</v>
      </c>
      <c r="E390" s="593">
        <v>8</v>
      </c>
      <c r="F390" s="599" t="s">
        <v>534</v>
      </c>
      <c r="G390" s="593"/>
      <c r="H390" s="598">
        <f>'4-Отчет за собствения капитал'!J31</f>
        <v>-69595</v>
      </c>
    </row>
    <row r="391" spans="1:8">
      <c r="A391" s="593" t="str">
        <f t="shared" si="27"/>
        <v>ИНФРА ХОЛДИНГ АД</v>
      </c>
      <c r="B391" s="593" t="str">
        <f t="shared" si="28"/>
        <v>175443402</v>
      </c>
      <c r="C391" s="597">
        <f t="shared" si="29"/>
        <v>46022</v>
      </c>
      <c r="D391" s="593" t="s">
        <v>537</v>
      </c>
      <c r="E391" s="593">
        <v>8</v>
      </c>
      <c r="F391" s="599" t="s">
        <v>536</v>
      </c>
      <c r="G391" s="593"/>
      <c r="H391" s="598">
        <f>'4-Отчет за собствения капитал'!J32</f>
        <v>0</v>
      </c>
    </row>
    <row r="392" spans="1:8">
      <c r="A392" s="593" t="str">
        <f t="shared" si="27"/>
        <v>ИНФРА ХОЛДИНГ АД</v>
      </c>
      <c r="B392" s="593" t="str">
        <f t="shared" si="28"/>
        <v>175443402</v>
      </c>
      <c r="C392" s="597">
        <f t="shared" si="29"/>
        <v>46022</v>
      </c>
      <c r="D392" s="593" t="s">
        <v>539</v>
      </c>
      <c r="E392" s="593">
        <v>8</v>
      </c>
      <c r="F392" s="599" t="s">
        <v>538</v>
      </c>
      <c r="G392" s="593"/>
      <c r="H392" s="598">
        <f>'4-Отчет за собствения капитал'!J33</f>
        <v>0</v>
      </c>
    </row>
    <row r="393" spans="1:8">
      <c r="A393" s="593" t="str">
        <f t="shared" si="27"/>
        <v>ИНФРА ХОЛДИНГ АД</v>
      </c>
      <c r="B393" s="593" t="str">
        <f t="shared" si="28"/>
        <v>175443402</v>
      </c>
      <c r="C393" s="597">
        <f t="shared" si="29"/>
        <v>46022</v>
      </c>
      <c r="D393" s="593" t="s">
        <v>541</v>
      </c>
      <c r="E393" s="593">
        <v>8</v>
      </c>
      <c r="F393" s="599" t="s">
        <v>540</v>
      </c>
      <c r="G393" s="593"/>
      <c r="H393" s="598">
        <f>'4-Отчет за собствения капитал'!J34</f>
        <v>-69595</v>
      </c>
    </row>
    <row r="394" spans="1:8">
      <c r="A394" s="593" t="str">
        <f t="shared" si="27"/>
        <v>ИНФРА ХОЛДИНГ АД</v>
      </c>
      <c r="B394" s="593" t="str">
        <f t="shared" si="28"/>
        <v>175443402</v>
      </c>
      <c r="C394" s="597">
        <f t="shared" si="29"/>
        <v>46022</v>
      </c>
      <c r="D394" s="593" t="s">
        <v>501</v>
      </c>
      <c r="E394" s="593">
        <v>9</v>
      </c>
      <c r="F394" s="599" t="s">
        <v>500</v>
      </c>
      <c r="G394" s="593"/>
      <c r="H394" s="598">
        <f>'4-Отчет за собствения капитал'!K13</f>
        <v>0</v>
      </c>
    </row>
    <row r="395" spans="1:8">
      <c r="A395" s="593" t="str">
        <f t="shared" si="27"/>
        <v>ИНФРА ХОЛДИНГ АД</v>
      </c>
      <c r="B395" s="593" t="str">
        <f t="shared" si="28"/>
        <v>175443402</v>
      </c>
      <c r="C395" s="597">
        <f t="shared" si="29"/>
        <v>46022</v>
      </c>
      <c r="D395" s="593" t="s">
        <v>503</v>
      </c>
      <c r="E395" s="593">
        <v>9</v>
      </c>
      <c r="F395" s="599" t="s">
        <v>502</v>
      </c>
      <c r="G395" s="593"/>
      <c r="H395" s="598">
        <f>'4-Отчет за собствения капитал'!K14</f>
        <v>0</v>
      </c>
    </row>
    <row r="396" spans="1:8">
      <c r="A396" s="593" t="str">
        <f t="shared" si="27"/>
        <v>ИНФРА ХОЛДИНГ АД</v>
      </c>
      <c r="B396" s="593" t="str">
        <f t="shared" si="28"/>
        <v>175443402</v>
      </c>
      <c r="C396" s="597">
        <f t="shared" si="29"/>
        <v>46022</v>
      </c>
      <c r="D396" s="593" t="s">
        <v>505</v>
      </c>
      <c r="E396" s="593">
        <v>9</v>
      </c>
      <c r="F396" s="599" t="s">
        <v>504</v>
      </c>
      <c r="G396" s="593"/>
      <c r="H396" s="598">
        <f>'4-Отчет за собствения капитал'!K15</f>
        <v>0</v>
      </c>
    </row>
    <row r="397" spans="1:8">
      <c r="A397" s="593" t="str">
        <f t="shared" si="27"/>
        <v>ИНФРА ХОЛДИНГ АД</v>
      </c>
      <c r="B397" s="593" t="str">
        <f t="shared" si="28"/>
        <v>175443402</v>
      </c>
      <c r="C397" s="597">
        <f t="shared" si="29"/>
        <v>46022</v>
      </c>
      <c r="D397" s="593" t="s">
        <v>507</v>
      </c>
      <c r="E397" s="593">
        <v>9</v>
      </c>
      <c r="F397" s="599" t="s">
        <v>506</v>
      </c>
      <c r="G397" s="593"/>
      <c r="H397" s="598">
        <f>'4-Отчет за собствения капитал'!K16</f>
        <v>0</v>
      </c>
    </row>
    <row r="398" spans="1:8">
      <c r="A398" s="593" t="str">
        <f t="shared" si="27"/>
        <v>ИНФРА ХОЛДИНГ АД</v>
      </c>
      <c r="B398" s="593" t="str">
        <f t="shared" si="28"/>
        <v>175443402</v>
      </c>
      <c r="C398" s="597">
        <f t="shared" si="29"/>
        <v>46022</v>
      </c>
      <c r="D398" s="593" t="s">
        <v>509</v>
      </c>
      <c r="E398" s="593">
        <v>9</v>
      </c>
      <c r="F398" s="599" t="s">
        <v>508</v>
      </c>
      <c r="G398" s="593"/>
      <c r="H398" s="598">
        <f>'4-Отчет за собствения капитал'!K17</f>
        <v>0</v>
      </c>
    </row>
    <row r="399" spans="1:8">
      <c r="A399" s="593" t="str">
        <f t="shared" si="27"/>
        <v>ИНФРА ХОЛДИНГ АД</v>
      </c>
      <c r="B399" s="593" t="str">
        <f t="shared" si="28"/>
        <v>175443402</v>
      </c>
      <c r="C399" s="597">
        <f t="shared" si="29"/>
        <v>46022</v>
      </c>
      <c r="D399" s="593" t="s">
        <v>511</v>
      </c>
      <c r="E399" s="593">
        <v>9</v>
      </c>
      <c r="F399" s="599" t="s">
        <v>510</v>
      </c>
      <c r="G399" s="593"/>
      <c r="H399" s="598">
        <f>'4-Отчет за собствения капитал'!K18</f>
        <v>0</v>
      </c>
    </row>
    <row r="400" spans="1:8">
      <c r="A400" s="593" t="str">
        <f t="shared" si="27"/>
        <v>ИНФРА ХОЛДИНГ АД</v>
      </c>
      <c r="B400" s="593" t="str">
        <f t="shared" si="28"/>
        <v>175443402</v>
      </c>
      <c r="C400" s="597">
        <f t="shared" si="29"/>
        <v>46022</v>
      </c>
      <c r="D400" s="593" t="s">
        <v>513</v>
      </c>
      <c r="E400" s="593">
        <v>9</v>
      </c>
      <c r="F400" s="599" t="s">
        <v>512</v>
      </c>
      <c r="G400" s="593"/>
      <c r="H400" s="598">
        <f>'4-Отчет за собствения капитал'!K19</f>
        <v>0</v>
      </c>
    </row>
    <row r="401" spans="1:8">
      <c r="A401" s="593" t="str">
        <f t="shared" si="27"/>
        <v>ИНФРА ХОЛДИНГ АД</v>
      </c>
      <c r="B401" s="593" t="str">
        <f t="shared" si="28"/>
        <v>175443402</v>
      </c>
      <c r="C401" s="597">
        <f t="shared" si="29"/>
        <v>46022</v>
      </c>
      <c r="D401" s="593" t="s">
        <v>515</v>
      </c>
      <c r="E401" s="593">
        <v>9</v>
      </c>
      <c r="F401" s="599" t="s">
        <v>514</v>
      </c>
      <c r="G401" s="593"/>
      <c r="H401" s="598">
        <f>'4-Отчет за собствения капитал'!K20</f>
        <v>0</v>
      </c>
    </row>
    <row r="402" spans="1:8">
      <c r="A402" s="593" t="str">
        <f t="shared" si="27"/>
        <v>ИНФРА ХОЛДИНГ АД</v>
      </c>
      <c r="B402" s="593" t="str">
        <f t="shared" si="28"/>
        <v>175443402</v>
      </c>
      <c r="C402" s="597">
        <f t="shared" si="29"/>
        <v>46022</v>
      </c>
      <c r="D402" s="593" t="s">
        <v>517</v>
      </c>
      <c r="E402" s="593">
        <v>9</v>
      </c>
      <c r="F402" s="599" t="s">
        <v>516</v>
      </c>
      <c r="G402" s="593"/>
      <c r="H402" s="598">
        <f>'4-Отчет за собствения капитал'!K21</f>
        <v>0</v>
      </c>
    </row>
    <row r="403" spans="1:8">
      <c r="A403" s="593" t="str">
        <f t="shared" si="27"/>
        <v>ИНФРА ХОЛДИНГ АД</v>
      </c>
      <c r="B403" s="593" t="str">
        <f t="shared" si="28"/>
        <v>175443402</v>
      </c>
      <c r="C403" s="597">
        <f t="shared" si="29"/>
        <v>46022</v>
      </c>
      <c r="D403" s="593" t="s">
        <v>519</v>
      </c>
      <c r="E403" s="593">
        <v>9</v>
      </c>
      <c r="F403" s="599" t="s">
        <v>518</v>
      </c>
      <c r="G403" s="593"/>
      <c r="H403" s="598">
        <f>'4-Отчет за собствения капитал'!K22</f>
        <v>0</v>
      </c>
    </row>
    <row r="404" spans="1:8">
      <c r="A404" s="593" t="str">
        <f t="shared" si="27"/>
        <v>ИНФРА ХОЛДИНГ АД</v>
      </c>
      <c r="B404" s="593" t="str">
        <f t="shared" si="28"/>
        <v>175443402</v>
      </c>
      <c r="C404" s="597">
        <f t="shared" si="29"/>
        <v>46022</v>
      </c>
      <c r="D404" s="593" t="s">
        <v>521</v>
      </c>
      <c r="E404" s="593">
        <v>9</v>
      </c>
      <c r="F404" s="599" t="s">
        <v>520</v>
      </c>
      <c r="G404" s="593"/>
      <c r="H404" s="598">
        <f>'4-Отчет за собствения капитал'!K23</f>
        <v>0</v>
      </c>
    </row>
    <row r="405" spans="1:8">
      <c r="A405" s="593" t="str">
        <f t="shared" si="27"/>
        <v>ИНФРА ХОЛДИНГ АД</v>
      </c>
      <c r="B405" s="593" t="str">
        <f t="shared" si="28"/>
        <v>175443402</v>
      </c>
      <c r="C405" s="597">
        <f t="shared" si="29"/>
        <v>46022</v>
      </c>
      <c r="D405" s="593" t="s">
        <v>523</v>
      </c>
      <c r="E405" s="593">
        <v>9</v>
      </c>
      <c r="F405" s="599" t="s">
        <v>522</v>
      </c>
      <c r="G405" s="593"/>
      <c r="H405" s="598">
        <f>'4-Отчет за собствения капитал'!K24</f>
        <v>0</v>
      </c>
    </row>
    <row r="406" spans="1:8">
      <c r="A406" s="593" t="str">
        <f t="shared" si="27"/>
        <v>ИНФРА ХОЛДИНГ АД</v>
      </c>
      <c r="B406" s="593" t="str">
        <f t="shared" si="28"/>
        <v>175443402</v>
      </c>
      <c r="C406" s="597">
        <f t="shared" si="29"/>
        <v>46022</v>
      </c>
      <c r="D406" s="593" t="s">
        <v>525</v>
      </c>
      <c r="E406" s="593">
        <v>9</v>
      </c>
      <c r="F406" s="599" t="s">
        <v>524</v>
      </c>
      <c r="G406" s="593"/>
      <c r="H406" s="598">
        <f>'4-Отчет за собствения капитал'!K25</f>
        <v>0</v>
      </c>
    </row>
    <row r="407" spans="1:8">
      <c r="A407" s="593" t="str">
        <f t="shared" si="27"/>
        <v>ИНФРА ХОЛДИНГ АД</v>
      </c>
      <c r="B407" s="593" t="str">
        <f t="shared" si="28"/>
        <v>175443402</v>
      </c>
      <c r="C407" s="597">
        <f t="shared" si="29"/>
        <v>46022</v>
      </c>
      <c r="D407" s="593" t="s">
        <v>527</v>
      </c>
      <c r="E407" s="593">
        <v>9</v>
      </c>
      <c r="F407" s="599" t="s">
        <v>526</v>
      </c>
      <c r="G407" s="593"/>
      <c r="H407" s="598">
        <f>'4-Отчет за собствения капитал'!K26</f>
        <v>0</v>
      </c>
    </row>
    <row r="408" spans="1:8">
      <c r="A408" s="593" t="str">
        <f t="shared" si="27"/>
        <v>ИНФРА ХОЛДИНГ АД</v>
      </c>
      <c r="B408" s="593" t="str">
        <f t="shared" si="28"/>
        <v>175443402</v>
      </c>
      <c r="C408" s="597">
        <f t="shared" si="29"/>
        <v>46022</v>
      </c>
      <c r="D408" s="593" t="s">
        <v>528</v>
      </c>
      <c r="E408" s="593">
        <v>9</v>
      </c>
      <c r="F408" s="599" t="s">
        <v>522</v>
      </c>
      <c r="G408" s="593"/>
      <c r="H408" s="598">
        <f>'4-Отчет за собствения капитал'!K27</f>
        <v>0</v>
      </c>
    </row>
    <row r="409" spans="1:8">
      <c r="A409" s="593" t="str">
        <f t="shared" si="27"/>
        <v>ИНФРА ХОЛДИНГ АД</v>
      </c>
      <c r="B409" s="593" t="str">
        <f t="shared" si="28"/>
        <v>175443402</v>
      </c>
      <c r="C409" s="597">
        <f t="shared" si="29"/>
        <v>46022</v>
      </c>
      <c r="D409" s="593" t="s">
        <v>529</v>
      </c>
      <c r="E409" s="593">
        <v>9</v>
      </c>
      <c r="F409" s="599" t="s">
        <v>524</v>
      </c>
      <c r="G409" s="593"/>
      <c r="H409" s="598">
        <f>'4-Отчет за собствения капитал'!K28</f>
        <v>0</v>
      </c>
    </row>
    <row r="410" spans="1:8">
      <c r="A410" s="593" t="str">
        <f t="shared" ref="A410:A459" si="30">pdeName</f>
        <v>ИНФРА ХОЛДИНГ АД</v>
      </c>
      <c r="B410" s="593" t="str">
        <f t="shared" ref="B410:B459" si="31">pdeBulstat</f>
        <v>175443402</v>
      </c>
      <c r="C410" s="597">
        <f t="shared" ref="C410:C459" si="32">endDate</f>
        <v>46022</v>
      </c>
      <c r="D410" s="593" t="s">
        <v>531</v>
      </c>
      <c r="E410" s="593">
        <v>9</v>
      </c>
      <c r="F410" s="599" t="s">
        <v>530</v>
      </c>
      <c r="G410" s="593"/>
      <c r="H410" s="598">
        <f>'4-Отчет за собствения капитал'!K29</f>
        <v>0</v>
      </c>
    </row>
    <row r="411" spans="1:8">
      <c r="A411" s="593" t="str">
        <f t="shared" si="30"/>
        <v>ИНФРА ХОЛДИНГ АД</v>
      </c>
      <c r="B411" s="593" t="str">
        <f t="shared" si="31"/>
        <v>175443402</v>
      </c>
      <c r="C411" s="597">
        <f t="shared" si="32"/>
        <v>46022</v>
      </c>
      <c r="D411" s="593" t="s">
        <v>533</v>
      </c>
      <c r="E411" s="593">
        <v>9</v>
      </c>
      <c r="F411" s="599" t="s">
        <v>532</v>
      </c>
      <c r="G411" s="593"/>
      <c r="H411" s="598">
        <f>'4-Отчет за собствения капитал'!K30</f>
        <v>0</v>
      </c>
    </row>
    <row r="412" spans="1:8">
      <c r="A412" s="593" t="str">
        <f t="shared" si="30"/>
        <v>ИНФРА ХОЛДИНГ АД</v>
      </c>
      <c r="B412" s="593" t="str">
        <f t="shared" si="31"/>
        <v>175443402</v>
      </c>
      <c r="C412" s="597">
        <f t="shared" si="32"/>
        <v>46022</v>
      </c>
      <c r="D412" s="593" t="s">
        <v>535</v>
      </c>
      <c r="E412" s="593">
        <v>9</v>
      </c>
      <c r="F412" s="599" t="s">
        <v>534</v>
      </c>
      <c r="G412" s="593"/>
      <c r="H412" s="598">
        <f>'4-Отчет за собствения капитал'!K31</f>
        <v>0</v>
      </c>
    </row>
    <row r="413" spans="1:8">
      <c r="A413" s="593" t="str">
        <f t="shared" si="30"/>
        <v>ИНФРА ХОЛДИНГ АД</v>
      </c>
      <c r="B413" s="593" t="str">
        <f t="shared" si="31"/>
        <v>175443402</v>
      </c>
      <c r="C413" s="597">
        <f t="shared" si="32"/>
        <v>46022</v>
      </c>
      <c r="D413" s="593" t="s">
        <v>537</v>
      </c>
      <c r="E413" s="593">
        <v>9</v>
      </c>
      <c r="F413" s="599" t="s">
        <v>536</v>
      </c>
      <c r="G413" s="593"/>
      <c r="H413" s="598">
        <f>'4-Отчет за собствения капитал'!K32</f>
        <v>0</v>
      </c>
    </row>
    <row r="414" spans="1:8">
      <c r="A414" s="593" t="str">
        <f t="shared" si="30"/>
        <v>ИНФРА ХОЛДИНГ АД</v>
      </c>
      <c r="B414" s="593" t="str">
        <f t="shared" si="31"/>
        <v>175443402</v>
      </c>
      <c r="C414" s="597">
        <f t="shared" si="32"/>
        <v>46022</v>
      </c>
      <c r="D414" s="593" t="s">
        <v>539</v>
      </c>
      <c r="E414" s="593">
        <v>9</v>
      </c>
      <c r="F414" s="599" t="s">
        <v>538</v>
      </c>
      <c r="G414" s="593"/>
      <c r="H414" s="598">
        <f>'4-Отчет за собствения капитал'!K33</f>
        <v>0</v>
      </c>
    </row>
    <row r="415" spans="1:8">
      <c r="A415" s="593" t="str">
        <f t="shared" si="30"/>
        <v>ИНФРА ХОЛДИНГ АД</v>
      </c>
      <c r="B415" s="593" t="str">
        <f t="shared" si="31"/>
        <v>175443402</v>
      </c>
      <c r="C415" s="597">
        <f t="shared" si="32"/>
        <v>46022</v>
      </c>
      <c r="D415" s="593" t="s">
        <v>541</v>
      </c>
      <c r="E415" s="593">
        <v>9</v>
      </c>
      <c r="F415" s="599" t="s">
        <v>540</v>
      </c>
      <c r="G415" s="593"/>
      <c r="H415" s="598">
        <f>'4-Отчет за собствения капитал'!K34</f>
        <v>0</v>
      </c>
    </row>
    <row r="416" spans="1:8">
      <c r="A416" s="593" t="str">
        <f t="shared" si="30"/>
        <v>ИНФРА ХОЛДИНГ АД</v>
      </c>
      <c r="B416" s="593" t="str">
        <f t="shared" si="31"/>
        <v>175443402</v>
      </c>
      <c r="C416" s="597">
        <f t="shared" si="32"/>
        <v>46022</v>
      </c>
      <c r="D416" s="593" t="s">
        <v>501</v>
      </c>
      <c r="E416" s="593">
        <v>10</v>
      </c>
      <c r="F416" s="599" t="s">
        <v>500</v>
      </c>
      <c r="G416" s="593"/>
      <c r="H416" s="598">
        <f>'4-Отчет за собствения капитал'!L13</f>
        <v>3733</v>
      </c>
    </row>
    <row r="417" spans="1:8">
      <c r="A417" s="593" t="str">
        <f t="shared" si="30"/>
        <v>ИНФРА ХОЛДИНГ АД</v>
      </c>
      <c r="B417" s="593" t="str">
        <f t="shared" si="31"/>
        <v>175443402</v>
      </c>
      <c r="C417" s="597">
        <f t="shared" si="32"/>
        <v>46022</v>
      </c>
      <c r="D417" s="593" t="s">
        <v>503</v>
      </c>
      <c r="E417" s="593">
        <v>10</v>
      </c>
      <c r="F417" s="599" t="s">
        <v>502</v>
      </c>
      <c r="G417" s="593"/>
      <c r="H417" s="598">
        <f>'4-Отчет за собствения капитал'!L14</f>
        <v>0</v>
      </c>
    </row>
    <row r="418" spans="1:8">
      <c r="A418" s="593" t="str">
        <f t="shared" si="30"/>
        <v>ИНФРА ХОЛДИНГ АД</v>
      </c>
      <c r="B418" s="593" t="str">
        <f t="shared" si="31"/>
        <v>175443402</v>
      </c>
      <c r="C418" s="597">
        <f t="shared" si="32"/>
        <v>46022</v>
      </c>
      <c r="D418" s="593" t="s">
        <v>505</v>
      </c>
      <c r="E418" s="593">
        <v>10</v>
      </c>
      <c r="F418" s="599" t="s">
        <v>504</v>
      </c>
      <c r="G418" s="593"/>
      <c r="H418" s="598">
        <f>'4-Отчет за собствения капитал'!L15</f>
        <v>0</v>
      </c>
    </row>
    <row r="419" spans="1:8">
      <c r="A419" s="593" t="str">
        <f t="shared" si="30"/>
        <v>ИНФРА ХОЛДИНГ АД</v>
      </c>
      <c r="B419" s="593" t="str">
        <f t="shared" si="31"/>
        <v>175443402</v>
      </c>
      <c r="C419" s="597">
        <f t="shared" si="32"/>
        <v>46022</v>
      </c>
      <c r="D419" s="593" t="s">
        <v>507</v>
      </c>
      <c r="E419" s="593">
        <v>10</v>
      </c>
      <c r="F419" s="599" t="s">
        <v>506</v>
      </c>
      <c r="G419" s="593"/>
      <c r="H419" s="598">
        <f>'4-Отчет за собствения капитал'!L16</f>
        <v>0</v>
      </c>
    </row>
    <row r="420" spans="1:8">
      <c r="A420" s="593" t="str">
        <f t="shared" si="30"/>
        <v>ИНФРА ХОЛДИНГ АД</v>
      </c>
      <c r="B420" s="593" t="str">
        <f t="shared" si="31"/>
        <v>175443402</v>
      </c>
      <c r="C420" s="597">
        <f t="shared" si="32"/>
        <v>46022</v>
      </c>
      <c r="D420" s="593" t="s">
        <v>509</v>
      </c>
      <c r="E420" s="593">
        <v>10</v>
      </c>
      <c r="F420" s="599" t="s">
        <v>508</v>
      </c>
      <c r="G420" s="593"/>
      <c r="H420" s="598">
        <f>'4-Отчет за собствения капитал'!L17</f>
        <v>3733</v>
      </c>
    </row>
    <row r="421" spans="1:8">
      <c r="A421" s="593" t="str">
        <f t="shared" si="30"/>
        <v>ИНФРА ХОЛДИНГ АД</v>
      </c>
      <c r="B421" s="593" t="str">
        <f t="shared" si="31"/>
        <v>175443402</v>
      </c>
      <c r="C421" s="597">
        <f t="shared" si="32"/>
        <v>46022</v>
      </c>
      <c r="D421" s="593" t="s">
        <v>511</v>
      </c>
      <c r="E421" s="593">
        <v>10</v>
      </c>
      <c r="F421" s="599" t="s">
        <v>510</v>
      </c>
      <c r="G421" s="593"/>
      <c r="H421" s="598">
        <f>'4-Отчет за собствения капитал'!L18</f>
        <v>-3730</v>
      </c>
    </row>
    <row r="422" spans="1:8">
      <c r="A422" s="593" t="str">
        <f t="shared" si="30"/>
        <v>ИНФРА ХОЛДИНГ АД</v>
      </c>
      <c r="B422" s="593" t="str">
        <f t="shared" si="31"/>
        <v>175443402</v>
      </c>
      <c r="C422" s="597">
        <f t="shared" si="32"/>
        <v>46022</v>
      </c>
      <c r="D422" s="593" t="s">
        <v>513</v>
      </c>
      <c r="E422" s="593">
        <v>10</v>
      </c>
      <c r="F422" s="599" t="s">
        <v>512</v>
      </c>
      <c r="G422" s="593"/>
      <c r="H422" s="598">
        <f>'4-Отчет за собствения капитал'!L19</f>
        <v>0</v>
      </c>
    </row>
    <row r="423" spans="1:8">
      <c r="A423" s="593" t="str">
        <f t="shared" si="30"/>
        <v>ИНФРА ХОЛДИНГ АД</v>
      </c>
      <c r="B423" s="593" t="str">
        <f t="shared" si="31"/>
        <v>175443402</v>
      </c>
      <c r="C423" s="597">
        <f t="shared" si="32"/>
        <v>46022</v>
      </c>
      <c r="D423" s="593" t="s">
        <v>515</v>
      </c>
      <c r="E423" s="593">
        <v>10</v>
      </c>
      <c r="F423" s="599" t="s">
        <v>514</v>
      </c>
      <c r="G423" s="593"/>
      <c r="H423" s="598">
        <f>'4-Отчет за собствения капитал'!L20</f>
        <v>0</v>
      </c>
    </row>
    <row r="424" spans="1:8">
      <c r="A424" s="593" t="str">
        <f t="shared" si="30"/>
        <v>ИНФРА ХОЛДИНГ АД</v>
      </c>
      <c r="B424" s="593" t="str">
        <f t="shared" si="31"/>
        <v>175443402</v>
      </c>
      <c r="C424" s="597">
        <f t="shared" si="32"/>
        <v>46022</v>
      </c>
      <c r="D424" s="593" t="s">
        <v>517</v>
      </c>
      <c r="E424" s="593">
        <v>10</v>
      </c>
      <c r="F424" s="599" t="s">
        <v>516</v>
      </c>
      <c r="G424" s="593"/>
      <c r="H424" s="598">
        <f>'4-Отчет за собствения капитал'!L21</f>
        <v>0</v>
      </c>
    </row>
    <row r="425" spans="1:8">
      <c r="A425" s="593" t="str">
        <f t="shared" si="30"/>
        <v>ИНФРА ХОЛДИНГ АД</v>
      </c>
      <c r="B425" s="593" t="str">
        <f t="shared" si="31"/>
        <v>175443402</v>
      </c>
      <c r="C425" s="597">
        <f t="shared" si="32"/>
        <v>46022</v>
      </c>
      <c r="D425" s="593" t="s">
        <v>519</v>
      </c>
      <c r="E425" s="593">
        <v>10</v>
      </c>
      <c r="F425" s="599" t="s">
        <v>518</v>
      </c>
      <c r="G425" s="593"/>
      <c r="H425" s="598">
        <f>'4-Отчет за собствения капитал'!L22</f>
        <v>0</v>
      </c>
    </row>
    <row r="426" spans="1:8">
      <c r="A426" s="593" t="str">
        <f t="shared" si="30"/>
        <v>ИНФРА ХОЛДИНГ АД</v>
      </c>
      <c r="B426" s="593" t="str">
        <f t="shared" si="31"/>
        <v>175443402</v>
      </c>
      <c r="C426" s="597">
        <f t="shared" si="32"/>
        <v>46022</v>
      </c>
      <c r="D426" s="593" t="s">
        <v>521</v>
      </c>
      <c r="E426" s="593">
        <v>10</v>
      </c>
      <c r="F426" s="599" t="s">
        <v>520</v>
      </c>
      <c r="G426" s="593"/>
      <c r="H426" s="598">
        <f>'4-Отчет за собствения капитал'!L23</f>
        <v>0</v>
      </c>
    </row>
    <row r="427" spans="1:8">
      <c r="A427" s="593" t="str">
        <f t="shared" si="30"/>
        <v>ИНФРА ХОЛДИНГ АД</v>
      </c>
      <c r="B427" s="593" t="str">
        <f t="shared" si="31"/>
        <v>175443402</v>
      </c>
      <c r="C427" s="597">
        <f t="shared" si="32"/>
        <v>46022</v>
      </c>
      <c r="D427" s="593" t="s">
        <v>523</v>
      </c>
      <c r="E427" s="593">
        <v>10</v>
      </c>
      <c r="F427" s="599" t="s">
        <v>522</v>
      </c>
      <c r="G427" s="593"/>
      <c r="H427" s="598">
        <f>'4-Отчет за собствения капитал'!L24</f>
        <v>0</v>
      </c>
    </row>
    <row r="428" spans="1:8">
      <c r="A428" s="593" t="str">
        <f t="shared" si="30"/>
        <v>ИНФРА ХОЛДИНГ АД</v>
      </c>
      <c r="B428" s="593" t="str">
        <f t="shared" si="31"/>
        <v>175443402</v>
      </c>
      <c r="C428" s="597">
        <f t="shared" si="32"/>
        <v>46022</v>
      </c>
      <c r="D428" s="593" t="s">
        <v>525</v>
      </c>
      <c r="E428" s="593">
        <v>10</v>
      </c>
      <c r="F428" s="599" t="s">
        <v>524</v>
      </c>
      <c r="G428" s="593"/>
      <c r="H428" s="598">
        <f>'4-Отчет за собствения капитал'!L25</f>
        <v>0</v>
      </c>
    </row>
    <row r="429" spans="1:8">
      <c r="A429" s="593" t="str">
        <f t="shared" si="30"/>
        <v>ИНФРА ХОЛДИНГ АД</v>
      </c>
      <c r="B429" s="593" t="str">
        <f t="shared" si="31"/>
        <v>175443402</v>
      </c>
      <c r="C429" s="597">
        <f t="shared" si="32"/>
        <v>46022</v>
      </c>
      <c r="D429" s="593" t="s">
        <v>527</v>
      </c>
      <c r="E429" s="593">
        <v>10</v>
      </c>
      <c r="F429" s="599" t="s">
        <v>526</v>
      </c>
      <c r="G429" s="593"/>
      <c r="H429" s="598">
        <f>'4-Отчет за собствения капитал'!L26</f>
        <v>0</v>
      </c>
    </row>
    <row r="430" spans="1:8">
      <c r="A430" s="593" t="str">
        <f t="shared" si="30"/>
        <v>ИНФРА ХОЛДИНГ АД</v>
      </c>
      <c r="B430" s="593" t="str">
        <f t="shared" si="31"/>
        <v>175443402</v>
      </c>
      <c r="C430" s="597">
        <f t="shared" si="32"/>
        <v>46022</v>
      </c>
      <c r="D430" s="593" t="s">
        <v>528</v>
      </c>
      <c r="E430" s="593">
        <v>10</v>
      </c>
      <c r="F430" s="599" t="s">
        <v>522</v>
      </c>
      <c r="G430" s="593"/>
      <c r="H430" s="598">
        <f>'4-Отчет за собствения капитал'!L27</f>
        <v>0</v>
      </c>
    </row>
    <row r="431" spans="1:8">
      <c r="A431" s="593" t="str">
        <f t="shared" si="30"/>
        <v>ИНФРА ХОЛДИНГ АД</v>
      </c>
      <c r="B431" s="593" t="str">
        <f t="shared" si="31"/>
        <v>175443402</v>
      </c>
      <c r="C431" s="597">
        <f t="shared" si="32"/>
        <v>46022</v>
      </c>
      <c r="D431" s="593" t="s">
        <v>529</v>
      </c>
      <c r="E431" s="593">
        <v>10</v>
      </c>
      <c r="F431" s="599" t="s">
        <v>524</v>
      </c>
      <c r="G431" s="593"/>
      <c r="H431" s="598">
        <f>'4-Отчет за собствения капитал'!L28</f>
        <v>0</v>
      </c>
    </row>
    <row r="432" spans="1:8">
      <c r="A432" s="593" t="str">
        <f t="shared" si="30"/>
        <v>ИНФРА ХОЛДИНГ АД</v>
      </c>
      <c r="B432" s="593" t="str">
        <f t="shared" si="31"/>
        <v>175443402</v>
      </c>
      <c r="C432" s="597">
        <f t="shared" si="32"/>
        <v>46022</v>
      </c>
      <c r="D432" s="593" t="s">
        <v>531</v>
      </c>
      <c r="E432" s="593">
        <v>10</v>
      </c>
      <c r="F432" s="599" t="s">
        <v>530</v>
      </c>
      <c r="G432" s="593"/>
      <c r="H432" s="598">
        <f>'4-Отчет за собствения капитал'!L29</f>
        <v>0</v>
      </c>
    </row>
    <row r="433" spans="1:8">
      <c r="A433" s="593" t="str">
        <f t="shared" si="30"/>
        <v>ИНФРА ХОЛДИНГ АД</v>
      </c>
      <c r="B433" s="593" t="str">
        <f t="shared" si="31"/>
        <v>175443402</v>
      </c>
      <c r="C433" s="597">
        <f t="shared" si="32"/>
        <v>46022</v>
      </c>
      <c r="D433" s="593" t="s">
        <v>533</v>
      </c>
      <c r="E433" s="593">
        <v>10</v>
      </c>
      <c r="F433" s="599" t="s">
        <v>532</v>
      </c>
      <c r="G433" s="593"/>
      <c r="H433" s="598">
        <f>'4-Отчет за собствения капитал'!L30</f>
        <v>0</v>
      </c>
    </row>
    <row r="434" spans="1:8">
      <c r="A434" s="593" t="str">
        <f t="shared" si="30"/>
        <v>ИНФРА ХОЛДИНГ АД</v>
      </c>
      <c r="B434" s="593" t="str">
        <f t="shared" si="31"/>
        <v>175443402</v>
      </c>
      <c r="C434" s="597">
        <f t="shared" si="32"/>
        <v>46022</v>
      </c>
      <c r="D434" s="593" t="s">
        <v>535</v>
      </c>
      <c r="E434" s="593">
        <v>10</v>
      </c>
      <c r="F434" s="599" t="s">
        <v>534</v>
      </c>
      <c r="G434" s="593"/>
      <c r="H434" s="598">
        <f>'4-Отчет за собствения капитал'!L31</f>
        <v>3</v>
      </c>
    </row>
    <row r="435" spans="1:8">
      <c r="A435" s="593" t="str">
        <f t="shared" si="30"/>
        <v>ИНФРА ХОЛДИНГ АД</v>
      </c>
      <c r="B435" s="593" t="str">
        <f t="shared" si="31"/>
        <v>175443402</v>
      </c>
      <c r="C435" s="597">
        <f t="shared" si="32"/>
        <v>46022</v>
      </c>
      <c r="D435" s="593" t="s">
        <v>537</v>
      </c>
      <c r="E435" s="593">
        <v>10</v>
      </c>
      <c r="F435" s="599" t="s">
        <v>536</v>
      </c>
      <c r="G435" s="593"/>
      <c r="H435" s="598">
        <f>'4-Отчет за собствения капитал'!L32</f>
        <v>0</v>
      </c>
    </row>
    <row r="436" spans="1:8">
      <c r="A436" s="593" t="str">
        <f t="shared" si="30"/>
        <v>ИНФРА ХОЛДИНГ АД</v>
      </c>
      <c r="B436" s="593" t="str">
        <f t="shared" si="31"/>
        <v>175443402</v>
      </c>
      <c r="C436" s="597">
        <f t="shared" si="32"/>
        <v>46022</v>
      </c>
      <c r="D436" s="593" t="s">
        <v>539</v>
      </c>
      <c r="E436" s="593">
        <v>10</v>
      </c>
      <c r="F436" s="599" t="s">
        <v>538</v>
      </c>
      <c r="G436" s="593"/>
      <c r="H436" s="598">
        <f>'4-Отчет за собствения капитал'!L33</f>
        <v>0</v>
      </c>
    </row>
    <row r="437" spans="1:8">
      <c r="A437" s="593" t="str">
        <f t="shared" si="30"/>
        <v>ИНФРА ХОЛДИНГ АД</v>
      </c>
      <c r="B437" s="593" t="str">
        <f t="shared" si="31"/>
        <v>175443402</v>
      </c>
      <c r="C437" s="597">
        <f t="shared" si="32"/>
        <v>46022</v>
      </c>
      <c r="D437" s="593" t="s">
        <v>541</v>
      </c>
      <c r="E437" s="593">
        <v>10</v>
      </c>
      <c r="F437" s="599" t="s">
        <v>540</v>
      </c>
      <c r="G437" s="593"/>
      <c r="H437" s="598">
        <f>'4-Отчет за собствения капитал'!L34</f>
        <v>3</v>
      </c>
    </row>
    <row r="438" spans="1:8">
      <c r="A438" s="593" t="str">
        <f t="shared" si="30"/>
        <v>ИНФРА ХОЛДИНГ АД</v>
      </c>
      <c r="B438" s="593" t="str">
        <f t="shared" si="31"/>
        <v>175443402</v>
      </c>
      <c r="C438" s="597">
        <f t="shared" si="32"/>
        <v>46022</v>
      </c>
      <c r="D438" s="593" t="s">
        <v>501</v>
      </c>
      <c r="E438" s="593">
        <v>11</v>
      </c>
      <c r="F438" s="599" t="s">
        <v>500</v>
      </c>
      <c r="G438" s="593"/>
      <c r="H438" s="598">
        <f>'4-Отчет за собствения капитал'!M13</f>
        <v>0</v>
      </c>
    </row>
    <row r="439" spans="1:8">
      <c r="A439" s="593" t="str">
        <f t="shared" si="30"/>
        <v>ИНФРА ХОЛДИНГ АД</v>
      </c>
      <c r="B439" s="593" t="str">
        <f t="shared" si="31"/>
        <v>175443402</v>
      </c>
      <c r="C439" s="597">
        <f t="shared" si="32"/>
        <v>46022</v>
      </c>
      <c r="D439" s="593" t="s">
        <v>503</v>
      </c>
      <c r="E439" s="593">
        <v>11</v>
      </c>
      <c r="F439" s="599" t="s">
        <v>502</v>
      </c>
      <c r="G439" s="593"/>
      <c r="H439" s="598">
        <f>'4-Отчет за собствения капитал'!M14</f>
        <v>0</v>
      </c>
    </row>
    <row r="440" spans="1:8">
      <c r="A440" s="593" t="str">
        <f t="shared" si="30"/>
        <v>ИНФРА ХОЛДИНГ АД</v>
      </c>
      <c r="B440" s="593" t="str">
        <f t="shared" si="31"/>
        <v>175443402</v>
      </c>
      <c r="C440" s="597">
        <f t="shared" si="32"/>
        <v>46022</v>
      </c>
      <c r="D440" s="593" t="s">
        <v>505</v>
      </c>
      <c r="E440" s="593">
        <v>11</v>
      </c>
      <c r="F440" s="599" t="s">
        <v>504</v>
      </c>
      <c r="G440" s="593"/>
      <c r="H440" s="598">
        <f>'4-Отчет за собствения капитал'!M15</f>
        <v>0</v>
      </c>
    </row>
    <row r="441" spans="1:8">
      <c r="A441" s="593" t="str">
        <f t="shared" si="30"/>
        <v>ИНФРА ХОЛДИНГ АД</v>
      </c>
      <c r="B441" s="593" t="str">
        <f t="shared" si="31"/>
        <v>175443402</v>
      </c>
      <c r="C441" s="597">
        <f t="shared" si="32"/>
        <v>46022</v>
      </c>
      <c r="D441" s="593" t="s">
        <v>507</v>
      </c>
      <c r="E441" s="593">
        <v>11</v>
      </c>
      <c r="F441" s="599" t="s">
        <v>506</v>
      </c>
      <c r="G441" s="593"/>
      <c r="H441" s="598">
        <f>'4-Отчет за собствения капитал'!M16</f>
        <v>0</v>
      </c>
    </row>
    <row r="442" spans="1:8">
      <c r="A442" s="593" t="str">
        <f t="shared" si="30"/>
        <v>ИНФРА ХОЛДИНГ АД</v>
      </c>
      <c r="B442" s="593" t="str">
        <f t="shared" si="31"/>
        <v>175443402</v>
      </c>
      <c r="C442" s="597">
        <f t="shared" si="32"/>
        <v>46022</v>
      </c>
      <c r="D442" s="593" t="s">
        <v>509</v>
      </c>
      <c r="E442" s="593">
        <v>11</v>
      </c>
      <c r="F442" s="599" t="s">
        <v>508</v>
      </c>
      <c r="G442" s="593"/>
      <c r="H442" s="598">
        <f>'4-Отчет за собствения капитал'!M17</f>
        <v>0</v>
      </c>
    </row>
    <row r="443" spans="1:8">
      <c r="A443" s="593" t="str">
        <f t="shared" si="30"/>
        <v>ИНФРА ХОЛДИНГ АД</v>
      </c>
      <c r="B443" s="593" t="str">
        <f t="shared" si="31"/>
        <v>175443402</v>
      </c>
      <c r="C443" s="597">
        <f t="shared" si="32"/>
        <v>46022</v>
      </c>
      <c r="D443" s="593" t="s">
        <v>511</v>
      </c>
      <c r="E443" s="593">
        <v>11</v>
      </c>
      <c r="F443" s="599" t="s">
        <v>510</v>
      </c>
      <c r="G443" s="593"/>
      <c r="H443" s="598">
        <f>'4-Отчет за собствения капитал'!M18</f>
        <v>0</v>
      </c>
    </row>
    <row r="444" spans="1:8">
      <c r="A444" s="593" t="str">
        <f t="shared" si="30"/>
        <v>ИНФРА ХОЛДИНГ АД</v>
      </c>
      <c r="B444" s="593" t="str">
        <f t="shared" si="31"/>
        <v>175443402</v>
      </c>
      <c r="C444" s="597">
        <f t="shared" si="32"/>
        <v>46022</v>
      </c>
      <c r="D444" s="593" t="s">
        <v>513</v>
      </c>
      <c r="E444" s="593">
        <v>11</v>
      </c>
      <c r="F444" s="599" t="s">
        <v>512</v>
      </c>
      <c r="G444" s="593"/>
      <c r="H444" s="598">
        <f>'4-Отчет за собствения капитал'!M19</f>
        <v>0</v>
      </c>
    </row>
    <row r="445" spans="1:8">
      <c r="A445" s="593" t="str">
        <f t="shared" si="30"/>
        <v>ИНФРА ХОЛДИНГ АД</v>
      </c>
      <c r="B445" s="593" t="str">
        <f t="shared" si="31"/>
        <v>175443402</v>
      </c>
      <c r="C445" s="597">
        <f t="shared" si="32"/>
        <v>46022</v>
      </c>
      <c r="D445" s="593" t="s">
        <v>515</v>
      </c>
      <c r="E445" s="593">
        <v>11</v>
      </c>
      <c r="F445" s="599" t="s">
        <v>514</v>
      </c>
      <c r="G445" s="593"/>
      <c r="H445" s="598">
        <f>'4-Отчет за собствения капитал'!M20</f>
        <v>0</v>
      </c>
    </row>
    <row r="446" spans="1:8">
      <c r="A446" s="593" t="str">
        <f t="shared" si="30"/>
        <v>ИНФРА ХОЛДИНГ АД</v>
      </c>
      <c r="B446" s="593" t="str">
        <f t="shared" si="31"/>
        <v>175443402</v>
      </c>
      <c r="C446" s="597">
        <f t="shared" si="32"/>
        <v>46022</v>
      </c>
      <c r="D446" s="593" t="s">
        <v>517</v>
      </c>
      <c r="E446" s="593">
        <v>11</v>
      </c>
      <c r="F446" s="599" t="s">
        <v>516</v>
      </c>
      <c r="G446" s="593"/>
      <c r="H446" s="598">
        <f>'4-Отчет за собствения капитал'!M21</f>
        <v>0</v>
      </c>
    </row>
    <row r="447" spans="1:8">
      <c r="A447" s="593" t="str">
        <f t="shared" si="30"/>
        <v>ИНФРА ХОЛДИНГ АД</v>
      </c>
      <c r="B447" s="593" t="str">
        <f t="shared" si="31"/>
        <v>175443402</v>
      </c>
      <c r="C447" s="597">
        <f t="shared" si="32"/>
        <v>46022</v>
      </c>
      <c r="D447" s="593" t="s">
        <v>519</v>
      </c>
      <c r="E447" s="593">
        <v>11</v>
      </c>
      <c r="F447" s="599" t="s">
        <v>518</v>
      </c>
      <c r="G447" s="593"/>
      <c r="H447" s="598">
        <f>'4-Отчет за собствения капитал'!M22</f>
        <v>0</v>
      </c>
    </row>
    <row r="448" spans="1:8">
      <c r="A448" s="593" t="str">
        <f t="shared" si="30"/>
        <v>ИНФРА ХОЛДИНГ АД</v>
      </c>
      <c r="B448" s="593" t="str">
        <f t="shared" si="31"/>
        <v>175443402</v>
      </c>
      <c r="C448" s="597">
        <f t="shared" si="32"/>
        <v>46022</v>
      </c>
      <c r="D448" s="593" t="s">
        <v>521</v>
      </c>
      <c r="E448" s="593">
        <v>11</v>
      </c>
      <c r="F448" s="599" t="s">
        <v>520</v>
      </c>
      <c r="G448" s="593"/>
      <c r="H448" s="598">
        <f>'4-Отчет за собствения капитал'!M23</f>
        <v>0</v>
      </c>
    </row>
    <row r="449" spans="1:8">
      <c r="A449" s="593" t="str">
        <f t="shared" si="30"/>
        <v>ИНФРА ХОЛДИНГ АД</v>
      </c>
      <c r="B449" s="593" t="str">
        <f t="shared" si="31"/>
        <v>175443402</v>
      </c>
      <c r="C449" s="597">
        <f t="shared" si="32"/>
        <v>46022</v>
      </c>
      <c r="D449" s="593" t="s">
        <v>523</v>
      </c>
      <c r="E449" s="593">
        <v>11</v>
      </c>
      <c r="F449" s="599" t="s">
        <v>522</v>
      </c>
      <c r="G449" s="593"/>
      <c r="H449" s="598">
        <f>'4-Отчет за собствения капитал'!M24</f>
        <v>0</v>
      </c>
    </row>
    <row r="450" spans="1:8">
      <c r="A450" s="593" t="str">
        <f t="shared" si="30"/>
        <v>ИНФРА ХОЛДИНГ АД</v>
      </c>
      <c r="B450" s="593" t="str">
        <f t="shared" si="31"/>
        <v>175443402</v>
      </c>
      <c r="C450" s="597">
        <f t="shared" si="32"/>
        <v>46022</v>
      </c>
      <c r="D450" s="593" t="s">
        <v>525</v>
      </c>
      <c r="E450" s="593">
        <v>11</v>
      </c>
      <c r="F450" s="599" t="s">
        <v>524</v>
      </c>
      <c r="G450" s="593"/>
      <c r="H450" s="598">
        <f>'4-Отчет за собствения капитал'!M25</f>
        <v>0</v>
      </c>
    </row>
    <row r="451" spans="1:8">
      <c r="A451" s="593" t="str">
        <f t="shared" si="30"/>
        <v>ИНФРА ХОЛДИНГ АД</v>
      </c>
      <c r="B451" s="593" t="str">
        <f t="shared" si="31"/>
        <v>175443402</v>
      </c>
      <c r="C451" s="597">
        <f t="shared" si="32"/>
        <v>46022</v>
      </c>
      <c r="D451" s="593" t="s">
        <v>527</v>
      </c>
      <c r="E451" s="593">
        <v>11</v>
      </c>
      <c r="F451" s="599" t="s">
        <v>526</v>
      </c>
      <c r="G451" s="593"/>
      <c r="H451" s="598">
        <f>'4-Отчет за собствения капитал'!M26</f>
        <v>0</v>
      </c>
    </row>
    <row r="452" spans="1:8">
      <c r="A452" s="593" t="str">
        <f t="shared" si="30"/>
        <v>ИНФРА ХОЛДИНГ АД</v>
      </c>
      <c r="B452" s="593" t="str">
        <f t="shared" si="31"/>
        <v>175443402</v>
      </c>
      <c r="C452" s="597">
        <f t="shared" si="32"/>
        <v>46022</v>
      </c>
      <c r="D452" s="593" t="s">
        <v>528</v>
      </c>
      <c r="E452" s="593">
        <v>11</v>
      </c>
      <c r="F452" s="599" t="s">
        <v>522</v>
      </c>
      <c r="G452" s="593"/>
      <c r="H452" s="598">
        <f>'4-Отчет за собствения капитал'!M27</f>
        <v>0</v>
      </c>
    </row>
    <row r="453" spans="1:8">
      <c r="A453" s="593" t="str">
        <f t="shared" si="30"/>
        <v>ИНФРА ХОЛДИНГ АД</v>
      </c>
      <c r="B453" s="593" t="str">
        <f t="shared" si="31"/>
        <v>175443402</v>
      </c>
      <c r="C453" s="597">
        <f t="shared" si="32"/>
        <v>46022</v>
      </c>
      <c r="D453" s="593" t="s">
        <v>529</v>
      </c>
      <c r="E453" s="593">
        <v>11</v>
      </c>
      <c r="F453" s="599" t="s">
        <v>524</v>
      </c>
      <c r="G453" s="593"/>
      <c r="H453" s="598">
        <f>'4-Отчет за собствения капитал'!M28</f>
        <v>0</v>
      </c>
    </row>
    <row r="454" spans="1:8">
      <c r="A454" s="593" t="str">
        <f t="shared" si="30"/>
        <v>ИНФРА ХОЛДИНГ АД</v>
      </c>
      <c r="B454" s="593" t="str">
        <f t="shared" si="31"/>
        <v>175443402</v>
      </c>
      <c r="C454" s="597">
        <f t="shared" si="32"/>
        <v>46022</v>
      </c>
      <c r="D454" s="593" t="s">
        <v>531</v>
      </c>
      <c r="E454" s="593">
        <v>11</v>
      </c>
      <c r="F454" s="599" t="s">
        <v>530</v>
      </c>
      <c r="G454" s="593"/>
      <c r="H454" s="598">
        <f>'4-Отчет за собствения капитал'!M29</f>
        <v>0</v>
      </c>
    </row>
    <row r="455" spans="1:8">
      <c r="A455" s="593" t="str">
        <f t="shared" si="30"/>
        <v>ИНФРА ХОЛДИНГ АД</v>
      </c>
      <c r="B455" s="593" t="str">
        <f t="shared" si="31"/>
        <v>175443402</v>
      </c>
      <c r="C455" s="597">
        <f t="shared" si="32"/>
        <v>46022</v>
      </c>
      <c r="D455" s="593" t="s">
        <v>533</v>
      </c>
      <c r="E455" s="593">
        <v>11</v>
      </c>
      <c r="F455" s="599" t="s">
        <v>532</v>
      </c>
      <c r="G455" s="593"/>
      <c r="H455" s="598">
        <f>'4-Отчет за собствения капитал'!M30</f>
        <v>0</v>
      </c>
    </row>
    <row r="456" spans="1:8">
      <c r="A456" s="593" t="str">
        <f t="shared" si="30"/>
        <v>ИНФРА ХОЛДИНГ АД</v>
      </c>
      <c r="B456" s="593" t="str">
        <f t="shared" si="31"/>
        <v>175443402</v>
      </c>
      <c r="C456" s="597">
        <f t="shared" si="32"/>
        <v>46022</v>
      </c>
      <c r="D456" s="593" t="s">
        <v>535</v>
      </c>
      <c r="E456" s="593">
        <v>11</v>
      </c>
      <c r="F456" s="599" t="s">
        <v>534</v>
      </c>
      <c r="G456" s="593"/>
      <c r="H456" s="598">
        <f>'4-Отчет за собствения капитал'!M31</f>
        <v>0</v>
      </c>
    </row>
    <row r="457" spans="1:8">
      <c r="A457" s="593" t="str">
        <f t="shared" si="30"/>
        <v>ИНФРА ХОЛДИНГ АД</v>
      </c>
      <c r="B457" s="593" t="str">
        <f t="shared" si="31"/>
        <v>175443402</v>
      </c>
      <c r="C457" s="597">
        <f t="shared" si="32"/>
        <v>46022</v>
      </c>
      <c r="D457" s="593" t="s">
        <v>537</v>
      </c>
      <c r="E457" s="593">
        <v>11</v>
      </c>
      <c r="F457" s="599" t="s">
        <v>536</v>
      </c>
      <c r="G457" s="593"/>
      <c r="H457" s="598">
        <f>'4-Отчет за собствения капитал'!M32</f>
        <v>0</v>
      </c>
    </row>
    <row r="458" spans="1:8">
      <c r="A458" s="593" t="str">
        <f t="shared" si="30"/>
        <v>ИНФРА ХОЛДИНГ АД</v>
      </c>
      <c r="B458" s="593" t="str">
        <f t="shared" si="31"/>
        <v>175443402</v>
      </c>
      <c r="C458" s="597">
        <f t="shared" si="32"/>
        <v>46022</v>
      </c>
      <c r="D458" s="593" t="s">
        <v>539</v>
      </c>
      <c r="E458" s="593">
        <v>11</v>
      </c>
      <c r="F458" s="599" t="s">
        <v>538</v>
      </c>
      <c r="G458" s="593"/>
      <c r="H458" s="598">
        <f>'4-Отчет за собствения капитал'!M33</f>
        <v>0</v>
      </c>
    </row>
    <row r="459" spans="1:8">
      <c r="A459" s="593" t="str">
        <f t="shared" si="30"/>
        <v>ИНФРА ХОЛДИНГ АД</v>
      </c>
      <c r="B459" s="593" t="str">
        <f t="shared" si="31"/>
        <v>175443402</v>
      </c>
      <c r="C459" s="597">
        <f t="shared" si="32"/>
        <v>46022</v>
      </c>
      <c r="D459" s="593" t="s">
        <v>541</v>
      </c>
      <c r="E459" s="593">
        <v>11</v>
      </c>
      <c r="F459" s="599" t="s">
        <v>540</v>
      </c>
      <c r="G459" s="593"/>
      <c r="H459" s="598">
        <f>'4-Отчет за собствения капитал'!M34</f>
        <v>0</v>
      </c>
    </row>
    <row r="460" spans="1:8" s="433" customFormat="1">
      <c r="A460" s="594"/>
      <c r="B460" s="594"/>
      <c r="C460" s="595"/>
      <c r="D460" s="594"/>
      <c r="E460" s="594"/>
      <c r="F460" s="596" t="s">
        <v>952</v>
      </c>
      <c r="G460" s="594"/>
      <c r="H460" s="594"/>
    </row>
    <row r="461" spans="1:8">
      <c r="A461" s="593" t="str">
        <f t="shared" ref="A461:A524" si="33">pdeName</f>
        <v>ИНФРА ХОЛДИНГ АД</v>
      </c>
      <c r="B461" s="593" t="str">
        <f t="shared" ref="B461:B524" si="34">pdeBulstat</f>
        <v>175443402</v>
      </c>
      <c r="C461" s="597">
        <f t="shared" ref="C461:C524" si="35">endDate</f>
        <v>46022</v>
      </c>
      <c r="D461" s="593" t="s">
        <v>583</v>
      </c>
      <c r="E461" s="593">
        <v>1</v>
      </c>
      <c r="F461" s="593" t="s">
        <v>582</v>
      </c>
      <c r="G461" s="593"/>
      <c r="H461" s="593">
        <f>'Справка 6'!D11</f>
        <v>0</v>
      </c>
    </row>
    <row r="462" spans="1:8">
      <c r="A462" s="593" t="str">
        <f t="shared" si="33"/>
        <v>ИНФРА ХОЛДИНГ АД</v>
      </c>
      <c r="B462" s="593" t="str">
        <f t="shared" si="34"/>
        <v>175443402</v>
      </c>
      <c r="C462" s="597">
        <f t="shared" si="35"/>
        <v>46022</v>
      </c>
      <c r="D462" s="593" t="s">
        <v>586</v>
      </c>
      <c r="E462" s="593">
        <v>1</v>
      </c>
      <c r="F462" s="593" t="s">
        <v>585</v>
      </c>
      <c r="G462" s="593"/>
      <c r="H462" s="593">
        <f>'Справка 6'!D12</f>
        <v>0</v>
      </c>
    </row>
    <row r="463" spans="1:8">
      <c r="A463" s="593" t="str">
        <f t="shared" si="33"/>
        <v>ИНФРА ХОЛДИНГ АД</v>
      </c>
      <c r="B463" s="593" t="str">
        <f t="shared" si="34"/>
        <v>175443402</v>
      </c>
      <c r="C463" s="597">
        <f t="shared" si="35"/>
        <v>46022</v>
      </c>
      <c r="D463" s="593" t="s">
        <v>589</v>
      </c>
      <c r="E463" s="593">
        <v>1</v>
      </c>
      <c r="F463" s="593" t="s">
        <v>588</v>
      </c>
      <c r="G463" s="593"/>
      <c r="H463" s="593">
        <f>'Справка 6'!D13</f>
        <v>1</v>
      </c>
    </row>
    <row r="464" spans="1:8">
      <c r="A464" s="593" t="str">
        <f t="shared" si="33"/>
        <v>ИНФРА ХОЛДИНГ АД</v>
      </c>
      <c r="B464" s="593" t="str">
        <f t="shared" si="34"/>
        <v>175443402</v>
      </c>
      <c r="C464" s="597">
        <f t="shared" si="35"/>
        <v>46022</v>
      </c>
      <c r="D464" s="593" t="s">
        <v>592</v>
      </c>
      <c r="E464" s="593">
        <v>1</v>
      </c>
      <c r="F464" s="593" t="s">
        <v>591</v>
      </c>
      <c r="G464" s="593"/>
      <c r="H464" s="593">
        <f>'Справка 6'!D14</f>
        <v>0</v>
      </c>
    </row>
    <row r="465" spans="1:8">
      <c r="A465" s="593" t="str">
        <f t="shared" si="33"/>
        <v>ИНФРА ХОЛДИНГ АД</v>
      </c>
      <c r="B465" s="593" t="str">
        <f t="shared" si="34"/>
        <v>175443402</v>
      </c>
      <c r="C465" s="597">
        <f t="shared" si="35"/>
        <v>46022</v>
      </c>
      <c r="D465" s="593" t="s">
        <v>595</v>
      </c>
      <c r="E465" s="593">
        <v>1</v>
      </c>
      <c r="F465" s="593" t="s">
        <v>594</v>
      </c>
      <c r="G465" s="593"/>
      <c r="H465" s="593">
        <f>'Справка 6'!D15</f>
        <v>10</v>
      </c>
    </row>
    <row r="466" spans="1:8">
      <c r="A466" s="593" t="str">
        <f t="shared" si="33"/>
        <v>ИНФРА ХОЛДИНГ АД</v>
      </c>
      <c r="B466" s="593" t="str">
        <f t="shared" si="34"/>
        <v>175443402</v>
      </c>
      <c r="C466" s="597">
        <f t="shared" si="35"/>
        <v>46022</v>
      </c>
      <c r="D466" s="593" t="s">
        <v>598</v>
      </c>
      <c r="E466" s="593">
        <v>1</v>
      </c>
      <c r="F466" s="593" t="s">
        <v>597</v>
      </c>
      <c r="G466" s="593"/>
      <c r="H466" s="593">
        <f>'Справка 6'!D16</f>
        <v>0</v>
      </c>
    </row>
    <row r="467" spans="1:8">
      <c r="A467" s="593" t="str">
        <f t="shared" si="33"/>
        <v>ИНФРА ХОЛДИНГ АД</v>
      </c>
      <c r="B467" s="593" t="str">
        <f t="shared" si="34"/>
        <v>175443402</v>
      </c>
      <c r="C467" s="597">
        <f t="shared" si="35"/>
        <v>46022</v>
      </c>
      <c r="D467" s="593" t="s">
        <v>601</v>
      </c>
      <c r="E467" s="593">
        <v>1</v>
      </c>
      <c r="F467" s="593" t="s">
        <v>600</v>
      </c>
      <c r="G467" s="593"/>
      <c r="H467" s="593">
        <f>'Справка 6'!D17</f>
        <v>0</v>
      </c>
    </row>
    <row r="468" spans="1:8">
      <c r="A468" s="593" t="str">
        <f t="shared" si="33"/>
        <v>ИНФРА ХОЛДИНГ АД</v>
      </c>
      <c r="B468" s="593" t="str">
        <f t="shared" si="34"/>
        <v>175443402</v>
      </c>
      <c r="C468" s="597">
        <f t="shared" si="35"/>
        <v>46022</v>
      </c>
      <c r="D468" s="593" t="s">
        <v>604</v>
      </c>
      <c r="E468" s="593">
        <v>1</v>
      </c>
      <c r="F468" s="593" t="s">
        <v>603</v>
      </c>
      <c r="G468" s="593"/>
      <c r="H468" s="593">
        <f>'Справка 6'!D18</f>
        <v>0</v>
      </c>
    </row>
    <row r="469" spans="1:8">
      <c r="A469" s="593" t="str">
        <f t="shared" si="33"/>
        <v>ИНФРА ХОЛДИНГ АД</v>
      </c>
      <c r="B469" s="593" t="str">
        <f t="shared" si="34"/>
        <v>175443402</v>
      </c>
      <c r="C469" s="597">
        <f t="shared" si="35"/>
        <v>46022</v>
      </c>
      <c r="D469" s="593" t="s">
        <v>605</v>
      </c>
      <c r="E469" s="593">
        <v>1</v>
      </c>
      <c r="F469" s="593" t="s">
        <v>580</v>
      </c>
      <c r="G469" s="593"/>
      <c r="H469" s="593">
        <f>'Справка 6'!D19</f>
        <v>11</v>
      </c>
    </row>
    <row r="470" spans="1:8">
      <c r="A470" s="593" t="str">
        <f t="shared" si="33"/>
        <v>ИНФРА ХОЛДИНГ АД</v>
      </c>
      <c r="B470" s="593" t="str">
        <f t="shared" si="34"/>
        <v>175443402</v>
      </c>
      <c r="C470" s="597">
        <f t="shared" si="35"/>
        <v>46022</v>
      </c>
      <c r="D470" s="593" t="s">
        <v>608</v>
      </c>
      <c r="E470" s="593">
        <v>1</v>
      </c>
      <c r="F470" s="593" t="s">
        <v>607</v>
      </c>
      <c r="G470" s="593"/>
      <c r="H470" s="593">
        <f>'Справка 6'!D20</f>
        <v>0</v>
      </c>
    </row>
    <row r="471" spans="1:8">
      <c r="A471" s="593" t="str">
        <f t="shared" si="33"/>
        <v>ИНФРА ХОЛДИНГ АД</v>
      </c>
      <c r="B471" s="593" t="str">
        <f t="shared" si="34"/>
        <v>175443402</v>
      </c>
      <c r="C471" s="597">
        <f t="shared" si="35"/>
        <v>46022</v>
      </c>
      <c r="D471" s="593" t="s">
        <v>611</v>
      </c>
      <c r="E471" s="593">
        <v>1</v>
      </c>
      <c r="F471" s="593" t="s">
        <v>610</v>
      </c>
      <c r="G471" s="593"/>
      <c r="H471" s="593">
        <f>'Справка 6'!D22</f>
        <v>0</v>
      </c>
    </row>
    <row r="472" spans="1:8">
      <c r="A472" s="593" t="str">
        <f t="shared" si="33"/>
        <v>ИНФРА ХОЛДИНГ АД</v>
      </c>
      <c r="B472" s="593" t="str">
        <f t="shared" si="34"/>
        <v>175443402</v>
      </c>
      <c r="C472" s="597">
        <f t="shared" si="35"/>
        <v>46022</v>
      </c>
      <c r="D472" s="593" t="s">
        <v>615</v>
      </c>
      <c r="E472" s="593">
        <v>1</v>
      </c>
      <c r="F472" s="593" t="s">
        <v>614</v>
      </c>
      <c r="G472" s="593"/>
      <c r="H472" s="593">
        <f>'Справка 6'!D24</f>
        <v>0</v>
      </c>
    </row>
    <row r="473" spans="1:8">
      <c r="A473" s="593" t="str">
        <f t="shared" si="33"/>
        <v>ИНФРА ХОЛДИНГ АД</v>
      </c>
      <c r="B473" s="593" t="str">
        <f t="shared" si="34"/>
        <v>175443402</v>
      </c>
      <c r="C473" s="597">
        <f t="shared" si="35"/>
        <v>46022</v>
      </c>
      <c r="D473" s="593" t="s">
        <v>617</v>
      </c>
      <c r="E473" s="593">
        <v>1</v>
      </c>
      <c r="F473" s="593" t="s">
        <v>616</v>
      </c>
      <c r="G473" s="593"/>
      <c r="H473" s="593">
        <f>'Справка 6'!D25</f>
        <v>0</v>
      </c>
    </row>
    <row r="474" spans="1:8">
      <c r="A474" s="593" t="str">
        <f t="shared" si="33"/>
        <v>ИНФРА ХОЛДИНГ АД</v>
      </c>
      <c r="B474" s="593" t="str">
        <f t="shared" si="34"/>
        <v>175443402</v>
      </c>
      <c r="C474" s="597">
        <f t="shared" si="35"/>
        <v>46022</v>
      </c>
      <c r="D474" s="593" t="s">
        <v>619</v>
      </c>
      <c r="E474" s="593">
        <v>1</v>
      </c>
      <c r="F474" s="593" t="s">
        <v>618</v>
      </c>
      <c r="G474" s="593"/>
      <c r="H474" s="593">
        <f>'Справка 6'!D26</f>
        <v>0</v>
      </c>
    </row>
    <row r="475" spans="1:8">
      <c r="A475" s="593" t="str">
        <f t="shared" si="33"/>
        <v>ИНФРА ХОЛДИНГ АД</v>
      </c>
      <c r="B475" s="593" t="str">
        <f t="shared" si="34"/>
        <v>175443402</v>
      </c>
      <c r="C475" s="597">
        <f t="shared" si="35"/>
        <v>46022</v>
      </c>
      <c r="D475" s="593" t="s">
        <v>620</v>
      </c>
      <c r="E475" s="593">
        <v>1</v>
      </c>
      <c r="F475" s="593" t="s">
        <v>603</v>
      </c>
      <c r="G475" s="593"/>
      <c r="H475" s="593">
        <f>'Справка 6'!D27</f>
        <v>0</v>
      </c>
    </row>
    <row r="476" spans="1:8">
      <c r="A476" s="593" t="str">
        <f t="shared" si="33"/>
        <v>ИНФРА ХОЛДИНГ АД</v>
      </c>
      <c r="B476" s="593" t="str">
        <f t="shared" si="34"/>
        <v>175443402</v>
      </c>
      <c r="C476" s="597">
        <f t="shared" si="35"/>
        <v>46022</v>
      </c>
      <c r="D476" s="593" t="s">
        <v>621</v>
      </c>
      <c r="E476" s="593">
        <v>1</v>
      </c>
      <c r="F476" s="593" t="s">
        <v>953</v>
      </c>
      <c r="G476" s="593"/>
      <c r="H476" s="593">
        <f>'Справка 6'!D28</f>
        <v>0</v>
      </c>
    </row>
    <row r="477" spans="1:8">
      <c r="A477" s="593" t="str">
        <f t="shared" si="33"/>
        <v>ИНФРА ХОЛДИНГ АД</v>
      </c>
      <c r="B477" s="593" t="str">
        <f t="shared" si="34"/>
        <v>175443402</v>
      </c>
      <c r="C477" s="597">
        <f t="shared" si="35"/>
        <v>46022</v>
      </c>
      <c r="D477" s="593" t="s">
        <v>625</v>
      </c>
      <c r="E477" s="593">
        <v>1</v>
      </c>
      <c r="F477" s="593" t="s">
        <v>624</v>
      </c>
      <c r="G477" s="593"/>
      <c r="H477" s="593">
        <f>'Справка 6'!D30</f>
        <v>0</v>
      </c>
    </row>
    <row r="478" spans="1:8">
      <c r="A478" s="593" t="str">
        <f t="shared" si="33"/>
        <v>ИНФРА ХОЛДИНГ АД</v>
      </c>
      <c r="B478" s="593" t="str">
        <f t="shared" si="34"/>
        <v>175443402</v>
      </c>
      <c r="C478" s="597">
        <f t="shared" si="35"/>
        <v>46022</v>
      </c>
      <c r="D478" s="593" t="s">
        <v>626</v>
      </c>
      <c r="E478" s="593">
        <v>1</v>
      </c>
      <c r="F478" s="593" t="s">
        <v>126</v>
      </c>
      <c r="G478" s="593"/>
      <c r="H478" s="593">
        <f>'Справка 6'!D31</f>
        <v>0</v>
      </c>
    </row>
    <row r="479" spans="1:8">
      <c r="A479" s="593" t="str">
        <f t="shared" si="33"/>
        <v>ИНФРА ХОЛДИНГ АД</v>
      </c>
      <c r="B479" s="593" t="str">
        <f t="shared" si="34"/>
        <v>175443402</v>
      </c>
      <c r="C479" s="597">
        <f t="shared" si="35"/>
        <v>46022</v>
      </c>
      <c r="D479" s="593" t="s">
        <v>627</v>
      </c>
      <c r="E479" s="593">
        <v>1</v>
      </c>
      <c r="F479" s="593" t="s">
        <v>128</v>
      </c>
      <c r="G479" s="593"/>
      <c r="H479" s="593">
        <f>'Справка 6'!D32</f>
        <v>0</v>
      </c>
    </row>
    <row r="480" spans="1:8">
      <c r="A480" s="593" t="str">
        <f t="shared" si="33"/>
        <v>ИНФРА ХОЛДИНГ АД</v>
      </c>
      <c r="B480" s="593" t="str">
        <f t="shared" si="34"/>
        <v>175443402</v>
      </c>
      <c r="C480" s="597">
        <f t="shared" si="35"/>
        <v>46022</v>
      </c>
      <c r="D480" s="593" t="s">
        <v>628</v>
      </c>
      <c r="E480" s="593">
        <v>1</v>
      </c>
      <c r="F480" s="593" t="s">
        <v>132</v>
      </c>
      <c r="G480" s="593"/>
      <c r="H480" s="593">
        <f>'Справка 6'!D33</f>
        <v>0</v>
      </c>
    </row>
    <row r="481" spans="1:8">
      <c r="A481" s="593" t="str">
        <f t="shared" si="33"/>
        <v>ИНФРА ХОЛДИНГ АД</v>
      </c>
      <c r="B481" s="593" t="str">
        <f t="shared" si="34"/>
        <v>175443402</v>
      </c>
      <c r="C481" s="597">
        <f t="shared" si="35"/>
        <v>46022</v>
      </c>
      <c r="D481" s="593" t="s">
        <v>629</v>
      </c>
      <c r="E481" s="593">
        <v>1</v>
      </c>
      <c r="F481" s="593" t="s">
        <v>134</v>
      </c>
      <c r="G481" s="593"/>
      <c r="H481" s="593">
        <f>'Справка 6'!D34</f>
        <v>0</v>
      </c>
    </row>
    <row r="482" spans="1:8">
      <c r="A482" s="593" t="str">
        <f t="shared" si="33"/>
        <v>ИНФРА ХОЛДИНГ АД</v>
      </c>
      <c r="B482" s="593" t="str">
        <f t="shared" si="34"/>
        <v>175443402</v>
      </c>
      <c r="C482" s="597">
        <f t="shared" si="35"/>
        <v>46022</v>
      </c>
      <c r="D482" s="593" t="s">
        <v>631</v>
      </c>
      <c r="E482" s="593">
        <v>1</v>
      </c>
      <c r="F482" s="593" t="s">
        <v>630</v>
      </c>
      <c r="G482" s="593"/>
      <c r="H482" s="593">
        <f>'Справка 6'!D35</f>
        <v>0</v>
      </c>
    </row>
    <row r="483" spans="1:8">
      <c r="A483" s="593" t="str">
        <f t="shared" si="33"/>
        <v>ИНФРА ХОЛДИНГ АД</v>
      </c>
      <c r="B483" s="593" t="str">
        <f t="shared" si="34"/>
        <v>175443402</v>
      </c>
      <c r="C483" s="597">
        <f t="shared" si="35"/>
        <v>46022</v>
      </c>
      <c r="D483" s="593" t="s">
        <v>632</v>
      </c>
      <c r="E483" s="593">
        <v>1</v>
      </c>
      <c r="F483" s="593" t="s">
        <v>140</v>
      </c>
      <c r="G483" s="593"/>
      <c r="H483" s="593">
        <f>'Справка 6'!D36</f>
        <v>0</v>
      </c>
    </row>
    <row r="484" spans="1:8">
      <c r="A484" s="593" t="str">
        <f t="shared" si="33"/>
        <v>ИНФРА ХОЛДИНГ АД</v>
      </c>
      <c r="B484" s="593" t="str">
        <f t="shared" si="34"/>
        <v>175443402</v>
      </c>
      <c r="C484" s="597">
        <f t="shared" si="35"/>
        <v>46022</v>
      </c>
      <c r="D484" s="593" t="s">
        <v>634</v>
      </c>
      <c r="E484" s="593">
        <v>1</v>
      </c>
      <c r="F484" s="593" t="s">
        <v>633</v>
      </c>
      <c r="G484" s="593"/>
      <c r="H484" s="593">
        <f>'Справка 6'!D37</f>
        <v>0</v>
      </c>
    </row>
    <row r="485" spans="1:8">
      <c r="A485" s="593" t="str">
        <f t="shared" si="33"/>
        <v>ИНФРА ХОЛДИНГ АД</v>
      </c>
      <c r="B485" s="593" t="str">
        <f t="shared" si="34"/>
        <v>175443402</v>
      </c>
      <c r="C485" s="597">
        <f t="shared" si="35"/>
        <v>46022</v>
      </c>
      <c r="D485" s="593" t="s">
        <v>636</v>
      </c>
      <c r="E485" s="593">
        <v>1</v>
      </c>
      <c r="F485" s="593" t="s">
        <v>635</v>
      </c>
      <c r="G485" s="593"/>
      <c r="H485" s="593">
        <f>'Справка 6'!D38</f>
        <v>0</v>
      </c>
    </row>
    <row r="486" spans="1:8">
      <c r="A486" s="593" t="str">
        <f t="shared" si="33"/>
        <v>ИНФРА ХОЛДИНГ АД</v>
      </c>
      <c r="B486" s="593" t="str">
        <f t="shared" si="34"/>
        <v>175443402</v>
      </c>
      <c r="C486" s="597">
        <f t="shared" si="35"/>
        <v>46022</v>
      </c>
      <c r="D486" s="593" t="s">
        <v>638</v>
      </c>
      <c r="E486" s="593">
        <v>1</v>
      </c>
      <c r="F486" s="593" t="s">
        <v>637</v>
      </c>
      <c r="G486" s="593"/>
      <c r="H486" s="593">
        <f>'Справка 6'!D39</f>
        <v>0</v>
      </c>
    </row>
    <row r="487" spans="1:8">
      <c r="A487" s="593" t="str">
        <f t="shared" si="33"/>
        <v>ИНФРА ХОЛДИНГ АД</v>
      </c>
      <c r="B487" s="593" t="str">
        <f t="shared" si="34"/>
        <v>175443402</v>
      </c>
      <c r="C487" s="597">
        <f t="shared" si="35"/>
        <v>46022</v>
      </c>
      <c r="D487" s="593" t="s">
        <v>639</v>
      </c>
      <c r="E487" s="593">
        <v>1</v>
      </c>
      <c r="F487" s="593" t="s">
        <v>603</v>
      </c>
      <c r="G487" s="593"/>
      <c r="H487" s="593">
        <f>'Справка 6'!D40</f>
        <v>0</v>
      </c>
    </row>
    <row r="488" spans="1:8">
      <c r="A488" s="593" t="str">
        <f t="shared" si="33"/>
        <v>ИНФРА ХОЛДИНГ АД</v>
      </c>
      <c r="B488" s="593" t="str">
        <f t="shared" si="34"/>
        <v>175443402</v>
      </c>
      <c r="C488" s="597">
        <f t="shared" si="35"/>
        <v>46022</v>
      </c>
      <c r="D488" s="593" t="s">
        <v>641</v>
      </c>
      <c r="E488" s="593">
        <v>1</v>
      </c>
      <c r="F488" s="593" t="s">
        <v>623</v>
      </c>
      <c r="G488" s="593"/>
      <c r="H488" s="593">
        <f>'Справка 6'!D41</f>
        <v>0</v>
      </c>
    </row>
    <row r="489" spans="1:8">
      <c r="A489" s="593" t="str">
        <f t="shared" si="33"/>
        <v>ИНФРА ХОЛДИНГ АД</v>
      </c>
      <c r="B489" s="593" t="str">
        <f t="shared" si="34"/>
        <v>175443402</v>
      </c>
      <c r="C489" s="597">
        <f t="shared" si="35"/>
        <v>46022</v>
      </c>
      <c r="D489" s="593" t="s">
        <v>644</v>
      </c>
      <c r="E489" s="593">
        <v>1</v>
      </c>
      <c r="F489" s="593" t="s">
        <v>643</v>
      </c>
      <c r="G489" s="593"/>
      <c r="H489" s="593">
        <f>'Справка 6'!D42</f>
        <v>0</v>
      </c>
    </row>
    <row r="490" spans="1:8">
      <c r="A490" s="593" t="str">
        <f t="shared" si="33"/>
        <v>ИНФРА ХОЛДИНГ АД</v>
      </c>
      <c r="B490" s="593" t="str">
        <f t="shared" si="34"/>
        <v>175443402</v>
      </c>
      <c r="C490" s="597">
        <f t="shared" si="35"/>
        <v>46022</v>
      </c>
      <c r="D490" s="593" t="s">
        <v>646</v>
      </c>
      <c r="E490" s="593">
        <v>1</v>
      </c>
      <c r="F490" s="593" t="s">
        <v>645</v>
      </c>
      <c r="G490" s="593"/>
      <c r="H490" s="593">
        <f>'Справка 6'!D43</f>
        <v>11</v>
      </c>
    </row>
    <row r="491" spans="1:8">
      <c r="A491" s="593" t="str">
        <f t="shared" si="33"/>
        <v>ИНФРА ХОЛДИНГ АД</v>
      </c>
      <c r="B491" s="593" t="str">
        <f t="shared" si="34"/>
        <v>175443402</v>
      </c>
      <c r="C491" s="597">
        <f t="shared" si="35"/>
        <v>46022</v>
      </c>
      <c r="D491" s="593" t="s">
        <v>583</v>
      </c>
      <c r="E491" s="593">
        <v>2</v>
      </c>
      <c r="F491" s="593" t="s">
        <v>582</v>
      </c>
      <c r="G491" s="593"/>
      <c r="H491" s="593">
        <f>'Справка 6'!E11</f>
        <v>0</v>
      </c>
    </row>
    <row r="492" spans="1:8">
      <c r="A492" s="593" t="str">
        <f t="shared" si="33"/>
        <v>ИНФРА ХОЛДИНГ АД</v>
      </c>
      <c r="B492" s="593" t="str">
        <f t="shared" si="34"/>
        <v>175443402</v>
      </c>
      <c r="C492" s="597">
        <f t="shared" si="35"/>
        <v>46022</v>
      </c>
      <c r="D492" s="593" t="s">
        <v>586</v>
      </c>
      <c r="E492" s="593">
        <v>2</v>
      </c>
      <c r="F492" s="593" t="s">
        <v>585</v>
      </c>
      <c r="G492" s="593"/>
      <c r="H492" s="593">
        <f>'Справка 6'!E12</f>
        <v>0</v>
      </c>
    </row>
    <row r="493" spans="1:8">
      <c r="A493" s="593" t="str">
        <f t="shared" si="33"/>
        <v>ИНФРА ХОЛДИНГ АД</v>
      </c>
      <c r="B493" s="593" t="str">
        <f t="shared" si="34"/>
        <v>175443402</v>
      </c>
      <c r="C493" s="597">
        <f t="shared" si="35"/>
        <v>46022</v>
      </c>
      <c r="D493" s="593" t="s">
        <v>589</v>
      </c>
      <c r="E493" s="593">
        <v>2</v>
      </c>
      <c r="F493" s="593" t="s">
        <v>588</v>
      </c>
      <c r="G493" s="593"/>
      <c r="H493" s="593">
        <f>'Справка 6'!E13</f>
        <v>0</v>
      </c>
    </row>
    <row r="494" spans="1:8">
      <c r="A494" s="593" t="str">
        <f t="shared" si="33"/>
        <v>ИНФРА ХОЛДИНГ АД</v>
      </c>
      <c r="B494" s="593" t="str">
        <f t="shared" si="34"/>
        <v>175443402</v>
      </c>
      <c r="C494" s="597">
        <f t="shared" si="35"/>
        <v>46022</v>
      </c>
      <c r="D494" s="593" t="s">
        <v>592</v>
      </c>
      <c r="E494" s="593">
        <v>2</v>
      </c>
      <c r="F494" s="593" t="s">
        <v>591</v>
      </c>
      <c r="G494" s="593"/>
      <c r="H494" s="593">
        <f>'Справка 6'!E14</f>
        <v>0</v>
      </c>
    </row>
    <row r="495" spans="1:8">
      <c r="A495" s="593" t="str">
        <f t="shared" si="33"/>
        <v>ИНФРА ХОЛДИНГ АД</v>
      </c>
      <c r="B495" s="593" t="str">
        <f t="shared" si="34"/>
        <v>175443402</v>
      </c>
      <c r="C495" s="597">
        <f t="shared" si="35"/>
        <v>46022</v>
      </c>
      <c r="D495" s="593" t="s">
        <v>595</v>
      </c>
      <c r="E495" s="593">
        <v>2</v>
      </c>
      <c r="F495" s="593" t="s">
        <v>594</v>
      </c>
      <c r="G495" s="593"/>
      <c r="H495" s="593">
        <f>'Справка 6'!E15</f>
        <v>0</v>
      </c>
    </row>
    <row r="496" spans="1:8">
      <c r="A496" s="593" t="str">
        <f t="shared" si="33"/>
        <v>ИНФРА ХОЛДИНГ АД</v>
      </c>
      <c r="B496" s="593" t="str">
        <f t="shared" si="34"/>
        <v>175443402</v>
      </c>
      <c r="C496" s="597">
        <f t="shared" si="35"/>
        <v>46022</v>
      </c>
      <c r="D496" s="593" t="s">
        <v>598</v>
      </c>
      <c r="E496" s="593">
        <v>2</v>
      </c>
      <c r="F496" s="593" t="s">
        <v>597</v>
      </c>
      <c r="G496" s="593"/>
      <c r="H496" s="593">
        <f>'Справка 6'!E16</f>
        <v>0</v>
      </c>
    </row>
    <row r="497" spans="1:8">
      <c r="A497" s="593" t="str">
        <f t="shared" si="33"/>
        <v>ИНФРА ХОЛДИНГ АД</v>
      </c>
      <c r="B497" s="593" t="str">
        <f t="shared" si="34"/>
        <v>175443402</v>
      </c>
      <c r="C497" s="597">
        <f t="shared" si="35"/>
        <v>46022</v>
      </c>
      <c r="D497" s="593" t="s">
        <v>601</v>
      </c>
      <c r="E497" s="593">
        <v>2</v>
      </c>
      <c r="F497" s="593" t="s">
        <v>600</v>
      </c>
      <c r="G497" s="593"/>
      <c r="H497" s="593">
        <f>'Справка 6'!E17</f>
        <v>0</v>
      </c>
    </row>
    <row r="498" spans="1:8">
      <c r="A498" s="593" t="str">
        <f t="shared" si="33"/>
        <v>ИНФРА ХОЛДИНГ АД</v>
      </c>
      <c r="B498" s="593" t="str">
        <f t="shared" si="34"/>
        <v>175443402</v>
      </c>
      <c r="C498" s="597">
        <f t="shared" si="35"/>
        <v>46022</v>
      </c>
      <c r="D498" s="593" t="s">
        <v>604</v>
      </c>
      <c r="E498" s="593">
        <v>2</v>
      </c>
      <c r="F498" s="593" t="s">
        <v>603</v>
      </c>
      <c r="G498" s="593"/>
      <c r="H498" s="593">
        <f>'Справка 6'!E18</f>
        <v>0</v>
      </c>
    </row>
    <row r="499" spans="1:8">
      <c r="A499" s="593" t="str">
        <f t="shared" si="33"/>
        <v>ИНФРА ХОЛДИНГ АД</v>
      </c>
      <c r="B499" s="593" t="str">
        <f t="shared" si="34"/>
        <v>175443402</v>
      </c>
      <c r="C499" s="597">
        <f t="shared" si="35"/>
        <v>46022</v>
      </c>
      <c r="D499" s="593" t="s">
        <v>605</v>
      </c>
      <c r="E499" s="593">
        <v>2</v>
      </c>
      <c r="F499" s="593" t="s">
        <v>580</v>
      </c>
      <c r="G499" s="593"/>
      <c r="H499" s="593">
        <f>'Справка 6'!E19</f>
        <v>0</v>
      </c>
    </row>
    <row r="500" spans="1:8">
      <c r="A500" s="593" t="str">
        <f t="shared" si="33"/>
        <v>ИНФРА ХОЛДИНГ АД</v>
      </c>
      <c r="B500" s="593" t="str">
        <f t="shared" si="34"/>
        <v>175443402</v>
      </c>
      <c r="C500" s="597">
        <f t="shared" si="35"/>
        <v>46022</v>
      </c>
      <c r="D500" s="593" t="s">
        <v>608</v>
      </c>
      <c r="E500" s="593">
        <v>2</v>
      </c>
      <c r="F500" s="593" t="s">
        <v>607</v>
      </c>
      <c r="G500" s="593"/>
      <c r="H500" s="593">
        <f>'Справка 6'!E20</f>
        <v>0</v>
      </c>
    </row>
    <row r="501" spans="1:8">
      <c r="A501" s="593" t="str">
        <f t="shared" si="33"/>
        <v>ИНФРА ХОЛДИНГ АД</v>
      </c>
      <c r="B501" s="593" t="str">
        <f t="shared" si="34"/>
        <v>175443402</v>
      </c>
      <c r="C501" s="597">
        <f t="shared" si="35"/>
        <v>46022</v>
      </c>
      <c r="D501" s="593" t="s">
        <v>611</v>
      </c>
      <c r="E501" s="593">
        <v>2</v>
      </c>
      <c r="F501" s="593" t="s">
        <v>610</v>
      </c>
      <c r="G501" s="593"/>
      <c r="H501" s="593">
        <f>'Справка 6'!E22</f>
        <v>0</v>
      </c>
    </row>
    <row r="502" spans="1:8">
      <c r="A502" s="593" t="str">
        <f t="shared" si="33"/>
        <v>ИНФРА ХОЛДИНГ АД</v>
      </c>
      <c r="B502" s="593" t="str">
        <f t="shared" si="34"/>
        <v>175443402</v>
      </c>
      <c r="C502" s="597">
        <f t="shared" si="35"/>
        <v>46022</v>
      </c>
      <c r="D502" s="593" t="s">
        <v>615</v>
      </c>
      <c r="E502" s="593">
        <v>2</v>
      </c>
      <c r="F502" s="593" t="s">
        <v>614</v>
      </c>
      <c r="G502" s="593"/>
      <c r="H502" s="593">
        <f>'Справка 6'!E24</f>
        <v>0</v>
      </c>
    </row>
    <row r="503" spans="1:8">
      <c r="A503" s="593" t="str">
        <f t="shared" si="33"/>
        <v>ИНФРА ХОЛДИНГ АД</v>
      </c>
      <c r="B503" s="593" t="str">
        <f t="shared" si="34"/>
        <v>175443402</v>
      </c>
      <c r="C503" s="597">
        <f t="shared" si="35"/>
        <v>46022</v>
      </c>
      <c r="D503" s="593" t="s">
        <v>617</v>
      </c>
      <c r="E503" s="593">
        <v>2</v>
      </c>
      <c r="F503" s="593" t="s">
        <v>616</v>
      </c>
      <c r="G503" s="593"/>
      <c r="H503" s="593">
        <f>'Справка 6'!E25</f>
        <v>0</v>
      </c>
    </row>
    <row r="504" spans="1:8">
      <c r="A504" s="593" t="str">
        <f t="shared" si="33"/>
        <v>ИНФРА ХОЛДИНГ АД</v>
      </c>
      <c r="B504" s="593" t="str">
        <f t="shared" si="34"/>
        <v>175443402</v>
      </c>
      <c r="C504" s="597">
        <f t="shared" si="35"/>
        <v>46022</v>
      </c>
      <c r="D504" s="593" t="s">
        <v>619</v>
      </c>
      <c r="E504" s="593">
        <v>2</v>
      </c>
      <c r="F504" s="593" t="s">
        <v>618</v>
      </c>
      <c r="G504" s="593"/>
      <c r="H504" s="593">
        <f>'Справка 6'!E26</f>
        <v>0</v>
      </c>
    </row>
    <row r="505" spans="1:8">
      <c r="A505" s="593" t="str">
        <f t="shared" si="33"/>
        <v>ИНФРА ХОЛДИНГ АД</v>
      </c>
      <c r="B505" s="593" t="str">
        <f t="shared" si="34"/>
        <v>175443402</v>
      </c>
      <c r="C505" s="597">
        <f t="shared" si="35"/>
        <v>46022</v>
      </c>
      <c r="D505" s="593" t="s">
        <v>620</v>
      </c>
      <c r="E505" s="593">
        <v>2</v>
      </c>
      <c r="F505" s="593" t="s">
        <v>603</v>
      </c>
      <c r="G505" s="593"/>
      <c r="H505" s="593">
        <f>'Справка 6'!E27</f>
        <v>0</v>
      </c>
    </row>
    <row r="506" spans="1:8">
      <c r="A506" s="593" t="str">
        <f t="shared" si="33"/>
        <v>ИНФРА ХОЛДИНГ АД</v>
      </c>
      <c r="B506" s="593" t="str">
        <f t="shared" si="34"/>
        <v>175443402</v>
      </c>
      <c r="C506" s="597">
        <f t="shared" si="35"/>
        <v>46022</v>
      </c>
      <c r="D506" s="593" t="s">
        <v>621</v>
      </c>
      <c r="E506" s="593">
        <v>2</v>
      </c>
      <c r="F506" s="593" t="s">
        <v>953</v>
      </c>
      <c r="G506" s="593"/>
      <c r="H506" s="593">
        <f>'Справка 6'!E28</f>
        <v>0</v>
      </c>
    </row>
    <row r="507" spans="1:8">
      <c r="A507" s="593" t="str">
        <f t="shared" si="33"/>
        <v>ИНФРА ХОЛДИНГ АД</v>
      </c>
      <c r="B507" s="593" t="str">
        <f t="shared" si="34"/>
        <v>175443402</v>
      </c>
      <c r="C507" s="597">
        <f t="shared" si="35"/>
        <v>46022</v>
      </c>
      <c r="D507" s="593" t="s">
        <v>625</v>
      </c>
      <c r="E507" s="593">
        <v>2</v>
      </c>
      <c r="F507" s="593" t="s">
        <v>624</v>
      </c>
      <c r="G507" s="593"/>
      <c r="H507" s="593">
        <f>'Справка 6'!E30</f>
        <v>0</v>
      </c>
    </row>
    <row r="508" spans="1:8">
      <c r="A508" s="593" t="str">
        <f t="shared" si="33"/>
        <v>ИНФРА ХОЛДИНГ АД</v>
      </c>
      <c r="B508" s="593" t="str">
        <f t="shared" si="34"/>
        <v>175443402</v>
      </c>
      <c r="C508" s="597">
        <f t="shared" si="35"/>
        <v>46022</v>
      </c>
      <c r="D508" s="593" t="s">
        <v>626</v>
      </c>
      <c r="E508" s="593">
        <v>2</v>
      </c>
      <c r="F508" s="593" t="s">
        <v>126</v>
      </c>
      <c r="G508" s="593"/>
      <c r="H508" s="593">
        <f>'Справка 6'!E31</f>
        <v>0</v>
      </c>
    </row>
    <row r="509" spans="1:8">
      <c r="A509" s="593" t="str">
        <f t="shared" si="33"/>
        <v>ИНФРА ХОЛДИНГ АД</v>
      </c>
      <c r="B509" s="593" t="str">
        <f t="shared" si="34"/>
        <v>175443402</v>
      </c>
      <c r="C509" s="597">
        <f t="shared" si="35"/>
        <v>46022</v>
      </c>
      <c r="D509" s="593" t="s">
        <v>627</v>
      </c>
      <c r="E509" s="593">
        <v>2</v>
      </c>
      <c r="F509" s="593" t="s">
        <v>128</v>
      </c>
      <c r="G509" s="593"/>
      <c r="H509" s="593">
        <f>'Справка 6'!E32</f>
        <v>0</v>
      </c>
    </row>
    <row r="510" spans="1:8">
      <c r="A510" s="593" t="str">
        <f t="shared" si="33"/>
        <v>ИНФРА ХОЛДИНГ АД</v>
      </c>
      <c r="B510" s="593" t="str">
        <f t="shared" si="34"/>
        <v>175443402</v>
      </c>
      <c r="C510" s="597">
        <f t="shared" si="35"/>
        <v>46022</v>
      </c>
      <c r="D510" s="593" t="s">
        <v>628</v>
      </c>
      <c r="E510" s="593">
        <v>2</v>
      </c>
      <c r="F510" s="593" t="s">
        <v>132</v>
      </c>
      <c r="G510" s="593"/>
      <c r="H510" s="593">
        <f>'Справка 6'!E33</f>
        <v>0</v>
      </c>
    </row>
    <row r="511" spans="1:8">
      <c r="A511" s="593" t="str">
        <f t="shared" si="33"/>
        <v>ИНФРА ХОЛДИНГ АД</v>
      </c>
      <c r="B511" s="593" t="str">
        <f t="shared" si="34"/>
        <v>175443402</v>
      </c>
      <c r="C511" s="597">
        <f t="shared" si="35"/>
        <v>46022</v>
      </c>
      <c r="D511" s="593" t="s">
        <v>629</v>
      </c>
      <c r="E511" s="593">
        <v>2</v>
      </c>
      <c r="F511" s="593" t="s">
        <v>134</v>
      </c>
      <c r="G511" s="593"/>
      <c r="H511" s="593">
        <f>'Справка 6'!E34</f>
        <v>0</v>
      </c>
    </row>
    <row r="512" spans="1:8">
      <c r="A512" s="593" t="str">
        <f t="shared" si="33"/>
        <v>ИНФРА ХОЛДИНГ АД</v>
      </c>
      <c r="B512" s="593" t="str">
        <f t="shared" si="34"/>
        <v>175443402</v>
      </c>
      <c r="C512" s="597">
        <f t="shared" si="35"/>
        <v>46022</v>
      </c>
      <c r="D512" s="593" t="s">
        <v>631</v>
      </c>
      <c r="E512" s="593">
        <v>2</v>
      </c>
      <c r="F512" s="593" t="s">
        <v>630</v>
      </c>
      <c r="G512" s="593"/>
      <c r="H512" s="593">
        <f>'Справка 6'!E35</f>
        <v>0</v>
      </c>
    </row>
    <row r="513" spans="1:8">
      <c r="A513" s="593" t="str">
        <f t="shared" si="33"/>
        <v>ИНФРА ХОЛДИНГ АД</v>
      </c>
      <c r="B513" s="593" t="str">
        <f t="shared" si="34"/>
        <v>175443402</v>
      </c>
      <c r="C513" s="597">
        <f t="shared" si="35"/>
        <v>46022</v>
      </c>
      <c r="D513" s="593" t="s">
        <v>632</v>
      </c>
      <c r="E513" s="593">
        <v>2</v>
      </c>
      <c r="F513" s="593" t="s">
        <v>140</v>
      </c>
      <c r="G513" s="593"/>
      <c r="H513" s="593">
        <f>'Справка 6'!E36</f>
        <v>0</v>
      </c>
    </row>
    <row r="514" spans="1:8">
      <c r="A514" s="593" t="str">
        <f t="shared" si="33"/>
        <v>ИНФРА ХОЛДИНГ АД</v>
      </c>
      <c r="B514" s="593" t="str">
        <f t="shared" si="34"/>
        <v>175443402</v>
      </c>
      <c r="C514" s="597">
        <f t="shared" si="35"/>
        <v>46022</v>
      </c>
      <c r="D514" s="593" t="s">
        <v>634</v>
      </c>
      <c r="E514" s="593">
        <v>2</v>
      </c>
      <c r="F514" s="593" t="s">
        <v>633</v>
      </c>
      <c r="G514" s="593"/>
      <c r="H514" s="593">
        <f>'Справка 6'!E37</f>
        <v>0</v>
      </c>
    </row>
    <row r="515" spans="1:8">
      <c r="A515" s="593" t="str">
        <f t="shared" si="33"/>
        <v>ИНФРА ХОЛДИНГ АД</v>
      </c>
      <c r="B515" s="593" t="str">
        <f t="shared" si="34"/>
        <v>175443402</v>
      </c>
      <c r="C515" s="597">
        <f t="shared" si="35"/>
        <v>46022</v>
      </c>
      <c r="D515" s="593" t="s">
        <v>636</v>
      </c>
      <c r="E515" s="593">
        <v>2</v>
      </c>
      <c r="F515" s="593" t="s">
        <v>635</v>
      </c>
      <c r="G515" s="593"/>
      <c r="H515" s="593">
        <f>'Справка 6'!E38</f>
        <v>0</v>
      </c>
    </row>
    <row r="516" spans="1:8">
      <c r="A516" s="593" t="str">
        <f t="shared" si="33"/>
        <v>ИНФРА ХОЛДИНГ АД</v>
      </c>
      <c r="B516" s="593" t="str">
        <f t="shared" si="34"/>
        <v>175443402</v>
      </c>
      <c r="C516" s="597">
        <f t="shared" si="35"/>
        <v>46022</v>
      </c>
      <c r="D516" s="593" t="s">
        <v>638</v>
      </c>
      <c r="E516" s="593">
        <v>2</v>
      </c>
      <c r="F516" s="593" t="s">
        <v>637</v>
      </c>
      <c r="G516" s="593"/>
      <c r="H516" s="593">
        <f>'Справка 6'!E39</f>
        <v>0</v>
      </c>
    </row>
    <row r="517" spans="1:8">
      <c r="A517" s="593" t="str">
        <f t="shared" si="33"/>
        <v>ИНФРА ХОЛДИНГ АД</v>
      </c>
      <c r="B517" s="593" t="str">
        <f t="shared" si="34"/>
        <v>175443402</v>
      </c>
      <c r="C517" s="597">
        <f t="shared" si="35"/>
        <v>46022</v>
      </c>
      <c r="D517" s="593" t="s">
        <v>639</v>
      </c>
      <c r="E517" s="593">
        <v>2</v>
      </c>
      <c r="F517" s="593" t="s">
        <v>603</v>
      </c>
      <c r="G517" s="593"/>
      <c r="H517" s="593">
        <f>'Справка 6'!E40</f>
        <v>0</v>
      </c>
    </row>
    <row r="518" spans="1:8">
      <c r="A518" s="593" t="str">
        <f t="shared" si="33"/>
        <v>ИНФРА ХОЛДИНГ АД</v>
      </c>
      <c r="B518" s="593" t="str">
        <f t="shared" si="34"/>
        <v>175443402</v>
      </c>
      <c r="C518" s="597">
        <f t="shared" si="35"/>
        <v>46022</v>
      </c>
      <c r="D518" s="593" t="s">
        <v>641</v>
      </c>
      <c r="E518" s="593">
        <v>2</v>
      </c>
      <c r="F518" s="593" t="s">
        <v>623</v>
      </c>
      <c r="G518" s="593"/>
      <c r="H518" s="593">
        <f>'Справка 6'!E41</f>
        <v>0</v>
      </c>
    </row>
    <row r="519" spans="1:8">
      <c r="A519" s="593" t="str">
        <f t="shared" si="33"/>
        <v>ИНФРА ХОЛДИНГ АД</v>
      </c>
      <c r="B519" s="593" t="str">
        <f t="shared" si="34"/>
        <v>175443402</v>
      </c>
      <c r="C519" s="597">
        <f t="shared" si="35"/>
        <v>46022</v>
      </c>
      <c r="D519" s="593" t="s">
        <v>644</v>
      </c>
      <c r="E519" s="593">
        <v>2</v>
      </c>
      <c r="F519" s="593" t="s">
        <v>643</v>
      </c>
      <c r="G519" s="593"/>
      <c r="H519" s="593">
        <f>'Справка 6'!E42</f>
        <v>0</v>
      </c>
    </row>
    <row r="520" spans="1:8">
      <c r="A520" s="593" t="str">
        <f t="shared" si="33"/>
        <v>ИНФРА ХОЛДИНГ АД</v>
      </c>
      <c r="B520" s="593" t="str">
        <f t="shared" si="34"/>
        <v>175443402</v>
      </c>
      <c r="C520" s="597">
        <f t="shared" si="35"/>
        <v>46022</v>
      </c>
      <c r="D520" s="593" t="s">
        <v>646</v>
      </c>
      <c r="E520" s="593">
        <v>2</v>
      </c>
      <c r="F520" s="593" t="s">
        <v>645</v>
      </c>
      <c r="G520" s="593"/>
      <c r="H520" s="593">
        <f>'Справка 6'!E43</f>
        <v>0</v>
      </c>
    </row>
    <row r="521" spans="1:8">
      <c r="A521" s="593" t="str">
        <f t="shared" si="33"/>
        <v>ИНФРА ХОЛДИНГ АД</v>
      </c>
      <c r="B521" s="593" t="str">
        <f t="shared" si="34"/>
        <v>175443402</v>
      </c>
      <c r="C521" s="597">
        <f t="shared" si="35"/>
        <v>46022</v>
      </c>
      <c r="D521" s="593" t="s">
        <v>583</v>
      </c>
      <c r="E521" s="593">
        <v>3</v>
      </c>
      <c r="F521" s="593" t="s">
        <v>582</v>
      </c>
      <c r="G521" s="593"/>
      <c r="H521" s="593">
        <f>'Справка 6'!F11</f>
        <v>0</v>
      </c>
    </row>
    <row r="522" spans="1:8">
      <c r="A522" s="593" t="str">
        <f t="shared" si="33"/>
        <v>ИНФРА ХОЛДИНГ АД</v>
      </c>
      <c r="B522" s="593" t="str">
        <f t="shared" si="34"/>
        <v>175443402</v>
      </c>
      <c r="C522" s="597">
        <f t="shared" si="35"/>
        <v>46022</v>
      </c>
      <c r="D522" s="593" t="s">
        <v>586</v>
      </c>
      <c r="E522" s="593">
        <v>3</v>
      </c>
      <c r="F522" s="593" t="s">
        <v>585</v>
      </c>
      <c r="G522" s="593"/>
      <c r="H522" s="593">
        <f>'Справка 6'!F12</f>
        <v>0</v>
      </c>
    </row>
    <row r="523" spans="1:8">
      <c r="A523" s="593" t="str">
        <f t="shared" si="33"/>
        <v>ИНФРА ХОЛДИНГ АД</v>
      </c>
      <c r="B523" s="593" t="str">
        <f t="shared" si="34"/>
        <v>175443402</v>
      </c>
      <c r="C523" s="597">
        <f t="shared" si="35"/>
        <v>46022</v>
      </c>
      <c r="D523" s="593" t="s">
        <v>589</v>
      </c>
      <c r="E523" s="593">
        <v>3</v>
      </c>
      <c r="F523" s="593" t="s">
        <v>588</v>
      </c>
      <c r="G523" s="593"/>
      <c r="H523" s="593">
        <f>'Справка 6'!F13</f>
        <v>1</v>
      </c>
    </row>
    <row r="524" spans="1:8">
      <c r="A524" s="593" t="str">
        <f t="shared" si="33"/>
        <v>ИНФРА ХОЛДИНГ АД</v>
      </c>
      <c r="B524" s="593" t="str">
        <f t="shared" si="34"/>
        <v>175443402</v>
      </c>
      <c r="C524" s="597">
        <f t="shared" si="35"/>
        <v>46022</v>
      </c>
      <c r="D524" s="593" t="s">
        <v>592</v>
      </c>
      <c r="E524" s="593">
        <v>3</v>
      </c>
      <c r="F524" s="593" t="s">
        <v>591</v>
      </c>
      <c r="G524" s="593"/>
      <c r="H524" s="593">
        <f>'Справка 6'!F14</f>
        <v>0</v>
      </c>
    </row>
    <row r="525" spans="1:8">
      <c r="A525" s="593" t="str">
        <f t="shared" ref="A525:A588" si="36">pdeName</f>
        <v>ИНФРА ХОЛДИНГ АД</v>
      </c>
      <c r="B525" s="593" t="str">
        <f t="shared" ref="B525:B588" si="37">pdeBulstat</f>
        <v>175443402</v>
      </c>
      <c r="C525" s="597">
        <f t="shared" ref="C525:C588" si="38">endDate</f>
        <v>46022</v>
      </c>
      <c r="D525" s="593" t="s">
        <v>595</v>
      </c>
      <c r="E525" s="593">
        <v>3</v>
      </c>
      <c r="F525" s="593" t="s">
        <v>594</v>
      </c>
      <c r="G525" s="593"/>
      <c r="H525" s="593">
        <f>'Справка 6'!F15</f>
        <v>10</v>
      </c>
    </row>
    <row r="526" spans="1:8">
      <c r="A526" s="593" t="str">
        <f t="shared" si="36"/>
        <v>ИНФРА ХОЛДИНГ АД</v>
      </c>
      <c r="B526" s="593" t="str">
        <f t="shared" si="37"/>
        <v>175443402</v>
      </c>
      <c r="C526" s="597">
        <f t="shared" si="38"/>
        <v>46022</v>
      </c>
      <c r="D526" s="593" t="s">
        <v>598</v>
      </c>
      <c r="E526" s="593">
        <v>3</v>
      </c>
      <c r="F526" s="593" t="s">
        <v>597</v>
      </c>
      <c r="G526" s="593"/>
      <c r="H526" s="593">
        <f>'Справка 6'!F16</f>
        <v>0</v>
      </c>
    </row>
    <row r="527" spans="1:8">
      <c r="A527" s="593" t="str">
        <f t="shared" si="36"/>
        <v>ИНФРА ХОЛДИНГ АД</v>
      </c>
      <c r="B527" s="593" t="str">
        <f t="shared" si="37"/>
        <v>175443402</v>
      </c>
      <c r="C527" s="597">
        <f t="shared" si="38"/>
        <v>46022</v>
      </c>
      <c r="D527" s="593" t="s">
        <v>601</v>
      </c>
      <c r="E527" s="593">
        <v>3</v>
      </c>
      <c r="F527" s="593" t="s">
        <v>600</v>
      </c>
      <c r="G527" s="593"/>
      <c r="H527" s="593">
        <f>'Справка 6'!F17</f>
        <v>0</v>
      </c>
    </row>
    <row r="528" spans="1:8">
      <c r="A528" s="593" t="str">
        <f t="shared" si="36"/>
        <v>ИНФРА ХОЛДИНГ АД</v>
      </c>
      <c r="B528" s="593" t="str">
        <f t="shared" si="37"/>
        <v>175443402</v>
      </c>
      <c r="C528" s="597">
        <f t="shared" si="38"/>
        <v>46022</v>
      </c>
      <c r="D528" s="593" t="s">
        <v>604</v>
      </c>
      <c r="E528" s="593">
        <v>3</v>
      </c>
      <c r="F528" s="593" t="s">
        <v>603</v>
      </c>
      <c r="G528" s="593"/>
      <c r="H528" s="593">
        <f>'Справка 6'!F18</f>
        <v>0</v>
      </c>
    </row>
    <row r="529" spans="1:8">
      <c r="A529" s="593" t="str">
        <f t="shared" si="36"/>
        <v>ИНФРА ХОЛДИНГ АД</v>
      </c>
      <c r="B529" s="593" t="str">
        <f t="shared" si="37"/>
        <v>175443402</v>
      </c>
      <c r="C529" s="597">
        <f t="shared" si="38"/>
        <v>46022</v>
      </c>
      <c r="D529" s="593" t="s">
        <v>605</v>
      </c>
      <c r="E529" s="593">
        <v>3</v>
      </c>
      <c r="F529" s="593" t="s">
        <v>580</v>
      </c>
      <c r="G529" s="593"/>
      <c r="H529" s="593">
        <f>'Справка 6'!F19</f>
        <v>11</v>
      </c>
    </row>
    <row r="530" spans="1:8">
      <c r="A530" s="593" t="str">
        <f t="shared" si="36"/>
        <v>ИНФРА ХОЛДИНГ АД</v>
      </c>
      <c r="B530" s="593" t="str">
        <f t="shared" si="37"/>
        <v>175443402</v>
      </c>
      <c r="C530" s="597">
        <f t="shared" si="38"/>
        <v>46022</v>
      </c>
      <c r="D530" s="593" t="s">
        <v>608</v>
      </c>
      <c r="E530" s="593">
        <v>3</v>
      </c>
      <c r="F530" s="593" t="s">
        <v>607</v>
      </c>
      <c r="G530" s="593"/>
      <c r="H530" s="593">
        <f>'Справка 6'!F20</f>
        <v>0</v>
      </c>
    </row>
    <row r="531" spans="1:8">
      <c r="A531" s="593" t="str">
        <f t="shared" si="36"/>
        <v>ИНФРА ХОЛДИНГ АД</v>
      </c>
      <c r="B531" s="593" t="str">
        <f t="shared" si="37"/>
        <v>175443402</v>
      </c>
      <c r="C531" s="597">
        <f t="shared" si="38"/>
        <v>46022</v>
      </c>
      <c r="D531" s="593" t="s">
        <v>611</v>
      </c>
      <c r="E531" s="593">
        <v>3</v>
      </c>
      <c r="F531" s="593" t="s">
        <v>610</v>
      </c>
      <c r="G531" s="593"/>
      <c r="H531" s="593">
        <f>'Справка 6'!F22</f>
        <v>0</v>
      </c>
    </row>
    <row r="532" spans="1:8">
      <c r="A532" s="593" t="str">
        <f t="shared" si="36"/>
        <v>ИНФРА ХОЛДИНГ АД</v>
      </c>
      <c r="B532" s="593" t="str">
        <f t="shared" si="37"/>
        <v>175443402</v>
      </c>
      <c r="C532" s="597">
        <f t="shared" si="38"/>
        <v>46022</v>
      </c>
      <c r="D532" s="593" t="s">
        <v>615</v>
      </c>
      <c r="E532" s="593">
        <v>3</v>
      </c>
      <c r="F532" s="593" t="s">
        <v>614</v>
      </c>
      <c r="G532" s="593"/>
      <c r="H532" s="593">
        <f>'Справка 6'!F24</f>
        <v>0</v>
      </c>
    </row>
    <row r="533" spans="1:8">
      <c r="A533" s="593" t="str">
        <f t="shared" si="36"/>
        <v>ИНФРА ХОЛДИНГ АД</v>
      </c>
      <c r="B533" s="593" t="str">
        <f t="shared" si="37"/>
        <v>175443402</v>
      </c>
      <c r="C533" s="597">
        <f t="shared" si="38"/>
        <v>46022</v>
      </c>
      <c r="D533" s="593" t="s">
        <v>617</v>
      </c>
      <c r="E533" s="593">
        <v>3</v>
      </c>
      <c r="F533" s="593" t="s">
        <v>616</v>
      </c>
      <c r="G533" s="593"/>
      <c r="H533" s="593">
        <f>'Справка 6'!F25</f>
        <v>0</v>
      </c>
    </row>
    <row r="534" spans="1:8">
      <c r="A534" s="593" t="str">
        <f t="shared" si="36"/>
        <v>ИНФРА ХОЛДИНГ АД</v>
      </c>
      <c r="B534" s="593" t="str">
        <f t="shared" si="37"/>
        <v>175443402</v>
      </c>
      <c r="C534" s="597">
        <f t="shared" si="38"/>
        <v>46022</v>
      </c>
      <c r="D534" s="593" t="s">
        <v>619</v>
      </c>
      <c r="E534" s="593">
        <v>3</v>
      </c>
      <c r="F534" s="593" t="s">
        <v>618</v>
      </c>
      <c r="G534" s="593"/>
      <c r="H534" s="593">
        <f>'Справка 6'!F26</f>
        <v>0</v>
      </c>
    </row>
    <row r="535" spans="1:8">
      <c r="A535" s="593" t="str">
        <f t="shared" si="36"/>
        <v>ИНФРА ХОЛДИНГ АД</v>
      </c>
      <c r="B535" s="593" t="str">
        <f t="shared" si="37"/>
        <v>175443402</v>
      </c>
      <c r="C535" s="597">
        <f t="shared" si="38"/>
        <v>46022</v>
      </c>
      <c r="D535" s="593" t="s">
        <v>620</v>
      </c>
      <c r="E535" s="593">
        <v>3</v>
      </c>
      <c r="F535" s="593" t="s">
        <v>603</v>
      </c>
      <c r="G535" s="593"/>
      <c r="H535" s="593">
        <f>'Справка 6'!F27</f>
        <v>0</v>
      </c>
    </row>
    <row r="536" spans="1:8">
      <c r="A536" s="593" t="str">
        <f t="shared" si="36"/>
        <v>ИНФРА ХОЛДИНГ АД</v>
      </c>
      <c r="B536" s="593" t="str">
        <f t="shared" si="37"/>
        <v>175443402</v>
      </c>
      <c r="C536" s="597">
        <f t="shared" si="38"/>
        <v>46022</v>
      </c>
      <c r="D536" s="593" t="s">
        <v>621</v>
      </c>
      <c r="E536" s="593">
        <v>3</v>
      </c>
      <c r="F536" s="593" t="s">
        <v>953</v>
      </c>
      <c r="G536" s="593"/>
      <c r="H536" s="593">
        <f>'Справка 6'!F28</f>
        <v>0</v>
      </c>
    </row>
    <row r="537" spans="1:8">
      <c r="A537" s="593" t="str">
        <f t="shared" si="36"/>
        <v>ИНФРА ХОЛДИНГ АД</v>
      </c>
      <c r="B537" s="593" t="str">
        <f t="shared" si="37"/>
        <v>175443402</v>
      </c>
      <c r="C537" s="597">
        <f t="shared" si="38"/>
        <v>46022</v>
      </c>
      <c r="D537" s="593" t="s">
        <v>625</v>
      </c>
      <c r="E537" s="593">
        <v>3</v>
      </c>
      <c r="F537" s="593" t="s">
        <v>624</v>
      </c>
      <c r="G537" s="593"/>
      <c r="H537" s="593">
        <f>'Справка 6'!F30</f>
        <v>0</v>
      </c>
    </row>
    <row r="538" spans="1:8">
      <c r="A538" s="593" t="str">
        <f t="shared" si="36"/>
        <v>ИНФРА ХОЛДИНГ АД</v>
      </c>
      <c r="B538" s="593" t="str">
        <f t="shared" si="37"/>
        <v>175443402</v>
      </c>
      <c r="C538" s="597">
        <f t="shared" si="38"/>
        <v>46022</v>
      </c>
      <c r="D538" s="593" t="s">
        <v>626</v>
      </c>
      <c r="E538" s="593">
        <v>3</v>
      </c>
      <c r="F538" s="593" t="s">
        <v>126</v>
      </c>
      <c r="G538" s="593"/>
      <c r="H538" s="593">
        <f>'Справка 6'!F31</f>
        <v>0</v>
      </c>
    </row>
    <row r="539" spans="1:8">
      <c r="A539" s="593" t="str">
        <f t="shared" si="36"/>
        <v>ИНФРА ХОЛДИНГ АД</v>
      </c>
      <c r="B539" s="593" t="str">
        <f t="shared" si="37"/>
        <v>175443402</v>
      </c>
      <c r="C539" s="597">
        <f t="shared" si="38"/>
        <v>46022</v>
      </c>
      <c r="D539" s="593" t="s">
        <v>627</v>
      </c>
      <c r="E539" s="593">
        <v>3</v>
      </c>
      <c r="F539" s="593" t="s">
        <v>128</v>
      </c>
      <c r="G539" s="593"/>
      <c r="H539" s="593">
        <f>'Справка 6'!F32</f>
        <v>0</v>
      </c>
    </row>
    <row r="540" spans="1:8">
      <c r="A540" s="593" t="str">
        <f t="shared" si="36"/>
        <v>ИНФРА ХОЛДИНГ АД</v>
      </c>
      <c r="B540" s="593" t="str">
        <f t="shared" si="37"/>
        <v>175443402</v>
      </c>
      <c r="C540" s="597">
        <f t="shared" si="38"/>
        <v>46022</v>
      </c>
      <c r="D540" s="593" t="s">
        <v>628</v>
      </c>
      <c r="E540" s="593">
        <v>3</v>
      </c>
      <c r="F540" s="593" t="s">
        <v>132</v>
      </c>
      <c r="G540" s="593"/>
      <c r="H540" s="593">
        <f>'Справка 6'!F33</f>
        <v>0</v>
      </c>
    </row>
    <row r="541" spans="1:8">
      <c r="A541" s="593" t="str">
        <f t="shared" si="36"/>
        <v>ИНФРА ХОЛДИНГ АД</v>
      </c>
      <c r="B541" s="593" t="str">
        <f t="shared" si="37"/>
        <v>175443402</v>
      </c>
      <c r="C541" s="597">
        <f t="shared" si="38"/>
        <v>46022</v>
      </c>
      <c r="D541" s="593" t="s">
        <v>629</v>
      </c>
      <c r="E541" s="593">
        <v>3</v>
      </c>
      <c r="F541" s="593" t="s">
        <v>134</v>
      </c>
      <c r="G541" s="593"/>
      <c r="H541" s="593">
        <f>'Справка 6'!F34</f>
        <v>0</v>
      </c>
    </row>
    <row r="542" spans="1:8">
      <c r="A542" s="593" t="str">
        <f t="shared" si="36"/>
        <v>ИНФРА ХОЛДИНГ АД</v>
      </c>
      <c r="B542" s="593" t="str">
        <f t="shared" si="37"/>
        <v>175443402</v>
      </c>
      <c r="C542" s="597">
        <f t="shared" si="38"/>
        <v>46022</v>
      </c>
      <c r="D542" s="593" t="s">
        <v>631</v>
      </c>
      <c r="E542" s="593">
        <v>3</v>
      </c>
      <c r="F542" s="593" t="s">
        <v>630</v>
      </c>
      <c r="G542" s="593"/>
      <c r="H542" s="593">
        <f>'Справка 6'!F35</f>
        <v>0</v>
      </c>
    </row>
    <row r="543" spans="1:8">
      <c r="A543" s="593" t="str">
        <f t="shared" si="36"/>
        <v>ИНФРА ХОЛДИНГ АД</v>
      </c>
      <c r="B543" s="593" t="str">
        <f t="shared" si="37"/>
        <v>175443402</v>
      </c>
      <c r="C543" s="597">
        <f t="shared" si="38"/>
        <v>46022</v>
      </c>
      <c r="D543" s="593" t="s">
        <v>632</v>
      </c>
      <c r="E543" s="593">
        <v>3</v>
      </c>
      <c r="F543" s="593" t="s">
        <v>140</v>
      </c>
      <c r="G543" s="593"/>
      <c r="H543" s="593">
        <f>'Справка 6'!F36</f>
        <v>0</v>
      </c>
    </row>
    <row r="544" spans="1:8">
      <c r="A544" s="593" t="str">
        <f t="shared" si="36"/>
        <v>ИНФРА ХОЛДИНГ АД</v>
      </c>
      <c r="B544" s="593" t="str">
        <f t="shared" si="37"/>
        <v>175443402</v>
      </c>
      <c r="C544" s="597">
        <f t="shared" si="38"/>
        <v>46022</v>
      </c>
      <c r="D544" s="593" t="s">
        <v>634</v>
      </c>
      <c r="E544" s="593">
        <v>3</v>
      </c>
      <c r="F544" s="593" t="s">
        <v>633</v>
      </c>
      <c r="G544" s="593"/>
      <c r="H544" s="593">
        <f>'Справка 6'!F37</f>
        <v>0</v>
      </c>
    </row>
    <row r="545" spans="1:8">
      <c r="A545" s="593" t="str">
        <f t="shared" si="36"/>
        <v>ИНФРА ХОЛДИНГ АД</v>
      </c>
      <c r="B545" s="593" t="str">
        <f t="shared" si="37"/>
        <v>175443402</v>
      </c>
      <c r="C545" s="597">
        <f t="shared" si="38"/>
        <v>46022</v>
      </c>
      <c r="D545" s="593" t="s">
        <v>636</v>
      </c>
      <c r="E545" s="593">
        <v>3</v>
      </c>
      <c r="F545" s="593" t="s">
        <v>635</v>
      </c>
      <c r="G545" s="593"/>
      <c r="H545" s="593">
        <f>'Справка 6'!F38</f>
        <v>0</v>
      </c>
    </row>
    <row r="546" spans="1:8">
      <c r="A546" s="593" t="str">
        <f t="shared" si="36"/>
        <v>ИНФРА ХОЛДИНГ АД</v>
      </c>
      <c r="B546" s="593" t="str">
        <f t="shared" si="37"/>
        <v>175443402</v>
      </c>
      <c r="C546" s="597">
        <f t="shared" si="38"/>
        <v>46022</v>
      </c>
      <c r="D546" s="593" t="s">
        <v>638</v>
      </c>
      <c r="E546" s="593">
        <v>3</v>
      </c>
      <c r="F546" s="593" t="s">
        <v>637</v>
      </c>
      <c r="G546" s="593"/>
      <c r="H546" s="593">
        <f>'Справка 6'!F39</f>
        <v>0</v>
      </c>
    </row>
    <row r="547" spans="1:8">
      <c r="A547" s="593" t="str">
        <f t="shared" si="36"/>
        <v>ИНФРА ХОЛДИНГ АД</v>
      </c>
      <c r="B547" s="593" t="str">
        <f t="shared" si="37"/>
        <v>175443402</v>
      </c>
      <c r="C547" s="597">
        <f t="shared" si="38"/>
        <v>46022</v>
      </c>
      <c r="D547" s="593" t="s">
        <v>639</v>
      </c>
      <c r="E547" s="593">
        <v>3</v>
      </c>
      <c r="F547" s="593" t="s">
        <v>603</v>
      </c>
      <c r="G547" s="593"/>
      <c r="H547" s="593">
        <f>'Справка 6'!F40</f>
        <v>0</v>
      </c>
    </row>
    <row r="548" spans="1:8">
      <c r="A548" s="593" t="str">
        <f t="shared" si="36"/>
        <v>ИНФРА ХОЛДИНГ АД</v>
      </c>
      <c r="B548" s="593" t="str">
        <f t="shared" si="37"/>
        <v>175443402</v>
      </c>
      <c r="C548" s="597">
        <f t="shared" si="38"/>
        <v>46022</v>
      </c>
      <c r="D548" s="593" t="s">
        <v>641</v>
      </c>
      <c r="E548" s="593">
        <v>3</v>
      </c>
      <c r="F548" s="593" t="s">
        <v>623</v>
      </c>
      <c r="G548" s="593"/>
      <c r="H548" s="593">
        <f>'Справка 6'!F41</f>
        <v>0</v>
      </c>
    </row>
    <row r="549" spans="1:8">
      <c r="A549" s="593" t="str">
        <f t="shared" si="36"/>
        <v>ИНФРА ХОЛДИНГ АД</v>
      </c>
      <c r="B549" s="593" t="str">
        <f t="shared" si="37"/>
        <v>175443402</v>
      </c>
      <c r="C549" s="597">
        <f t="shared" si="38"/>
        <v>46022</v>
      </c>
      <c r="D549" s="593" t="s">
        <v>644</v>
      </c>
      <c r="E549" s="593">
        <v>3</v>
      </c>
      <c r="F549" s="593" t="s">
        <v>643</v>
      </c>
      <c r="G549" s="593"/>
      <c r="H549" s="593">
        <f>'Справка 6'!F42</f>
        <v>0</v>
      </c>
    </row>
    <row r="550" spans="1:8">
      <c r="A550" s="593" t="str">
        <f t="shared" si="36"/>
        <v>ИНФРА ХОЛДИНГ АД</v>
      </c>
      <c r="B550" s="593" t="str">
        <f t="shared" si="37"/>
        <v>175443402</v>
      </c>
      <c r="C550" s="597">
        <f t="shared" si="38"/>
        <v>46022</v>
      </c>
      <c r="D550" s="593" t="s">
        <v>646</v>
      </c>
      <c r="E550" s="593">
        <v>3</v>
      </c>
      <c r="F550" s="593" t="s">
        <v>645</v>
      </c>
      <c r="G550" s="593"/>
      <c r="H550" s="593">
        <f>'Справка 6'!F43</f>
        <v>11</v>
      </c>
    </row>
    <row r="551" spans="1:8">
      <c r="A551" s="593" t="str">
        <f t="shared" si="36"/>
        <v>ИНФРА ХОЛДИНГ АД</v>
      </c>
      <c r="B551" s="593" t="str">
        <f t="shared" si="37"/>
        <v>175443402</v>
      </c>
      <c r="C551" s="597">
        <f t="shared" si="38"/>
        <v>46022</v>
      </c>
      <c r="D551" s="593" t="s">
        <v>583</v>
      </c>
      <c r="E551" s="593">
        <v>4</v>
      </c>
      <c r="F551" s="593" t="s">
        <v>582</v>
      </c>
      <c r="G551" s="593"/>
      <c r="H551" s="593">
        <f>'Справка 6'!G11</f>
        <v>0</v>
      </c>
    </row>
    <row r="552" spans="1:8">
      <c r="A552" s="593" t="str">
        <f t="shared" si="36"/>
        <v>ИНФРА ХОЛДИНГ АД</v>
      </c>
      <c r="B552" s="593" t="str">
        <f t="shared" si="37"/>
        <v>175443402</v>
      </c>
      <c r="C552" s="597">
        <f t="shared" si="38"/>
        <v>46022</v>
      </c>
      <c r="D552" s="593" t="s">
        <v>586</v>
      </c>
      <c r="E552" s="593">
        <v>4</v>
      </c>
      <c r="F552" s="593" t="s">
        <v>585</v>
      </c>
      <c r="G552" s="593"/>
      <c r="H552" s="593">
        <f>'Справка 6'!G12</f>
        <v>0</v>
      </c>
    </row>
    <row r="553" spans="1:8">
      <c r="A553" s="593" t="str">
        <f t="shared" si="36"/>
        <v>ИНФРА ХОЛДИНГ АД</v>
      </c>
      <c r="B553" s="593" t="str">
        <f t="shared" si="37"/>
        <v>175443402</v>
      </c>
      <c r="C553" s="597">
        <f t="shared" si="38"/>
        <v>46022</v>
      </c>
      <c r="D553" s="593" t="s">
        <v>589</v>
      </c>
      <c r="E553" s="593">
        <v>4</v>
      </c>
      <c r="F553" s="593" t="s">
        <v>588</v>
      </c>
      <c r="G553" s="593"/>
      <c r="H553" s="593">
        <f>'Справка 6'!G13</f>
        <v>0</v>
      </c>
    </row>
    <row r="554" spans="1:8">
      <c r="A554" s="593" t="str">
        <f t="shared" si="36"/>
        <v>ИНФРА ХОЛДИНГ АД</v>
      </c>
      <c r="B554" s="593" t="str">
        <f t="shared" si="37"/>
        <v>175443402</v>
      </c>
      <c r="C554" s="597">
        <f t="shared" si="38"/>
        <v>46022</v>
      </c>
      <c r="D554" s="593" t="s">
        <v>592</v>
      </c>
      <c r="E554" s="593">
        <v>4</v>
      </c>
      <c r="F554" s="593" t="s">
        <v>591</v>
      </c>
      <c r="G554" s="593"/>
      <c r="H554" s="593">
        <f>'Справка 6'!G14</f>
        <v>0</v>
      </c>
    </row>
    <row r="555" spans="1:8">
      <c r="A555" s="593" t="str">
        <f t="shared" si="36"/>
        <v>ИНФРА ХОЛДИНГ АД</v>
      </c>
      <c r="B555" s="593" t="str">
        <f t="shared" si="37"/>
        <v>175443402</v>
      </c>
      <c r="C555" s="597">
        <f t="shared" si="38"/>
        <v>46022</v>
      </c>
      <c r="D555" s="593" t="s">
        <v>595</v>
      </c>
      <c r="E555" s="593">
        <v>4</v>
      </c>
      <c r="F555" s="593" t="s">
        <v>594</v>
      </c>
      <c r="G555" s="593"/>
      <c r="H555" s="593">
        <f>'Справка 6'!G15</f>
        <v>0</v>
      </c>
    </row>
    <row r="556" spans="1:8">
      <c r="A556" s="593" t="str">
        <f t="shared" si="36"/>
        <v>ИНФРА ХОЛДИНГ АД</v>
      </c>
      <c r="B556" s="593" t="str">
        <f t="shared" si="37"/>
        <v>175443402</v>
      </c>
      <c r="C556" s="597">
        <f t="shared" si="38"/>
        <v>46022</v>
      </c>
      <c r="D556" s="593" t="s">
        <v>598</v>
      </c>
      <c r="E556" s="593">
        <v>4</v>
      </c>
      <c r="F556" s="593" t="s">
        <v>597</v>
      </c>
      <c r="G556" s="593"/>
      <c r="H556" s="593">
        <f>'Справка 6'!G16</f>
        <v>0</v>
      </c>
    </row>
    <row r="557" spans="1:8">
      <c r="A557" s="593" t="str">
        <f t="shared" si="36"/>
        <v>ИНФРА ХОЛДИНГ АД</v>
      </c>
      <c r="B557" s="593" t="str">
        <f t="shared" si="37"/>
        <v>175443402</v>
      </c>
      <c r="C557" s="597">
        <f t="shared" si="38"/>
        <v>46022</v>
      </c>
      <c r="D557" s="593" t="s">
        <v>601</v>
      </c>
      <c r="E557" s="593">
        <v>4</v>
      </c>
      <c r="F557" s="593" t="s">
        <v>600</v>
      </c>
      <c r="G557" s="593"/>
      <c r="H557" s="593">
        <f>'Справка 6'!G17</f>
        <v>0</v>
      </c>
    </row>
    <row r="558" spans="1:8">
      <c r="A558" s="593" t="str">
        <f t="shared" si="36"/>
        <v>ИНФРА ХОЛДИНГ АД</v>
      </c>
      <c r="B558" s="593" t="str">
        <f t="shared" si="37"/>
        <v>175443402</v>
      </c>
      <c r="C558" s="597">
        <f t="shared" si="38"/>
        <v>46022</v>
      </c>
      <c r="D558" s="593" t="s">
        <v>604</v>
      </c>
      <c r="E558" s="593">
        <v>4</v>
      </c>
      <c r="F558" s="593" t="s">
        <v>603</v>
      </c>
      <c r="G558" s="593"/>
      <c r="H558" s="593">
        <f>'Справка 6'!G18</f>
        <v>0</v>
      </c>
    </row>
    <row r="559" spans="1:8">
      <c r="A559" s="593" t="str">
        <f t="shared" si="36"/>
        <v>ИНФРА ХОЛДИНГ АД</v>
      </c>
      <c r="B559" s="593" t="str">
        <f t="shared" si="37"/>
        <v>175443402</v>
      </c>
      <c r="C559" s="597">
        <f t="shared" si="38"/>
        <v>46022</v>
      </c>
      <c r="D559" s="593" t="s">
        <v>605</v>
      </c>
      <c r="E559" s="593">
        <v>4</v>
      </c>
      <c r="F559" s="593" t="s">
        <v>580</v>
      </c>
      <c r="G559" s="593"/>
      <c r="H559" s="593">
        <f>'Справка 6'!G19</f>
        <v>0</v>
      </c>
    </row>
    <row r="560" spans="1:8">
      <c r="A560" s="593" t="str">
        <f t="shared" si="36"/>
        <v>ИНФРА ХОЛДИНГ АД</v>
      </c>
      <c r="B560" s="593" t="str">
        <f t="shared" si="37"/>
        <v>175443402</v>
      </c>
      <c r="C560" s="597">
        <f t="shared" si="38"/>
        <v>46022</v>
      </c>
      <c r="D560" s="593" t="s">
        <v>608</v>
      </c>
      <c r="E560" s="593">
        <v>4</v>
      </c>
      <c r="F560" s="593" t="s">
        <v>607</v>
      </c>
      <c r="G560" s="593"/>
      <c r="H560" s="593">
        <f>'Справка 6'!G20</f>
        <v>0</v>
      </c>
    </row>
    <row r="561" spans="1:8">
      <c r="A561" s="593" t="str">
        <f t="shared" si="36"/>
        <v>ИНФРА ХОЛДИНГ АД</v>
      </c>
      <c r="B561" s="593" t="str">
        <f t="shared" si="37"/>
        <v>175443402</v>
      </c>
      <c r="C561" s="597">
        <f t="shared" si="38"/>
        <v>46022</v>
      </c>
      <c r="D561" s="593" t="s">
        <v>611</v>
      </c>
      <c r="E561" s="593">
        <v>4</v>
      </c>
      <c r="F561" s="593" t="s">
        <v>610</v>
      </c>
      <c r="G561" s="593"/>
      <c r="H561" s="593">
        <f>'Справка 6'!G22</f>
        <v>0</v>
      </c>
    </row>
    <row r="562" spans="1:8">
      <c r="A562" s="593" t="str">
        <f t="shared" si="36"/>
        <v>ИНФРА ХОЛДИНГ АД</v>
      </c>
      <c r="B562" s="593" t="str">
        <f t="shared" si="37"/>
        <v>175443402</v>
      </c>
      <c r="C562" s="597">
        <f t="shared" si="38"/>
        <v>46022</v>
      </c>
      <c r="D562" s="593" t="s">
        <v>615</v>
      </c>
      <c r="E562" s="593">
        <v>4</v>
      </c>
      <c r="F562" s="593" t="s">
        <v>614</v>
      </c>
      <c r="G562" s="593"/>
      <c r="H562" s="593">
        <f>'Справка 6'!G24</f>
        <v>0</v>
      </c>
    </row>
    <row r="563" spans="1:8">
      <c r="A563" s="593" t="str">
        <f t="shared" si="36"/>
        <v>ИНФРА ХОЛДИНГ АД</v>
      </c>
      <c r="B563" s="593" t="str">
        <f t="shared" si="37"/>
        <v>175443402</v>
      </c>
      <c r="C563" s="597">
        <f t="shared" si="38"/>
        <v>46022</v>
      </c>
      <c r="D563" s="593" t="s">
        <v>617</v>
      </c>
      <c r="E563" s="593">
        <v>4</v>
      </c>
      <c r="F563" s="593" t="s">
        <v>616</v>
      </c>
      <c r="G563" s="593"/>
      <c r="H563" s="593">
        <f>'Справка 6'!G25</f>
        <v>0</v>
      </c>
    </row>
    <row r="564" spans="1:8">
      <c r="A564" s="593" t="str">
        <f t="shared" si="36"/>
        <v>ИНФРА ХОЛДИНГ АД</v>
      </c>
      <c r="B564" s="593" t="str">
        <f t="shared" si="37"/>
        <v>175443402</v>
      </c>
      <c r="C564" s="597">
        <f t="shared" si="38"/>
        <v>46022</v>
      </c>
      <c r="D564" s="593" t="s">
        <v>619</v>
      </c>
      <c r="E564" s="593">
        <v>4</v>
      </c>
      <c r="F564" s="593" t="s">
        <v>618</v>
      </c>
      <c r="G564" s="593"/>
      <c r="H564" s="593">
        <f>'Справка 6'!G26</f>
        <v>0</v>
      </c>
    </row>
    <row r="565" spans="1:8">
      <c r="A565" s="593" t="str">
        <f t="shared" si="36"/>
        <v>ИНФРА ХОЛДИНГ АД</v>
      </c>
      <c r="B565" s="593" t="str">
        <f t="shared" si="37"/>
        <v>175443402</v>
      </c>
      <c r="C565" s="597">
        <f t="shared" si="38"/>
        <v>46022</v>
      </c>
      <c r="D565" s="593" t="s">
        <v>620</v>
      </c>
      <c r="E565" s="593">
        <v>4</v>
      </c>
      <c r="F565" s="593" t="s">
        <v>603</v>
      </c>
      <c r="G565" s="593"/>
      <c r="H565" s="593">
        <f>'Справка 6'!G27</f>
        <v>0</v>
      </c>
    </row>
    <row r="566" spans="1:8">
      <c r="A566" s="593" t="str">
        <f t="shared" si="36"/>
        <v>ИНФРА ХОЛДИНГ АД</v>
      </c>
      <c r="B566" s="593" t="str">
        <f t="shared" si="37"/>
        <v>175443402</v>
      </c>
      <c r="C566" s="597">
        <f t="shared" si="38"/>
        <v>46022</v>
      </c>
      <c r="D566" s="593" t="s">
        <v>621</v>
      </c>
      <c r="E566" s="593">
        <v>4</v>
      </c>
      <c r="F566" s="593" t="s">
        <v>953</v>
      </c>
      <c r="G566" s="593"/>
      <c r="H566" s="593">
        <f>'Справка 6'!G28</f>
        <v>0</v>
      </c>
    </row>
    <row r="567" spans="1:8">
      <c r="A567" s="593" t="str">
        <f t="shared" si="36"/>
        <v>ИНФРА ХОЛДИНГ АД</v>
      </c>
      <c r="B567" s="593" t="str">
        <f t="shared" si="37"/>
        <v>175443402</v>
      </c>
      <c r="C567" s="597">
        <f t="shared" si="38"/>
        <v>46022</v>
      </c>
      <c r="D567" s="593" t="s">
        <v>625</v>
      </c>
      <c r="E567" s="593">
        <v>4</v>
      </c>
      <c r="F567" s="593" t="s">
        <v>624</v>
      </c>
      <c r="G567" s="593"/>
      <c r="H567" s="593">
        <f>'Справка 6'!G30</f>
        <v>0</v>
      </c>
    </row>
    <row r="568" spans="1:8">
      <c r="A568" s="593" t="str">
        <f t="shared" si="36"/>
        <v>ИНФРА ХОЛДИНГ АД</v>
      </c>
      <c r="B568" s="593" t="str">
        <f t="shared" si="37"/>
        <v>175443402</v>
      </c>
      <c r="C568" s="597">
        <f t="shared" si="38"/>
        <v>46022</v>
      </c>
      <c r="D568" s="593" t="s">
        <v>626</v>
      </c>
      <c r="E568" s="593">
        <v>4</v>
      </c>
      <c r="F568" s="593" t="s">
        <v>126</v>
      </c>
      <c r="G568" s="593"/>
      <c r="H568" s="593">
        <f>'Справка 6'!G31</f>
        <v>0</v>
      </c>
    </row>
    <row r="569" spans="1:8">
      <c r="A569" s="593" t="str">
        <f t="shared" si="36"/>
        <v>ИНФРА ХОЛДИНГ АД</v>
      </c>
      <c r="B569" s="593" t="str">
        <f t="shared" si="37"/>
        <v>175443402</v>
      </c>
      <c r="C569" s="597">
        <f t="shared" si="38"/>
        <v>46022</v>
      </c>
      <c r="D569" s="593" t="s">
        <v>627</v>
      </c>
      <c r="E569" s="593">
        <v>4</v>
      </c>
      <c r="F569" s="593" t="s">
        <v>128</v>
      </c>
      <c r="G569" s="593"/>
      <c r="H569" s="593">
        <f>'Справка 6'!G32</f>
        <v>0</v>
      </c>
    </row>
    <row r="570" spans="1:8">
      <c r="A570" s="593" t="str">
        <f t="shared" si="36"/>
        <v>ИНФРА ХОЛДИНГ АД</v>
      </c>
      <c r="B570" s="593" t="str">
        <f t="shared" si="37"/>
        <v>175443402</v>
      </c>
      <c r="C570" s="597">
        <f t="shared" si="38"/>
        <v>46022</v>
      </c>
      <c r="D570" s="593" t="s">
        <v>628</v>
      </c>
      <c r="E570" s="593">
        <v>4</v>
      </c>
      <c r="F570" s="593" t="s">
        <v>132</v>
      </c>
      <c r="G570" s="593"/>
      <c r="H570" s="593">
        <f>'Справка 6'!G33</f>
        <v>0</v>
      </c>
    </row>
    <row r="571" spans="1:8">
      <c r="A571" s="593" t="str">
        <f t="shared" si="36"/>
        <v>ИНФРА ХОЛДИНГ АД</v>
      </c>
      <c r="B571" s="593" t="str">
        <f t="shared" si="37"/>
        <v>175443402</v>
      </c>
      <c r="C571" s="597">
        <f t="shared" si="38"/>
        <v>46022</v>
      </c>
      <c r="D571" s="593" t="s">
        <v>629</v>
      </c>
      <c r="E571" s="593">
        <v>4</v>
      </c>
      <c r="F571" s="593" t="s">
        <v>134</v>
      </c>
      <c r="G571" s="593"/>
      <c r="H571" s="593">
        <f>'Справка 6'!G34</f>
        <v>0</v>
      </c>
    </row>
    <row r="572" spans="1:8">
      <c r="A572" s="593" t="str">
        <f t="shared" si="36"/>
        <v>ИНФРА ХОЛДИНГ АД</v>
      </c>
      <c r="B572" s="593" t="str">
        <f t="shared" si="37"/>
        <v>175443402</v>
      </c>
      <c r="C572" s="597">
        <f t="shared" si="38"/>
        <v>46022</v>
      </c>
      <c r="D572" s="593" t="s">
        <v>631</v>
      </c>
      <c r="E572" s="593">
        <v>4</v>
      </c>
      <c r="F572" s="593" t="s">
        <v>630</v>
      </c>
      <c r="G572" s="593"/>
      <c r="H572" s="593">
        <f>'Справка 6'!G35</f>
        <v>0</v>
      </c>
    </row>
    <row r="573" spans="1:8">
      <c r="A573" s="593" t="str">
        <f t="shared" si="36"/>
        <v>ИНФРА ХОЛДИНГ АД</v>
      </c>
      <c r="B573" s="593" t="str">
        <f t="shared" si="37"/>
        <v>175443402</v>
      </c>
      <c r="C573" s="597">
        <f t="shared" si="38"/>
        <v>46022</v>
      </c>
      <c r="D573" s="593" t="s">
        <v>632</v>
      </c>
      <c r="E573" s="593">
        <v>4</v>
      </c>
      <c r="F573" s="593" t="s">
        <v>140</v>
      </c>
      <c r="G573" s="593"/>
      <c r="H573" s="593">
        <f>'Справка 6'!G36</f>
        <v>0</v>
      </c>
    </row>
    <row r="574" spans="1:8">
      <c r="A574" s="593" t="str">
        <f t="shared" si="36"/>
        <v>ИНФРА ХОЛДИНГ АД</v>
      </c>
      <c r="B574" s="593" t="str">
        <f t="shared" si="37"/>
        <v>175443402</v>
      </c>
      <c r="C574" s="597">
        <f t="shared" si="38"/>
        <v>46022</v>
      </c>
      <c r="D574" s="593" t="s">
        <v>634</v>
      </c>
      <c r="E574" s="593">
        <v>4</v>
      </c>
      <c r="F574" s="593" t="s">
        <v>633</v>
      </c>
      <c r="G574" s="593"/>
      <c r="H574" s="593">
        <f>'Справка 6'!G37</f>
        <v>0</v>
      </c>
    </row>
    <row r="575" spans="1:8">
      <c r="A575" s="593" t="str">
        <f t="shared" si="36"/>
        <v>ИНФРА ХОЛДИНГ АД</v>
      </c>
      <c r="B575" s="593" t="str">
        <f t="shared" si="37"/>
        <v>175443402</v>
      </c>
      <c r="C575" s="597">
        <f t="shared" si="38"/>
        <v>46022</v>
      </c>
      <c r="D575" s="593" t="s">
        <v>636</v>
      </c>
      <c r="E575" s="593">
        <v>4</v>
      </c>
      <c r="F575" s="593" t="s">
        <v>635</v>
      </c>
      <c r="G575" s="593"/>
      <c r="H575" s="593">
        <f>'Справка 6'!G38</f>
        <v>0</v>
      </c>
    </row>
    <row r="576" spans="1:8">
      <c r="A576" s="593" t="str">
        <f t="shared" si="36"/>
        <v>ИНФРА ХОЛДИНГ АД</v>
      </c>
      <c r="B576" s="593" t="str">
        <f t="shared" si="37"/>
        <v>175443402</v>
      </c>
      <c r="C576" s="597">
        <f t="shared" si="38"/>
        <v>46022</v>
      </c>
      <c r="D576" s="593" t="s">
        <v>638</v>
      </c>
      <c r="E576" s="593">
        <v>4</v>
      </c>
      <c r="F576" s="593" t="s">
        <v>637</v>
      </c>
      <c r="G576" s="593"/>
      <c r="H576" s="593">
        <f>'Справка 6'!G39</f>
        <v>0</v>
      </c>
    </row>
    <row r="577" spans="1:8">
      <c r="A577" s="593" t="str">
        <f t="shared" si="36"/>
        <v>ИНФРА ХОЛДИНГ АД</v>
      </c>
      <c r="B577" s="593" t="str">
        <f t="shared" si="37"/>
        <v>175443402</v>
      </c>
      <c r="C577" s="597">
        <f t="shared" si="38"/>
        <v>46022</v>
      </c>
      <c r="D577" s="593" t="s">
        <v>639</v>
      </c>
      <c r="E577" s="593">
        <v>4</v>
      </c>
      <c r="F577" s="593" t="s">
        <v>603</v>
      </c>
      <c r="G577" s="593"/>
      <c r="H577" s="593">
        <f>'Справка 6'!G40</f>
        <v>0</v>
      </c>
    </row>
    <row r="578" spans="1:8">
      <c r="A578" s="593" t="str">
        <f t="shared" si="36"/>
        <v>ИНФРА ХОЛДИНГ АД</v>
      </c>
      <c r="B578" s="593" t="str">
        <f t="shared" si="37"/>
        <v>175443402</v>
      </c>
      <c r="C578" s="597">
        <f t="shared" si="38"/>
        <v>46022</v>
      </c>
      <c r="D578" s="593" t="s">
        <v>641</v>
      </c>
      <c r="E578" s="593">
        <v>4</v>
      </c>
      <c r="F578" s="593" t="s">
        <v>623</v>
      </c>
      <c r="G578" s="593"/>
      <c r="H578" s="593">
        <f>'Справка 6'!G41</f>
        <v>0</v>
      </c>
    </row>
    <row r="579" spans="1:8">
      <c r="A579" s="593" t="str">
        <f t="shared" si="36"/>
        <v>ИНФРА ХОЛДИНГ АД</v>
      </c>
      <c r="B579" s="593" t="str">
        <f t="shared" si="37"/>
        <v>175443402</v>
      </c>
      <c r="C579" s="597">
        <f t="shared" si="38"/>
        <v>46022</v>
      </c>
      <c r="D579" s="593" t="s">
        <v>644</v>
      </c>
      <c r="E579" s="593">
        <v>4</v>
      </c>
      <c r="F579" s="593" t="s">
        <v>643</v>
      </c>
      <c r="G579" s="593"/>
      <c r="H579" s="593">
        <f>'Справка 6'!G42</f>
        <v>0</v>
      </c>
    </row>
    <row r="580" spans="1:8">
      <c r="A580" s="593" t="str">
        <f t="shared" si="36"/>
        <v>ИНФРА ХОЛДИНГ АД</v>
      </c>
      <c r="B580" s="593" t="str">
        <f t="shared" si="37"/>
        <v>175443402</v>
      </c>
      <c r="C580" s="597">
        <f t="shared" si="38"/>
        <v>46022</v>
      </c>
      <c r="D580" s="593" t="s">
        <v>646</v>
      </c>
      <c r="E580" s="593">
        <v>4</v>
      </c>
      <c r="F580" s="593" t="s">
        <v>645</v>
      </c>
      <c r="G580" s="593"/>
      <c r="H580" s="593">
        <f>'Справка 6'!G43</f>
        <v>0</v>
      </c>
    </row>
    <row r="581" spans="1:8">
      <c r="A581" s="593" t="str">
        <f t="shared" si="36"/>
        <v>ИНФРА ХОЛДИНГ АД</v>
      </c>
      <c r="B581" s="593" t="str">
        <f t="shared" si="37"/>
        <v>175443402</v>
      </c>
      <c r="C581" s="597">
        <f t="shared" si="38"/>
        <v>46022</v>
      </c>
      <c r="D581" s="593" t="s">
        <v>583</v>
      </c>
      <c r="E581" s="593">
        <v>5</v>
      </c>
      <c r="F581" s="593" t="s">
        <v>582</v>
      </c>
      <c r="G581" s="593"/>
      <c r="H581" s="593">
        <f>'Справка 6'!H11</f>
        <v>0</v>
      </c>
    </row>
    <row r="582" spans="1:8">
      <c r="A582" s="593" t="str">
        <f t="shared" si="36"/>
        <v>ИНФРА ХОЛДИНГ АД</v>
      </c>
      <c r="B582" s="593" t="str">
        <f t="shared" si="37"/>
        <v>175443402</v>
      </c>
      <c r="C582" s="597">
        <f t="shared" si="38"/>
        <v>46022</v>
      </c>
      <c r="D582" s="593" t="s">
        <v>586</v>
      </c>
      <c r="E582" s="593">
        <v>5</v>
      </c>
      <c r="F582" s="593" t="s">
        <v>585</v>
      </c>
      <c r="G582" s="593"/>
      <c r="H582" s="593">
        <f>'Справка 6'!H12</f>
        <v>0</v>
      </c>
    </row>
    <row r="583" spans="1:8">
      <c r="A583" s="593" t="str">
        <f t="shared" si="36"/>
        <v>ИНФРА ХОЛДИНГ АД</v>
      </c>
      <c r="B583" s="593" t="str">
        <f t="shared" si="37"/>
        <v>175443402</v>
      </c>
      <c r="C583" s="597">
        <f t="shared" si="38"/>
        <v>46022</v>
      </c>
      <c r="D583" s="593" t="s">
        <v>589</v>
      </c>
      <c r="E583" s="593">
        <v>5</v>
      </c>
      <c r="F583" s="593" t="s">
        <v>588</v>
      </c>
      <c r="G583" s="593"/>
      <c r="H583" s="593">
        <f>'Справка 6'!H13</f>
        <v>0</v>
      </c>
    </row>
    <row r="584" spans="1:8">
      <c r="A584" s="593" t="str">
        <f t="shared" si="36"/>
        <v>ИНФРА ХОЛДИНГ АД</v>
      </c>
      <c r="B584" s="593" t="str">
        <f t="shared" si="37"/>
        <v>175443402</v>
      </c>
      <c r="C584" s="597">
        <f t="shared" si="38"/>
        <v>46022</v>
      </c>
      <c r="D584" s="593" t="s">
        <v>592</v>
      </c>
      <c r="E584" s="593">
        <v>5</v>
      </c>
      <c r="F584" s="593" t="s">
        <v>591</v>
      </c>
      <c r="G584" s="593"/>
      <c r="H584" s="593">
        <f>'Справка 6'!H14</f>
        <v>0</v>
      </c>
    </row>
    <row r="585" spans="1:8">
      <c r="A585" s="593" t="str">
        <f t="shared" si="36"/>
        <v>ИНФРА ХОЛДИНГ АД</v>
      </c>
      <c r="B585" s="593" t="str">
        <f t="shared" si="37"/>
        <v>175443402</v>
      </c>
      <c r="C585" s="597">
        <f t="shared" si="38"/>
        <v>46022</v>
      </c>
      <c r="D585" s="593" t="s">
        <v>595</v>
      </c>
      <c r="E585" s="593">
        <v>5</v>
      </c>
      <c r="F585" s="593" t="s">
        <v>594</v>
      </c>
      <c r="G585" s="593"/>
      <c r="H585" s="593">
        <f>'Справка 6'!H15</f>
        <v>0</v>
      </c>
    </row>
    <row r="586" spans="1:8">
      <c r="A586" s="593" t="str">
        <f t="shared" si="36"/>
        <v>ИНФРА ХОЛДИНГ АД</v>
      </c>
      <c r="B586" s="593" t="str">
        <f t="shared" si="37"/>
        <v>175443402</v>
      </c>
      <c r="C586" s="597">
        <f t="shared" si="38"/>
        <v>46022</v>
      </c>
      <c r="D586" s="593" t="s">
        <v>598</v>
      </c>
      <c r="E586" s="593">
        <v>5</v>
      </c>
      <c r="F586" s="593" t="s">
        <v>597</v>
      </c>
      <c r="G586" s="593"/>
      <c r="H586" s="593">
        <f>'Справка 6'!H16</f>
        <v>0</v>
      </c>
    </row>
    <row r="587" spans="1:8">
      <c r="A587" s="593" t="str">
        <f t="shared" si="36"/>
        <v>ИНФРА ХОЛДИНГ АД</v>
      </c>
      <c r="B587" s="593" t="str">
        <f t="shared" si="37"/>
        <v>175443402</v>
      </c>
      <c r="C587" s="597">
        <f t="shared" si="38"/>
        <v>46022</v>
      </c>
      <c r="D587" s="593" t="s">
        <v>601</v>
      </c>
      <c r="E587" s="593">
        <v>5</v>
      </c>
      <c r="F587" s="593" t="s">
        <v>600</v>
      </c>
      <c r="G587" s="593"/>
      <c r="H587" s="593">
        <f>'Справка 6'!H17</f>
        <v>0</v>
      </c>
    </row>
    <row r="588" spans="1:8">
      <c r="A588" s="593" t="str">
        <f t="shared" si="36"/>
        <v>ИНФРА ХОЛДИНГ АД</v>
      </c>
      <c r="B588" s="593" t="str">
        <f t="shared" si="37"/>
        <v>175443402</v>
      </c>
      <c r="C588" s="597">
        <f t="shared" si="38"/>
        <v>46022</v>
      </c>
      <c r="D588" s="593" t="s">
        <v>604</v>
      </c>
      <c r="E588" s="593">
        <v>5</v>
      </c>
      <c r="F588" s="593" t="s">
        <v>603</v>
      </c>
      <c r="G588" s="593"/>
      <c r="H588" s="593">
        <f>'Справка 6'!H18</f>
        <v>0</v>
      </c>
    </row>
    <row r="589" spans="1:8">
      <c r="A589" s="593" t="str">
        <f t="shared" ref="A589:A652" si="39">pdeName</f>
        <v>ИНФРА ХОЛДИНГ АД</v>
      </c>
      <c r="B589" s="593" t="str">
        <f t="shared" ref="B589:B652" si="40">pdeBulstat</f>
        <v>175443402</v>
      </c>
      <c r="C589" s="597">
        <f t="shared" ref="C589:C652" si="41">endDate</f>
        <v>46022</v>
      </c>
      <c r="D589" s="593" t="s">
        <v>605</v>
      </c>
      <c r="E589" s="593">
        <v>5</v>
      </c>
      <c r="F589" s="593" t="s">
        <v>580</v>
      </c>
      <c r="G589" s="593"/>
      <c r="H589" s="593">
        <f>'Справка 6'!H19</f>
        <v>0</v>
      </c>
    </row>
    <row r="590" spans="1:8">
      <c r="A590" s="593" t="str">
        <f t="shared" si="39"/>
        <v>ИНФРА ХОЛДИНГ АД</v>
      </c>
      <c r="B590" s="593" t="str">
        <f t="shared" si="40"/>
        <v>175443402</v>
      </c>
      <c r="C590" s="597">
        <f t="shared" si="41"/>
        <v>46022</v>
      </c>
      <c r="D590" s="593" t="s">
        <v>608</v>
      </c>
      <c r="E590" s="593">
        <v>5</v>
      </c>
      <c r="F590" s="593" t="s">
        <v>607</v>
      </c>
      <c r="G590" s="593"/>
      <c r="H590" s="593">
        <f>'Справка 6'!H20</f>
        <v>0</v>
      </c>
    </row>
    <row r="591" spans="1:8">
      <c r="A591" s="593" t="str">
        <f t="shared" si="39"/>
        <v>ИНФРА ХОЛДИНГ АД</v>
      </c>
      <c r="B591" s="593" t="str">
        <f t="shared" si="40"/>
        <v>175443402</v>
      </c>
      <c r="C591" s="597">
        <f t="shared" si="41"/>
        <v>46022</v>
      </c>
      <c r="D591" s="593" t="s">
        <v>611</v>
      </c>
      <c r="E591" s="593">
        <v>5</v>
      </c>
      <c r="F591" s="593" t="s">
        <v>610</v>
      </c>
      <c r="G591" s="593"/>
      <c r="H591" s="593">
        <f>'Справка 6'!H22</f>
        <v>0</v>
      </c>
    </row>
    <row r="592" spans="1:8">
      <c r="A592" s="593" t="str">
        <f t="shared" si="39"/>
        <v>ИНФРА ХОЛДИНГ АД</v>
      </c>
      <c r="B592" s="593" t="str">
        <f t="shared" si="40"/>
        <v>175443402</v>
      </c>
      <c r="C592" s="597">
        <f t="shared" si="41"/>
        <v>46022</v>
      </c>
      <c r="D592" s="593" t="s">
        <v>615</v>
      </c>
      <c r="E592" s="593">
        <v>5</v>
      </c>
      <c r="F592" s="593" t="s">
        <v>614</v>
      </c>
      <c r="G592" s="593"/>
      <c r="H592" s="593">
        <f>'Справка 6'!H24</f>
        <v>0</v>
      </c>
    </row>
    <row r="593" spans="1:8">
      <c r="A593" s="593" t="str">
        <f t="shared" si="39"/>
        <v>ИНФРА ХОЛДИНГ АД</v>
      </c>
      <c r="B593" s="593" t="str">
        <f t="shared" si="40"/>
        <v>175443402</v>
      </c>
      <c r="C593" s="597">
        <f t="shared" si="41"/>
        <v>46022</v>
      </c>
      <c r="D593" s="593" t="s">
        <v>617</v>
      </c>
      <c r="E593" s="593">
        <v>5</v>
      </c>
      <c r="F593" s="593" t="s">
        <v>616</v>
      </c>
      <c r="G593" s="593"/>
      <c r="H593" s="593">
        <f>'Справка 6'!H25</f>
        <v>0</v>
      </c>
    </row>
    <row r="594" spans="1:8">
      <c r="A594" s="593" t="str">
        <f t="shared" si="39"/>
        <v>ИНФРА ХОЛДИНГ АД</v>
      </c>
      <c r="B594" s="593" t="str">
        <f t="shared" si="40"/>
        <v>175443402</v>
      </c>
      <c r="C594" s="597">
        <f t="shared" si="41"/>
        <v>46022</v>
      </c>
      <c r="D594" s="593" t="s">
        <v>619</v>
      </c>
      <c r="E594" s="593">
        <v>5</v>
      </c>
      <c r="F594" s="593" t="s">
        <v>618</v>
      </c>
      <c r="G594" s="593"/>
      <c r="H594" s="593">
        <f>'Справка 6'!H26</f>
        <v>0</v>
      </c>
    </row>
    <row r="595" spans="1:8">
      <c r="A595" s="593" t="str">
        <f t="shared" si="39"/>
        <v>ИНФРА ХОЛДИНГ АД</v>
      </c>
      <c r="B595" s="593" t="str">
        <f t="shared" si="40"/>
        <v>175443402</v>
      </c>
      <c r="C595" s="597">
        <f t="shared" si="41"/>
        <v>46022</v>
      </c>
      <c r="D595" s="593" t="s">
        <v>620</v>
      </c>
      <c r="E595" s="593">
        <v>5</v>
      </c>
      <c r="F595" s="593" t="s">
        <v>603</v>
      </c>
      <c r="G595" s="593"/>
      <c r="H595" s="593">
        <f>'Справка 6'!H27</f>
        <v>0</v>
      </c>
    </row>
    <row r="596" spans="1:8">
      <c r="A596" s="593" t="str">
        <f t="shared" si="39"/>
        <v>ИНФРА ХОЛДИНГ АД</v>
      </c>
      <c r="B596" s="593" t="str">
        <f t="shared" si="40"/>
        <v>175443402</v>
      </c>
      <c r="C596" s="597">
        <f t="shared" si="41"/>
        <v>46022</v>
      </c>
      <c r="D596" s="593" t="s">
        <v>621</v>
      </c>
      <c r="E596" s="593">
        <v>5</v>
      </c>
      <c r="F596" s="593" t="s">
        <v>953</v>
      </c>
      <c r="G596" s="593"/>
      <c r="H596" s="593">
        <f>'Справка 6'!H28</f>
        <v>0</v>
      </c>
    </row>
    <row r="597" spans="1:8">
      <c r="A597" s="593" t="str">
        <f t="shared" si="39"/>
        <v>ИНФРА ХОЛДИНГ АД</v>
      </c>
      <c r="B597" s="593" t="str">
        <f t="shared" si="40"/>
        <v>175443402</v>
      </c>
      <c r="C597" s="597">
        <f t="shared" si="41"/>
        <v>46022</v>
      </c>
      <c r="D597" s="593" t="s">
        <v>625</v>
      </c>
      <c r="E597" s="593">
        <v>5</v>
      </c>
      <c r="F597" s="593" t="s">
        <v>624</v>
      </c>
      <c r="G597" s="593"/>
      <c r="H597" s="593">
        <f>'Справка 6'!H30</f>
        <v>0</v>
      </c>
    </row>
    <row r="598" spans="1:8">
      <c r="A598" s="593" t="str">
        <f t="shared" si="39"/>
        <v>ИНФРА ХОЛДИНГ АД</v>
      </c>
      <c r="B598" s="593" t="str">
        <f t="shared" si="40"/>
        <v>175443402</v>
      </c>
      <c r="C598" s="597">
        <f t="shared" si="41"/>
        <v>46022</v>
      </c>
      <c r="D598" s="593" t="s">
        <v>626</v>
      </c>
      <c r="E598" s="593">
        <v>5</v>
      </c>
      <c r="F598" s="593" t="s">
        <v>126</v>
      </c>
      <c r="G598" s="593"/>
      <c r="H598" s="593">
        <f>'Справка 6'!H31</f>
        <v>0</v>
      </c>
    </row>
    <row r="599" spans="1:8">
      <c r="A599" s="593" t="str">
        <f t="shared" si="39"/>
        <v>ИНФРА ХОЛДИНГ АД</v>
      </c>
      <c r="B599" s="593" t="str">
        <f t="shared" si="40"/>
        <v>175443402</v>
      </c>
      <c r="C599" s="597">
        <f t="shared" si="41"/>
        <v>46022</v>
      </c>
      <c r="D599" s="593" t="s">
        <v>627</v>
      </c>
      <c r="E599" s="593">
        <v>5</v>
      </c>
      <c r="F599" s="593" t="s">
        <v>128</v>
      </c>
      <c r="G599" s="593"/>
      <c r="H599" s="593">
        <f>'Справка 6'!H32</f>
        <v>0</v>
      </c>
    </row>
    <row r="600" spans="1:8">
      <c r="A600" s="593" t="str">
        <f t="shared" si="39"/>
        <v>ИНФРА ХОЛДИНГ АД</v>
      </c>
      <c r="B600" s="593" t="str">
        <f t="shared" si="40"/>
        <v>175443402</v>
      </c>
      <c r="C600" s="597">
        <f t="shared" si="41"/>
        <v>46022</v>
      </c>
      <c r="D600" s="593" t="s">
        <v>628</v>
      </c>
      <c r="E600" s="593">
        <v>5</v>
      </c>
      <c r="F600" s="593" t="s">
        <v>132</v>
      </c>
      <c r="G600" s="593"/>
      <c r="H600" s="593">
        <f>'Справка 6'!H33</f>
        <v>0</v>
      </c>
    </row>
    <row r="601" spans="1:8">
      <c r="A601" s="593" t="str">
        <f t="shared" si="39"/>
        <v>ИНФРА ХОЛДИНГ АД</v>
      </c>
      <c r="B601" s="593" t="str">
        <f t="shared" si="40"/>
        <v>175443402</v>
      </c>
      <c r="C601" s="597">
        <f t="shared" si="41"/>
        <v>46022</v>
      </c>
      <c r="D601" s="593" t="s">
        <v>629</v>
      </c>
      <c r="E601" s="593">
        <v>5</v>
      </c>
      <c r="F601" s="593" t="s">
        <v>134</v>
      </c>
      <c r="G601" s="593"/>
      <c r="H601" s="593">
        <f>'Справка 6'!H34</f>
        <v>0</v>
      </c>
    </row>
    <row r="602" spans="1:8">
      <c r="A602" s="593" t="str">
        <f t="shared" si="39"/>
        <v>ИНФРА ХОЛДИНГ АД</v>
      </c>
      <c r="B602" s="593" t="str">
        <f t="shared" si="40"/>
        <v>175443402</v>
      </c>
      <c r="C602" s="597">
        <f t="shared" si="41"/>
        <v>46022</v>
      </c>
      <c r="D602" s="593" t="s">
        <v>631</v>
      </c>
      <c r="E602" s="593">
        <v>5</v>
      </c>
      <c r="F602" s="593" t="s">
        <v>630</v>
      </c>
      <c r="G602" s="593"/>
      <c r="H602" s="593">
        <f>'Справка 6'!H35</f>
        <v>0</v>
      </c>
    </row>
    <row r="603" spans="1:8">
      <c r="A603" s="593" t="str">
        <f t="shared" si="39"/>
        <v>ИНФРА ХОЛДИНГ АД</v>
      </c>
      <c r="B603" s="593" t="str">
        <f t="shared" si="40"/>
        <v>175443402</v>
      </c>
      <c r="C603" s="597">
        <f t="shared" si="41"/>
        <v>46022</v>
      </c>
      <c r="D603" s="593" t="s">
        <v>632</v>
      </c>
      <c r="E603" s="593">
        <v>5</v>
      </c>
      <c r="F603" s="593" t="s">
        <v>140</v>
      </c>
      <c r="G603" s="593"/>
      <c r="H603" s="593">
        <f>'Справка 6'!H36</f>
        <v>0</v>
      </c>
    </row>
    <row r="604" spans="1:8">
      <c r="A604" s="593" t="str">
        <f t="shared" si="39"/>
        <v>ИНФРА ХОЛДИНГ АД</v>
      </c>
      <c r="B604" s="593" t="str">
        <f t="shared" si="40"/>
        <v>175443402</v>
      </c>
      <c r="C604" s="597">
        <f t="shared" si="41"/>
        <v>46022</v>
      </c>
      <c r="D604" s="593" t="s">
        <v>634</v>
      </c>
      <c r="E604" s="593">
        <v>5</v>
      </c>
      <c r="F604" s="593" t="s">
        <v>633</v>
      </c>
      <c r="G604" s="593"/>
      <c r="H604" s="593">
        <f>'Справка 6'!H37</f>
        <v>0</v>
      </c>
    </row>
    <row r="605" spans="1:8">
      <c r="A605" s="593" t="str">
        <f t="shared" si="39"/>
        <v>ИНФРА ХОЛДИНГ АД</v>
      </c>
      <c r="B605" s="593" t="str">
        <f t="shared" si="40"/>
        <v>175443402</v>
      </c>
      <c r="C605" s="597">
        <f t="shared" si="41"/>
        <v>46022</v>
      </c>
      <c r="D605" s="593" t="s">
        <v>636</v>
      </c>
      <c r="E605" s="593">
        <v>5</v>
      </c>
      <c r="F605" s="593" t="s">
        <v>635</v>
      </c>
      <c r="G605" s="593"/>
      <c r="H605" s="593">
        <f>'Справка 6'!H38</f>
        <v>0</v>
      </c>
    </row>
    <row r="606" spans="1:8">
      <c r="A606" s="593" t="str">
        <f t="shared" si="39"/>
        <v>ИНФРА ХОЛДИНГ АД</v>
      </c>
      <c r="B606" s="593" t="str">
        <f t="shared" si="40"/>
        <v>175443402</v>
      </c>
      <c r="C606" s="597">
        <f t="shared" si="41"/>
        <v>46022</v>
      </c>
      <c r="D606" s="593" t="s">
        <v>638</v>
      </c>
      <c r="E606" s="593">
        <v>5</v>
      </c>
      <c r="F606" s="593" t="s">
        <v>637</v>
      </c>
      <c r="G606" s="593"/>
      <c r="H606" s="593">
        <f>'Справка 6'!H39</f>
        <v>0</v>
      </c>
    </row>
    <row r="607" spans="1:8">
      <c r="A607" s="593" t="str">
        <f t="shared" si="39"/>
        <v>ИНФРА ХОЛДИНГ АД</v>
      </c>
      <c r="B607" s="593" t="str">
        <f t="shared" si="40"/>
        <v>175443402</v>
      </c>
      <c r="C607" s="597">
        <f t="shared" si="41"/>
        <v>46022</v>
      </c>
      <c r="D607" s="593" t="s">
        <v>639</v>
      </c>
      <c r="E607" s="593">
        <v>5</v>
      </c>
      <c r="F607" s="593" t="s">
        <v>603</v>
      </c>
      <c r="G607" s="593"/>
      <c r="H607" s="593">
        <f>'Справка 6'!H40</f>
        <v>0</v>
      </c>
    </row>
    <row r="608" spans="1:8">
      <c r="A608" s="593" t="str">
        <f t="shared" si="39"/>
        <v>ИНФРА ХОЛДИНГ АД</v>
      </c>
      <c r="B608" s="593" t="str">
        <f t="shared" si="40"/>
        <v>175443402</v>
      </c>
      <c r="C608" s="597">
        <f t="shared" si="41"/>
        <v>46022</v>
      </c>
      <c r="D608" s="593" t="s">
        <v>641</v>
      </c>
      <c r="E608" s="593">
        <v>5</v>
      </c>
      <c r="F608" s="593" t="s">
        <v>623</v>
      </c>
      <c r="G608" s="593"/>
      <c r="H608" s="593">
        <f>'Справка 6'!H41</f>
        <v>0</v>
      </c>
    </row>
    <row r="609" spans="1:8">
      <c r="A609" s="593" t="str">
        <f t="shared" si="39"/>
        <v>ИНФРА ХОЛДИНГ АД</v>
      </c>
      <c r="B609" s="593" t="str">
        <f t="shared" si="40"/>
        <v>175443402</v>
      </c>
      <c r="C609" s="597">
        <f t="shared" si="41"/>
        <v>46022</v>
      </c>
      <c r="D609" s="593" t="s">
        <v>644</v>
      </c>
      <c r="E609" s="593">
        <v>5</v>
      </c>
      <c r="F609" s="593" t="s">
        <v>643</v>
      </c>
      <c r="G609" s="593"/>
      <c r="H609" s="593">
        <f>'Справка 6'!H42</f>
        <v>0</v>
      </c>
    </row>
    <row r="610" spans="1:8">
      <c r="A610" s="593" t="str">
        <f t="shared" si="39"/>
        <v>ИНФРА ХОЛДИНГ АД</v>
      </c>
      <c r="B610" s="593" t="str">
        <f t="shared" si="40"/>
        <v>175443402</v>
      </c>
      <c r="C610" s="597">
        <f t="shared" si="41"/>
        <v>46022</v>
      </c>
      <c r="D610" s="593" t="s">
        <v>646</v>
      </c>
      <c r="E610" s="593">
        <v>5</v>
      </c>
      <c r="F610" s="593" t="s">
        <v>645</v>
      </c>
      <c r="G610" s="593"/>
      <c r="H610" s="593">
        <f>'Справка 6'!H43</f>
        <v>0</v>
      </c>
    </row>
    <row r="611" spans="1:8">
      <c r="A611" s="593" t="str">
        <f t="shared" si="39"/>
        <v>ИНФРА ХОЛДИНГ АД</v>
      </c>
      <c r="B611" s="593" t="str">
        <f t="shared" si="40"/>
        <v>175443402</v>
      </c>
      <c r="C611" s="597">
        <f t="shared" si="41"/>
        <v>46022</v>
      </c>
      <c r="D611" s="593" t="s">
        <v>583</v>
      </c>
      <c r="E611" s="593">
        <v>6</v>
      </c>
      <c r="F611" s="593" t="s">
        <v>582</v>
      </c>
      <c r="G611" s="593"/>
      <c r="H611" s="593">
        <f>'Справка 6'!I11</f>
        <v>0</v>
      </c>
    </row>
    <row r="612" spans="1:8">
      <c r="A612" s="593" t="str">
        <f t="shared" si="39"/>
        <v>ИНФРА ХОЛДИНГ АД</v>
      </c>
      <c r="B612" s="593" t="str">
        <f t="shared" si="40"/>
        <v>175443402</v>
      </c>
      <c r="C612" s="597">
        <f t="shared" si="41"/>
        <v>46022</v>
      </c>
      <c r="D612" s="593" t="s">
        <v>586</v>
      </c>
      <c r="E612" s="593">
        <v>6</v>
      </c>
      <c r="F612" s="593" t="s">
        <v>585</v>
      </c>
      <c r="G612" s="593"/>
      <c r="H612" s="593">
        <f>'Справка 6'!I12</f>
        <v>0</v>
      </c>
    </row>
    <row r="613" spans="1:8">
      <c r="A613" s="593" t="str">
        <f t="shared" si="39"/>
        <v>ИНФРА ХОЛДИНГ АД</v>
      </c>
      <c r="B613" s="593" t="str">
        <f t="shared" si="40"/>
        <v>175443402</v>
      </c>
      <c r="C613" s="597">
        <f t="shared" si="41"/>
        <v>46022</v>
      </c>
      <c r="D613" s="593" t="s">
        <v>589</v>
      </c>
      <c r="E613" s="593">
        <v>6</v>
      </c>
      <c r="F613" s="593" t="s">
        <v>588</v>
      </c>
      <c r="G613" s="593"/>
      <c r="H613" s="593">
        <f>'Справка 6'!I13</f>
        <v>0</v>
      </c>
    </row>
    <row r="614" spans="1:8">
      <c r="A614" s="593" t="str">
        <f t="shared" si="39"/>
        <v>ИНФРА ХОЛДИНГ АД</v>
      </c>
      <c r="B614" s="593" t="str">
        <f t="shared" si="40"/>
        <v>175443402</v>
      </c>
      <c r="C614" s="597">
        <f t="shared" si="41"/>
        <v>46022</v>
      </c>
      <c r="D614" s="593" t="s">
        <v>592</v>
      </c>
      <c r="E614" s="593">
        <v>6</v>
      </c>
      <c r="F614" s="593" t="s">
        <v>591</v>
      </c>
      <c r="G614" s="593"/>
      <c r="H614" s="593">
        <f>'Справка 6'!I14</f>
        <v>0</v>
      </c>
    </row>
    <row r="615" spans="1:8">
      <c r="A615" s="593" t="str">
        <f t="shared" si="39"/>
        <v>ИНФРА ХОЛДИНГ АД</v>
      </c>
      <c r="B615" s="593" t="str">
        <f t="shared" si="40"/>
        <v>175443402</v>
      </c>
      <c r="C615" s="597">
        <f t="shared" si="41"/>
        <v>46022</v>
      </c>
      <c r="D615" s="593" t="s">
        <v>595</v>
      </c>
      <c r="E615" s="593">
        <v>6</v>
      </c>
      <c r="F615" s="593" t="s">
        <v>594</v>
      </c>
      <c r="G615" s="593"/>
      <c r="H615" s="593">
        <f>'Справка 6'!I15</f>
        <v>0</v>
      </c>
    </row>
    <row r="616" spans="1:8">
      <c r="A616" s="593" t="str">
        <f t="shared" si="39"/>
        <v>ИНФРА ХОЛДИНГ АД</v>
      </c>
      <c r="B616" s="593" t="str">
        <f t="shared" si="40"/>
        <v>175443402</v>
      </c>
      <c r="C616" s="597">
        <f t="shared" si="41"/>
        <v>46022</v>
      </c>
      <c r="D616" s="593" t="s">
        <v>598</v>
      </c>
      <c r="E616" s="593">
        <v>6</v>
      </c>
      <c r="F616" s="593" t="s">
        <v>597</v>
      </c>
      <c r="G616" s="593"/>
      <c r="H616" s="593">
        <f>'Справка 6'!I16</f>
        <v>0</v>
      </c>
    </row>
    <row r="617" spans="1:8">
      <c r="A617" s="593" t="str">
        <f t="shared" si="39"/>
        <v>ИНФРА ХОЛДИНГ АД</v>
      </c>
      <c r="B617" s="593" t="str">
        <f t="shared" si="40"/>
        <v>175443402</v>
      </c>
      <c r="C617" s="597">
        <f t="shared" si="41"/>
        <v>46022</v>
      </c>
      <c r="D617" s="593" t="s">
        <v>601</v>
      </c>
      <c r="E617" s="593">
        <v>6</v>
      </c>
      <c r="F617" s="593" t="s">
        <v>600</v>
      </c>
      <c r="G617" s="593"/>
      <c r="H617" s="593">
        <f>'Справка 6'!I17</f>
        <v>0</v>
      </c>
    </row>
    <row r="618" spans="1:8">
      <c r="A618" s="593" t="str">
        <f t="shared" si="39"/>
        <v>ИНФРА ХОЛДИНГ АД</v>
      </c>
      <c r="B618" s="593" t="str">
        <f t="shared" si="40"/>
        <v>175443402</v>
      </c>
      <c r="C618" s="597">
        <f t="shared" si="41"/>
        <v>46022</v>
      </c>
      <c r="D618" s="593" t="s">
        <v>604</v>
      </c>
      <c r="E618" s="593">
        <v>6</v>
      </c>
      <c r="F618" s="593" t="s">
        <v>603</v>
      </c>
      <c r="G618" s="593"/>
      <c r="H618" s="593">
        <f>'Справка 6'!I18</f>
        <v>0</v>
      </c>
    </row>
    <row r="619" spans="1:8">
      <c r="A619" s="593" t="str">
        <f t="shared" si="39"/>
        <v>ИНФРА ХОЛДИНГ АД</v>
      </c>
      <c r="B619" s="593" t="str">
        <f t="shared" si="40"/>
        <v>175443402</v>
      </c>
      <c r="C619" s="597">
        <f t="shared" si="41"/>
        <v>46022</v>
      </c>
      <c r="D619" s="593" t="s">
        <v>605</v>
      </c>
      <c r="E619" s="593">
        <v>6</v>
      </c>
      <c r="F619" s="593" t="s">
        <v>580</v>
      </c>
      <c r="G619" s="593"/>
      <c r="H619" s="593">
        <f>'Справка 6'!I19</f>
        <v>0</v>
      </c>
    </row>
    <row r="620" spans="1:8">
      <c r="A620" s="593" t="str">
        <f t="shared" si="39"/>
        <v>ИНФРА ХОЛДИНГ АД</v>
      </c>
      <c r="B620" s="593" t="str">
        <f t="shared" si="40"/>
        <v>175443402</v>
      </c>
      <c r="C620" s="597">
        <f t="shared" si="41"/>
        <v>46022</v>
      </c>
      <c r="D620" s="593" t="s">
        <v>608</v>
      </c>
      <c r="E620" s="593">
        <v>6</v>
      </c>
      <c r="F620" s="593" t="s">
        <v>607</v>
      </c>
      <c r="G620" s="593"/>
      <c r="H620" s="593">
        <f>'Справка 6'!I20</f>
        <v>0</v>
      </c>
    </row>
    <row r="621" spans="1:8">
      <c r="A621" s="593" t="str">
        <f t="shared" si="39"/>
        <v>ИНФРА ХОЛДИНГ АД</v>
      </c>
      <c r="B621" s="593" t="str">
        <f t="shared" si="40"/>
        <v>175443402</v>
      </c>
      <c r="C621" s="597">
        <f t="shared" si="41"/>
        <v>46022</v>
      </c>
      <c r="D621" s="593" t="s">
        <v>611</v>
      </c>
      <c r="E621" s="593">
        <v>6</v>
      </c>
      <c r="F621" s="593" t="s">
        <v>610</v>
      </c>
      <c r="G621" s="593"/>
      <c r="H621" s="593">
        <f>'Справка 6'!I22</f>
        <v>0</v>
      </c>
    </row>
    <row r="622" spans="1:8">
      <c r="A622" s="593" t="str">
        <f t="shared" si="39"/>
        <v>ИНФРА ХОЛДИНГ АД</v>
      </c>
      <c r="B622" s="593" t="str">
        <f t="shared" si="40"/>
        <v>175443402</v>
      </c>
      <c r="C622" s="597">
        <f t="shared" si="41"/>
        <v>46022</v>
      </c>
      <c r="D622" s="593" t="s">
        <v>615</v>
      </c>
      <c r="E622" s="593">
        <v>6</v>
      </c>
      <c r="F622" s="593" t="s">
        <v>614</v>
      </c>
      <c r="G622" s="593"/>
      <c r="H622" s="593">
        <f>'Справка 6'!I24</f>
        <v>0</v>
      </c>
    </row>
    <row r="623" spans="1:8">
      <c r="A623" s="593" t="str">
        <f t="shared" si="39"/>
        <v>ИНФРА ХОЛДИНГ АД</v>
      </c>
      <c r="B623" s="593" t="str">
        <f t="shared" si="40"/>
        <v>175443402</v>
      </c>
      <c r="C623" s="597">
        <f t="shared" si="41"/>
        <v>46022</v>
      </c>
      <c r="D623" s="593" t="s">
        <v>617</v>
      </c>
      <c r="E623" s="593">
        <v>6</v>
      </c>
      <c r="F623" s="593" t="s">
        <v>616</v>
      </c>
      <c r="G623" s="593"/>
      <c r="H623" s="593">
        <f>'Справка 6'!I25</f>
        <v>0</v>
      </c>
    </row>
    <row r="624" spans="1:8">
      <c r="A624" s="593" t="str">
        <f t="shared" si="39"/>
        <v>ИНФРА ХОЛДИНГ АД</v>
      </c>
      <c r="B624" s="593" t="str">
        <f t="shared" si="40"/>
        <v>175443402</v>
      </c>
      <c r="C624" s="597">
        <f t="shared" si="41"/>
        <v>46022</v>
      </c>
      <c r="D624" s="593" t="s">
        <v>619</v>
      </c>
      <c r="E624" s="593">
        <v>6</v>
      </c>
      <c r="F624" s="593" t="s">
        <v>618</v>
      </c>
      <c r="G624" s="593"/>
      <c r="H624" s="593">
        <f>'Справка 6'!I26</f>
        <v>0</v>
      </c>
    </row>
    <row r="625" spans="1:8">
      <c r="A625" s="593" t="str">
        <f t="shared" si="39"/>
        <v>ИНФРА ХОЛДИНГ АД</v>
      </c>
      <c r="B625" s="593" t="str">
        <f t="shared" si="40"/>
        <v>175443402</v>
      </c>
      <c r="C625" s="597">
        <f t="shared" si="41"/>
        <v>46022</v>
      </c>
      <c r="D625" s="593" t="s">
        <v>620</v>
      </c>
      <c r="E625" s="593">
        <v>6</v>
      </c>
      <c r="F625" s="593" t="s">
        <v>603</v>
      </c>
      <c r="G625" s="593"/>
      <c r="H625" s="593">
        <f>'Справка 6'!I27</f>
        <v>0</v>
      </c>
    </row>
    <row r="626" spans="1:8">
      <c r="A626" s="593" t="str">
        <f t="shared" si="39"/>
        <v>ИНФРА ХОЛДИНГ АД</v>
      </c>
      <c r="B626" s="593" t="str">
        <f t="shared" si="40"/>
        <v>175443402</v>
      </c>
      <c r="C626" s="597">
        <f t="shared" si="41"/>
        <v>46022</v>
      </c>
      <c r="D626" s="593" t="s">
        <v>621</v>
      </c>
      <c r="E626" s="593">
        <v>6</v>
      </c>
      <c r="F626" s="593" t="s">
        <v>953</v>
      </c>
      <c r="G626" s="593"/>
      <c r="H626" s="593">
        <f>'Справка 6'!I28</f>
        <v>0</v>
      </c>
    </row>
    <row r="627" spans="1:8">
      <c r="A627" s="593" t="str">
        <f t="shared" si="39"/>
        <v>ИНФРА ХОЛДИНГ АД</v>
      </c>
      <c r="B627" s="593" t="str">
        <f t="shared" si="40"/>
        <v>175443402</v>
      </c>
      <c r="C627" s="597">
        <f t="shared" si="41"/>
        <v>46022</v>
      </c>
      <c r="D627" s="593" t="s">
        <v>625</v>
      </c>
      <c r="E627" s="593">
        <v>6</v>
      </c>
      <c r="F627" s="593" t="s">
        <v>624</v>
      </c>
      <c r="G627" s="593"/>
      <c r="H627" s="593">
        <f>'Справка 6'!I30</f>
        <v>0</v>
      </c>
    </row>
    <row r="628" spans="1:8">
      <c r="A628" s="593" t="str">
        <f t="shared" si="39"/>
        <v>ИНФРА ХОЛДИНГ АД</v>
      </c>
      <c r="B628" s="593" t="str">
        <f t="shared" si="40"/>
        <v>175443402</v>
      </c>
      <c r="C628" s="597">
        <f t="shared" si="41"/>
        <v>46022</v>
      </c>
      <c r="D628" s="593" t="s">
        <v>626</v>
      </c>
      <c r="E628" s="593">
        <v>6</v>
      </c>
      <c r="F628" s="593" t="s">
        <v>126</v>
      </c>
      <c r="G628" s="593"/>
      <c r="H628" s="593">
        <f>'Справка 6'!I31</f>
        <v>0</v>
      </c>
    </row>
    <row r="629" spans="1:8">
      <c r="A629" s="593" t="str">
        <f t="shared" si="39"/>
        <v>ИНФРА ХОЛДИНГ АД</v>
      </c>
      <c r="B629" s="593" t="str">
        <f t="shared" si="40"/>
        <v>175443402</v>
      </c>
      <c r="C629" s="597">
        <f t="shared" si="41"/>
        <v>46022</v>
      </c>
      <c r="D629" s="593" t="s">
        <v>627</v>
      </c>
      <c r="E629" s="593">
        <v>6</v>
      </c>
      <c r="F629" s="593" t="s">
        <v>128</v>
      </c>
      <c r="G629" s="593"/>
      <c r="H629" s="593">
        <f>'Справка 6'!I32</f>
        <v>0</v>
      </c>
    </row>
    <row r="630" spans="1:8">
      <c r="A630" s="593" t="str">
        <f t="shared" si="39"/>
        <v>ИНФРА ХОЛДИНГ АД</v>
      </c>
      <c r="B630" s="593" t="str">
        <f t="shared" si="40"/>
        <v>175443402</v>
      </c>
      <c r="C630" s="597">
        <f t="shared" si="41"/>
        <v>46022</v>
      </c>
      <c r="D630" s="593" t="s">
        <v>628</v>
      </c>
      <c r="E630" s="593">
        <v>6</v>
      </c>
      <c r="F630" s="593" t="s">
        <v>132</v>
      </c>
      <c r="G630" s="593"/>
      <c r="H630" s="593">
        <f>'Справка 6'!I33</f>
        <v>0</v>
      </c>
    </row>
    <row r="631" spans="1:8">
      <c r="A631" s="593" t="str">
        <f t="shared" si="39"/>
        <v>ИНФРА ХОЛДИНГ АД</v>
      </c>
      <c r="B631" s="593" t="str">
        <f t="shared" si="40"/>
        <v>175443402</v>
      </c>
      <c r="C631" s="597">
        <f t="shared" si="41"/>
        <v>46022</v>
      </c>
      <c r="D631" s="593" t="s">
        <v>629</v>
      </c>
      <c r="E631" s="593">
        <v>6</v>
      </c>
      <c r="F631" s="593" t="s">
        <v>134</v>
      </c>
      <c r="G631" s="593"/>
      <c r="H631" s="593">
        <f>'Справка 6'!I34</f>
        <v>0</v>
      </c>
    </row>
    <row r="632" spans="1:8">
      <c r="A632" s="593" t="str">
        <f t="shared" si="39"/>
        <v>ИНФРА ХОЛДИНГ АД</v>
      </c>
      <c r="B632" s="593" t="str">
        <f t="shared" si="40"/>
        <v>175443402</v>
      </c>
      <c r="C632" s="597">
        <f t="shared" si="41"/>
        <v>46022</v>
      </c>
      <c r="D632" s="593" t="s">
        <v>631</v>
      </c>
      <c r="E632" s="593">
        <v>6</v>
      </c>
      <c r="F632" s="593" t="s">
        <v>630</v>
      </c>
      <c r="G632" s="593"/>
      <c r="H632" s="593">
        <f>'Справка 6'!I35</f>
        <v>0</v>
      </c>
    </row>
    <row r="633" spans="1:8">
      <c r="A633" s="593" t="str">
        <f t="shared" si="39"/>
        <v>ИНФРА ХОЛДИНГ АД</v>
      </c>
      <c r="B633" s="593" t="str">
        <f t="shared" si="40"/>
        <v>175443402</v>
      </c>
      <c r="C633" s="597">
        <f t="shared" si="41"/>
        <v>46022</v>
      </c>
      <c r="D633" s="593" t="s">
        <v>632</v>
      </c>
      <c r="E633" s="593">
        <v>6</v>
      </c>
      <c r="F633" s="593" t="s">
        <v>140</v>
      </c>
      <c r="G633" s="593"/>
      <c r="H633" s="593">
        <f>'Справка 6'!I36</f>
        <v>0</v>
      </c>
    </row>
    <row r="634" spans="1:8">
      <c r="A634" s="593" t="str">
        <f t="shared" si="39"/>
        <v>ИНФРА ХОЛДИНГ АД</v>
      </c>
      <c r="B634" s="593" t="str">
        <f t="shared" si="40"/>
        <v>175443402</v>
      </c>
      <c r="C634" s="597">
        <f t="shared" si="41"/>
        <v>46022</v>
      </c>
      <c r="D634" s="593" t="s">
        <v>634</v>
      </c>
      <c r="E634" s="593">
        <v>6</v>
      </c>
      <c r="F634" s="593" t="s">
        <v>633</v>
      </c>
      <c r="G634" s="593"/>
      <c r="H634" s="593">
        <f>'Справка 6'!I37</f>
        <v>0</v>
      </c>
    </row>
    <row r="635" spans="1:8">
      <c r="A635" s="593" t="str">
        <f t="shared" si="39"/>
        <v>ИНФРА ХОЛДИНГ АД</v>
      </c>
      <c r="B635" s="593" t="str">
        <f t="shared" si="40"/>
        <v>175443402</v>
      </c>
      <c r="C635" s="597">
        <f t="shared" si="41"/>
        <v>46022</v>
      </c>
      <c r="D635" s="593" t="s">
        <v>636</v>
      </c>
      <c r="E635" s="593">
        <v>6</v>
      </c>
      <c r="F635" s="593" t="s">
        <v>635</v>
      </c>
      <c r="G635" s="593"/>
      <c r="H635" s="593">
        <f>'Справка 6'!I38</f>
        <v>0</v>
      </c>
    </row>
    <row r="636" spans="1:8">
      <c r="A636" s="593" t="str">
        <f t="shared" si="39"/>
        <v>ИНФРА ХОЛДИНГ АД</v>
      </c>
      <c r="B636" s="593" t="str">
        <f t="shared" si="40"/>
        <v>175443402</v>
      </c>
      <c r="C636" s="597">
        <f t="shared" si="41"/>
        <v>46022</v>
      </c>
      <c r="D636" s="593" t="s">
        <v>638</v>
      </c>
      <c r="E636" s="593">
        <v>6</v>
      </c>
      <c r="F636" s="593" t="s">
        <v>637</v>
      </c>
      <c r="G636" s="593"/>
      <c r="H636" s="593">
        <f>'Справка 6'!I39</f>
        <v>0</v>
      </c>
    </row>
    <row r="637" spans="1:8">
      <c r="A637" s="593" t="str">
        <f t="shared" si="39"/>
        <v>ИНФРА ХОЛДИНГ АД</v>
      </c>
      <c r="B637" s="593" t="str">
        <f t="shared" si="40"/>
        <v>175443402</v>
      </c>
      <c r="C637" s="597">
        <f t="shared" si="41"/>
        <v>46022</v>
      </c>
      <c r="D637" s="593" t="s">
        <v>639</v>
      </c>
      <c r="E637" s="593">
        <v>6</v>
      </c>
      <c r="F637" s="593" t="s">
        <v>603</v>
      </c>
      <c r="G637" s="593"/>
      <c r="H637" s="593">
        <f>'Справка 6'!I40</f>
        <v>0</v>
      </c>
    </row>
    <row r="638" spans="1:8">
      <c r="A638" s="593" t="str">
        <f t="shared" si="39"/>
        <v>ИНФРА ХОЛДИНГ АД</v>
      </c>
      <c r="B638" s="593" t="str">
        <f t="shared" si="40"/>
        <v>175443402</v>
      </c>
      <c r="C638" s="597">
        <f t="shared" si="41"/>
        <v>46022</v>
      </c>
      <c r="D638" s="593" t="s">
        <v>641</v>
      </c>
      <c r="E638" s="593">
        <v>6</v>
      </c>
      <c r="F638" s="593" t="s">
        <v>623</v>
      </c>
      <c r="G638" s="593"/>
      <c r="H638" s="593">
        <f>'Справка 6'!I41</f>
        <v>0</v>
      </c>
    </row>
    <row r="639" spans="1:8">
      <c r="A639" s="593" t="str">
        <f t="shared" si="39"/>
        <v>ИНФРА ХОЛДИНГ АД</v>
      </c>
      <c r="B639" s="593" t="str">
        <f t="shared" si="40"/>
        <v>175443402</v>
      </c>
      <c r="C639" s="597">
        <f t="shared" si="41"/>
        <v>46022</v>
      </c>
      <c r="D639" s="593" t="s">
        <v>644</v>
      </c>
      <c r="E639" s="593">
        <v>6</v>
      </c>
      <c r="F639" s="593" t="s">
        <v>643</v>
      </c>
      <c r="G639" s="593"/>
      <c r="H639" s="593">
        <f>'Справка 6'!I42</f>
        <v>0</v>
      </c>
    </row>
    <row r="640" spans="1:8">
      <c r="A640" s="593" t="str">
        <f t="shared" si="39"/>
        <v>ИНФРА ХОЛДИНГ АД</v>
      </c>
      <c r="B640" s="593" t="str">
        <f t="shared" si="40"/>
        <v>175443402</v>
      </c>
      <c r="C640" s="597">
        <f t="shared" si="41"/>
        <v>46022</v>
      </c>
      <c r="D640" s="593" t="s">
        <v>646</v>
      </c>
      <c r="E640" s="593">
        <v>6</v>
      </c>
      <c r="F640" s="593" t="s">
        <v>645</v>
      </c>
      <c r="G640" s="593"/>
      <c r="H640" s="593">
        <f>'Справка 6'!I43</f>
        <v>0</v>
      </c>
    </row>
    <row r="641" spans="1:8">
      <c r="A641" s="593" t="str">
        <f t="shared" si="39"/>
        <v>ИНФРА ХОЛДИНГ АД</v>
      </c>
      <c r="B641" s="593" t="str">
        <f t="shared" si="40"/>
        <v>175443402</v>
      </c>
      <c r="C641" s="597">
        <f t="shared" si="41"/>
        <v>46022</v>
      </c>
      <c r="D641" s="593" t="s">
        <v>583</v>
      </c>
      <c r="E641" s="593">
        <v>7</v>
      </c>
      <c r="F641" s="593" t="s">
        <v>582</v>
      </c>
      <c r="G641" s="593"/>
      <c r="H641" s="593">
        <f>'Справка 6'!J11</f>
        <v>0</v>
      </c>
    </row>
    <row r="642" spans="1:8">
      <c r="A642" s="593" t="str">
        <f t="shared" si="39"/>
        <v>ИНФРА ХОЛДИНГ АД</v>
      </c>
      <c r="B642" s="593" t="str">
        <f t="shared" si="40"/>
        <v>175443402</v>
      </c>
      <c r="C642" s="597">
        <f t="shared" si="41"/>
        <v>46022</v>
      </c>
      <c r="D642" s="593" t="s">
        <v>586</v>
      </c>
      <c r="E642" s="593">
        <v>7</v>
      </c>
      <c r="F642" s="593" t="s">
        <v>585</v>
      </c>
      <c r="G642" s="593"/>
      <c r="H642" s="593">
        <f>'Справка 6'!J12</f>
        <v>0</v>
      </c>
    </row>
    <row r="643" spans="1:8">
      <c r="A643" s="593" t="str">
        <f t="shared" si="39"/>
        <v>ИНФРА ХОЛДИНГ АД</v>
      </c>
      <c r="B643" s="593" t="str">
        <f t="shared" si="40"/>
        <v>175443402</v>
      </c>
      <c r="C643" s="597">
        <f t="shared" si="41"/>
        <v>46022</v>
      </c>
      <c r="D643" s="593" t="s">
        <v>589</v>
      </c>
      <c r="E643" s="593">
        <v>7</v>
      </c>
      <c r="F643" s="593" t="s">
        <v>588</v>
      </c>
      <c r="G643" s="593"/>
      <c r="H643" s="593">
        <f>'Справка 6'!J13</f>
        <v>0</v>
      </c>
    </row>
    <row r="644" spans="1:8">
      <c r="A644" s="593" t="str">
        <f t="shared" si="39"/>
        <v>ИНФРА ХОЛДИНГ АД</v>
      </c>
      <c r="B644" s="593" t="str">
        <f t="shared" si="40"/>
        <v>175443402</v>
      </c>
      <c r="C644" s="597">
        <f t="shared" si="41"/>
        <v>46022</v>
      </c>
      <c r="D644" s="593" t="s">
        <v>592</v>
      </c>
      <c r="E644" s="593">
        <v>7</v>
      </c>
      <c r="F644" s="593" t="s">
        <v>591</v>
      </c>
      <c r="G644" s="593"/>
      <c r="H644" s="593">
        <f>'Справка 6'!J14</f>
        <v>0</v>
      </c>
    </row>
    <row r="645" spans="1:8">
      <c r="A645" s="593" t="str">
        <f t="shared" si="39"/>
        <v>ИНФРА ХОЛДИНГ АД</v>
      </c>
      <c r="B645" s="593" t="str">
        <f t="shared" si="40"/>
        <v>175443402</v>
      </c>
      <c r="C645" s="597">
        <f t="shared" si="41"/>
        <v>46022</v>
      </c>
      <c r="D645" s="593" t="s">
        <v>595</v>
      </c>
      <c r="E645" s="593">
        <v>7</v>
      </c>
      <c r="F645" s="593" t="s">
        <v>594</v>
      </c>
      <c r="G645" s="593"/>
      <c r="H645" s="593">
        <f>'Справка 6'!J15</f>
        <v>0</v>
      </c>
    </row>
    <row r="646" spans="1:8">
      <c r="A646" s="593" t="str">
        <f t="shared" si="39"/>
        <v>ИНФРА ХОЛДИНГ АД</v>
      </c>
      <c r="B646" s="593" t="str">
        <f t="shared" si="40"/>
        <v>175443402</v>
      </c>
      <c r="C646" s="597">
        <f t="shared" si="41"/>
        <v>46022</v>
      </c>
      <c r="D646" s="593" t="s">
        <v>598</v>
      </c>
      <c r="E646" s="593">
        <v>7</v>
      </c>
      <c r="F646" s="593" t="s">
        <v>597</v>
      </c>
      <c r="G646" s="593"/>
      <c r="H646" s="593">
        <f>'Справка 6'!J16</f>
        <v>0</v>
      </c>
    </row>
    <row r="647" spans="1:8">
      <c r="A647" s="593" t="str">
        <f t="shared" si="39"/>
        <v>ИНФРА ХОЛДИНГ АД</v>
      </c>
      <c r="B647" s="593" t="str">
        <f t="shared" si="40"/>
        <v>175443402</v>
      </c>
      <c r="C647" s="597">
        <f t="shared" si="41"/>
        <v>46022</v>
      </c>
      <c r="D647" s="593" t="s">
        <v>601</v>
      </c>
      <c r="E647" s="593">
        <v>7</v>
      </c>
      <c r="F647" s="593" t="s">
        <v>600</v>
      </c>
      <c r="G647" s="593"/>
      <c r="H647" s="593">
        <f>'Справка 6'!J17</f>
        <v>0</v>
      </c>
    </row>
    <row r="648" spans="1:8">
      <c r="A648" s="593" t="str">
        <f t="shared" si="39"/>
        <v>ИНФРА ХОЛДИНГ АД</v>
      </c>
      <c r="B648" s="593" t="str">
        <f t="shared" si="40"/>
        <v>175443402</v>
      </c>
      <c r="C648" s="597">
        <f t="shared" si="41"/>
        <v>46022</v>
      </c>
      <c r="D648" s="593" t="s">
        <v>604</v>
      </c>
      <c r="E648" s="593">
        <v>7</v>
      </c>
      <c r="F648" s="593" t="s">
        <v>603</v>
      </c>
      <c r="G648" s="593"/>
      <c r="H648" s="593">
        <f>'Справка 6'!J18</f>
        <v>0</v>
      </c>
    </row>
    <row r="649" spans="1:8">
      <c r="A649" s="593" t="str">
        <f t="shared" si="39"/>
        <v>ИНФРА ХОЛДИНГ АД</v>
      </c>
      <c r="B649" s="593" t="str">
        <f t="shared" si="40"/>
        <v>175443402</v>
      </c>
      <c r="C649" s="597">
        <f t="shared" si="41"/>
        <v>46022</v>
      </c>
      <c r="D649" s="593" t="s">
        <v>605</v>
      </c>
      <c r="E649" s="593">
        <v>7</v>
      </c>
      <c r="F649" s="593" t="s">
        <v>580</v>
      </c>
      <c r="G649" s="593"/>
      <c r="H649" s="593">
        <f>'Справка 6'!J19</f>
        <v>0</v>
      </c>
    </row>
    <row r="650" spans="1:8">
      <c r="A650" s="593" t="str">
        <f t="shared" si="39"/>
        <v>ИНФРА ХОЛДИНГ АД</v>
      </c>
      <c r="B650" s="593" t="str">
        <f t="shared" si="40"/>
        <v>175443402</v>
      </c>
      <c r="C650" s="597">
        <f t="shared" si="41"/>
        <v>46022</v>
      </c>
      <c r="D650" s="593" t="s">
        <v>608</v>
      </c>
      <c r="E650" s="593">
        <v>7</v>
      </c>
      <c r="F650" s="593" t="s">
        <v>607</v>
      </c>
      <c r="G650" s="593"/>
      <c r="H650" s="593">
        <f>'Справка 6'!J20</f>
        <v>0</v>
      </c>
    </row>
    <row r="651" spans="1:8">
      <c r="A651" s="593" t="str">
        <f t="shared" si="39"/>
        <v>ИНФРА ХОЛДИНГ АД</v>
      </c>
      <c r="B651" s="593" t="str">
        <f t="shared" si="40"/>
        <v>175443402</v>
      </c>
      <c r="C651" s="597">
        <f t="shared" si="41"/>
        <v>46022</v>
      </c>
      <c r="D651" s="593" t="s">
        <v>611</v>
      </c>
      <c r="E651" s="593">
        <v>7</v>
      </c>
      <c r="F651" s="593" t="s">
        <v>610</v>
      </c>
      <c r="G651" s="593"/>
      <c r="H651" s="593">
        <f>'Справка 6'!J22</f>
        <v>0</v>
      </c>
    </row>
    <row r="652" spans="1:8">
      <c r="A652" s="593" t="str">
        <f t="shared" si="39"/>
        <v>ИНФРА ХОЛДИНГ АД</v>
      </c>
      <c r="B652" s="593" t="str">
        <f t="shared" si="40"/>
        <v>175443402</v>
      </c>
      <c r="C652" s="597">
        <f t="shared" si="41"/>
        <v>46022</v>
      </c>
      <c r="D652" s="593" t="s">
        <v>615</v>
      </c>
      <c r="E652" s="593">
        <v>7</v>
      </c>
      <c r="F652" s="593" t="s">
        <v>614</v>
      </c>
      <c r="G652" s="593"/>
      <c r="H652" s="593">
        <f>'Справка 6'!J24</f>
        <v>0</v>
      </c>
    </row>
    <row r="653" spans="1:8">
      <c r="A653" s="593" t="str">
        <f t="shared" ref="A653:A716" si="42">pdeName</f>
        <v>ИНФРА ХОЛДИНГ АД</v>
      </c>
      <c r="B653" s="593" t="str">
        <f t="shared" ref="B653:B716" si="43">pdeBulstat</f>
        <v>175443402</v>
      </c>
      <c r="C653" s="597">
        <f t="shared" ref="C653:C716" si="44">endDate</f>
        <v>46022</v>
      </c>
      <c r="D653" s="593" t="s">
        <v>617</v>
      </c>
      <c r="E653" s="593">
        <v>7</v>
      </c>
      <c r="F653" s="593" t="s">
        <v>616</v>
      </c>
      <c r="G653" s="593"/>
      <c r="H653" s="593">
        <f>'Справка 6'!J25</f>
        <v>0</v>
      </c>
    </row>
    <row r="654" spans="1:8">
      <c r="A654" s="593" t="str">
        <f t="shared" si="42"/>
        <v>ИНФРА ХОЛДИНГ АД</v>
      </c>
      <c r="B654" s="593" t="str">
        <f t="shared" si="43"/>
        <v>175443402</v>
      </c>
      <c r="C654" s="597">
        <f t="shared" si="44"/>
        <v>46022</v>
      </c>
      <c r="D654" s="593" t="s">
        <v>619</v>
      </c>
      <c r="E654" s="593">
        <v>7</v>
      </c>
      <c r="F654" s="593" t="s">
        <v>618</v>
      </c>
      <c r="G654" s="593"/>
      <c r="H654" s="593">
        <f>'Справка 6'!J26</f>
        <v>0</v>
      </c>
    </row>
    <row r="655" spans="1:8">
      <c r="A655" s="593" t="str">
        <f t="shared" si="42"/>
        <v>ИНФРА ХОЛДИНГ АД</v>
      </c>
      <c r="B655" s="593" t="str">
        <f t="shared" si="43"/>
        <v>175443402</v>
      </c>
      <c r="C655" s="597">
        <f t="shared" si="44"/>
        <v>46022</v>
      </c>
      <c r="D655" s="593" t="s">
        <v>620</v>
      </c>
      <c r="E655" s="593">
        <v>7</v>
      </c>
      <c r="F655" s="593" t="s">
        <v>603</v>
      </c>
      <c r="G655" s="593"/>
      <c r="H655" s="593">
        <f>'Справка 6'!J27</f>
        <v>0</v>
      </c>
    </row>
    <row r="656" spans="1:8">
      <c r="A656" s="593" t="str">
        <f t="shared" si="42"/>
        <v>ИНФРА ХОЛДИНГ АД</v>
      </c>
      <c r="B656" s="593" t="str">
        <f t="shared" si="43"/>
        <v>175443402</v>
      </c>
      <c r="C656" s="597">
        <f t="shared" si="44"/>
        <v>46022</v>
      </c>
      <c r="D656" s="593" t="s">
        <v>621</v>
      </c>
      <c r="E656" s="593">
        <v>7</v>
      </c>
      <c r="F656" s="593" t="s">
        <v>953</v>
      </c>
      <c r="G656" s="593"/>
      <c r="H656" s="593">
        <f>'Справка 6'!J28</f>
        <v>0</v>
      </c>
    </row>
    <row r="657" spans="1:8">
      <c r="A657" s="593" t="str">
        <f t="shared" si="42"/>
        <v>ИНФРА ХОЛДИНГ АД</v>
      </c>
      <c r="B657" s="593" t="str">
        <f t="shared" si="43"/>
        <v>175443402</v>
      </c>
      <c r="C657" s="597">
        <f t="shared" si="44"/>
        <v>46022</v>
      </c>
      <c r="D657" s="593" t="s">
        <v>625</v>
      </c>
      <c r="E657" s="593">
        <v>7</v>
      </c>
      <c r="F657" s="593" t="s">
        <v>624</v>
      </c>
      <c r="G657" s="593"/>
      <c r="H657" s="593">
        <f>'Справка 6'!J30</f>
        <v>0</v>
      </c>
    </row>
    <row r="658" spans="1:8">
      <c r="A658" s="593" t="str">
        <f t="shared" si="42"/>
        <v>ИНФРА ХОЛДИНГ АД</v>
      </c>
      <c r="B658" s="593" t="str">
        <f t="shared" si="43"/>
        <v>175443402</v>
      </c>
      <c r="C658" s="597">
        <f t="shared" si="44"/>
        <v>46022</v>
      </c>
      <c r="D658" s="593" t="s">
        <v>626</v>
      </c>
      <c r="E658" s="593">
        <v>7</v>
      </c>
      <c r="F658" s="593" t="s">
        <v>126</v>
      </c>
      <c r="G658" s="593"/>
      <c r="H658" s="593">
        <f>'Справка 6'!J31</f>
        <v>0</v>
      </c>
    </row>
    <row r="659" spans="1:8">
      <c r="A659" s="593" t="str">
        <f t="shared" si="42"/>
        <v>ИНФРА ХОЛДИНГ АД</v>
      </c>
      <c r="B659" s="593" t="str">
        <f t="shared" si="43"/>
        <v>175443402</v>
      </c>
      <c r="C659" s="597">
        <f t="shared" si="44"/>
        <v>46022</v>
      </c>
      <c r="D659" s="593" t="s">
        <v>627</v>
      </c>
      <c r="E659" s="593">
        <v>7</v>
      </c>
      <c r="F659" s="593" t="s">
        <v>128</v>
      </c>
      <c r="G659" s="593"/>
      <c r="H659" s="593">
        <f>'Справка 6'!J32</f>
        <v>0</v>
      </c>
    </row>
    <row r="660" spans="1:8">
      <c r="A660" s="593" t="str">
        <f t="shared" si="42"/>
        <v>ИНФРА ХОЛДИНГ АД</v>
      </c>
      <c r="B660" s="593" t="str">
        <f t="shared" si="43"/>
        <v>175443402</v>
      </c>
      <c r="C660" s="597">
        <f t="shared" si="44"/>
        <v>46022</v>
      </c>
      <c r="D660" s="593" t="s">
        <v>628</v>
      </c>
      <c r="E660" s="593">
        <v>7</v>
      </c>
      <c r="F660" s="593" t="s">
        <v>132</v>
      </c>
      <c r="G660" s="593"/>
      <c r="H660" s="593">
        <f>'Справка 6'!J33</f>
        <v>0</v>
      </c>
    </row>
    <row r="661" spans="1:8">
      <c r="A661" s="593" t="str">
        <f t="shared" si="42"/>
        <v>ИНФРА ХОЛДИНГ АД</v>
      </c>
      <c r="B661" s="593" t="str">
        <f t="shared" si="43"/>
        <v>175443402</v>
      </c>
      <c r="C661" s="597">
        <f t="shared" si="44"/>
        <v>46022</v>
      </c>
      <c r="D661" s="593" t="s">
        <v>629</v>
      </c>
      <c r="E661" s="593">
        <v>7</v>
      </c>
      <c r="F661" s="593" t="s">
        <v>134</v>
      </c>
      <c r="G661" s="593"/>
      <c r="H661" s="593">
        <f>'Справка 6'!J34</f>
        <v>0</v>
      </c>
    </row>
    <row r="662" spans="1:8">
      <c r="A662" s="593" t="str">
        <f t="shared" si="42"/>
        <v>ИНФРА ХОЛДИНГ АД</v>
      </c>
      <c r="B662" s="593" t="str">
        <f t="shared" si="43"/>
        <v>175443402</v>
      </c>
      <c r="C662" s="597">
        <f t="shared" si="44"/>
        <v>46022</v>
      </c>
      <c r="D662" s="593" t="s">
        <v>631</v>
      </c>
      <c r="E662" s="593">
        <v>7</v>
      </c>
      <c r="F662" s="593" t="s">
        <v>630</v>
      </c>
      <c r="G662" s="593"/>
      <c r="H662" s="593">
        <f>'Справка 6'!J35</f>
        <v>0</v>
      </c>
    </row>
    <row r="663" spans="1:8">
      <c r="A663" s="593" t="str">
        <f t="shared" si="42"/>
        <v>ИНФРА ХОЛДИНГ АД</v>
      </c>
      <c r="B663" s="593" t="str">
        <f t="shared" si="43"/>
        <v>175443402</v>
      </c>
      <c r="C663" s="597">
        <f t="shared" si="44"/>
        <v>46022</v>
      </c>
      <c r="D663" s="593" t="s">
        <v>632</v>
      </c>
      <c r="E663" s="593">
        <v>7</v>
      </c>
      <c r="F663" s="593" t="s">
        <v>140</v>
      </c>
      <c r="G663" s="593"/>
      <c r="H663" s="593">
        <f>'Справка 6'!J36</f>
        <v>0</v>
      </c>
    </row>
    <row r="664" spans="1:8">
      <c r="A664" s="593" t="str">
        <f t="shared" si="42"/>
        <v>ИНФРА ХОЛДИНГ АД</v>
      </c>
      <c r="B664" s="593" t="str">
        <f t="shared" si="43"/>
        <v>175443402</v>
      </c>
      <c r="C664" s="597">
        <f t="shared" si="44"/>
        <v>46022</v>
      </c>
      <c r="D664" s="593" t="s">
        <v>634</v>
      </c>
      <c r="E664" s="593">
        <v>7</v>
      </c>
      <c r="F664" s="593" t="s">
        <v>633</v>
      </c>
      <c r="G664" s="593"/>
      <c r="H664" s="593">
        <f>'Справка 6'!J37</f>
        <v>0</v>
      </c>
    </row>
    <row r="665" spans="1:8">
      <c r="A665" s="593" t="str">
        <f t="shared" si="42"/>
        <v>ИНФРА ХОЛДИНГ АД</v>
      </c>
      <c r="B665" s="593" t="str">
        <f t="shared" si="43"/>
        <v>175443402</v>
      </c>
      <c r="C665" s="597">
        <f t="shared" si="44"/>
        <v>46022</v>
      </c>
      <c r="D665" s="593" t="s">
        <v>636</v>
      </c>
      <c r="E665" s="593">
        <v>7</v>
      </c>
      <c r="F665" s="593" t="s">
        <v>635</v>
      </c>
      <c r="G665" s="593"/>
      <c r="H665" s="593">
        <f>'Справка 6'!J38</f>
        <v>0</v>
      </c>
    </row>
    <row r="666" spans="1:8">
      <c r="A666" s="593" t="str">
        <f t="shared" si="42"/>
        <v>ИНФРА ХОЛДИНГ АД</v>
      </c>
      <c r="B666" s="593" t="str">
        <f t="shared" si="43"/>
        <v>175443402</v>
      </c>
      <c r="C666" s="597">
        <f t="shared" si="44"/>
        <v>46022</v>
      </c>
      <c r="D666" s="593" t="s">
        <v>638</v>
      </c>
      <c r="E666" s="593">
        <v>7</v>
      </c>
      <c r="F666" s="593" t="s">
        <v>637</v>
      </c>
      <c r="G666" s="593"/>
      <c r="H666" s="593">
        <f>'Справка 6'!J39</f>
        <v>0</v>
      </c>
    </row>
    <row r="667" spans="1:8">
      <c r="A667" s="593" t="str">
        <f t="shared" si="42"/>
        <v>ИНФРА ХОЛДИНГ АД</v>
      </c>
      <c r="B667" s="593" t="str">
        <f t="shared" si="43"/>
        <v>175443402</v>
      </c>
      <c r="C667" s="597">
        <f t="shared" si="44"/>
        <v>46022</v>
      </c>
      <c r="D667" s="593" t="s">
        <v>639</v>
      </c>
      <c r="E667" s="593">
        <v>7</v>
      </c>
      <c r="F667" s="593" t="s">
        <v>603</v>
      </c>
      <c r="G667" s="593"/>
      <c r="H667" s="593">
        <f>'Справка 6'!J40</f>
        <v>0</v>
      </c>
    </row>
    <row r="668" spans="1:8">
      <c r="A668" s="593" t="str">
        <f t="shared" si="42"/>
        <v>ИНФРА ХОЛДИНГ АД</v>
      </c>
      <c r="B668" s="593" t="str">
        <f t="shared" si="43"/>
        <v>175443402</v>
      </c>
      <c r="C668" s="597">
        <f t="shared" si="44"/>
        <v>46022</v>
      </c>
      <c r="D668" s="593" t="s">
        <v>641</v>
      </c>
      <c r="E668" s="593">
        <v>7</v>
      </c>
      <c r="F668" s="593" t="s">
        <v>623</v>
      </c>
      <c r="G668" s="593"/>
      <c r="H668" s="593">
        <f>'Справка 6'!J41</f>
        <v>0</v>
      </c>
    </row>
    <row r="669" spans="1:8">
      <c r="A669" s="593" t="str">
        <f t="shared" si="42"/>
        <v>ИНФРА ХОЛДИНГ АД</v>
      </c>
      <c r="B669" s="593" t="str">
        <f t="shared" si="43"/>
        <v>175443402</v>
      </c>
      <c r="C669" s="597">
        <f t="shared" si="44"/>
        <v>46022</v>
      </c>
      <c r="D669" s="593" t="s">
        <v>644</v>
      </c>
      <c r="E669" s="593">
        <v>7</v>
      </c>
      <c r="F669" s="593" t="s">
        <v>643</v>
      </c>
      <c r="G669" s="593"/>
      <c r="H669" s="593">
        <f>'Справка 6'!J42</f>
        <v>0</v>
      </c>
    </row>
    <row r="670" spans="1:8">
      <c r="A670" s="593" t="str">
        <f t="shared" si="42"/>
        <v>ИНФРА ХОЛДИНГ АД</v>
      </c>
      <c r="B670" s="593" t="str">
        <f t="shared" si="43"/>
        <v>175443402</v>
      </c>
      <c r="C670" s="597">
        <f t="shared" si="44"/>
        <v>46022</v>
      </c>
      <c r="D670" s="593" t="s">
        <v>646</v>
      </c>
      <c r="E670" s="593">
        <v>7</v>
      </c>
      <c r="F670" s="593" t="s">
        <v>645</v>
      </c>
      <c r="G670" s="593"/>
      <c r="H670" s="593">
        <f>'Справка 6'!J43</f>
        <v>0</v>
      </c>
    </row>
    <row r="671" spans="1:8">
      <c r="A671" s="593" t="str">
        <f t="shared" si="42"/>
        <v>ИНФРА ХОЛДИНГ АД</v>
      </c>
      <c r="B671" s="593" t="str">
        <f t="shared" si="43"/>
        <v>175443402</v>
      </c>
      <c r="C671" s="597">
        <f t="shared" si="44"/>
        <v>46022</v>
      </c>
      <c r="D671" s="593" t="s">
        <v>583</v>
      </c>
      <c r="E671" s="593">
        <v>8</v>
      </c>
      <c r="F671" s="593" t="s">
        <v>582</v>
      </c>
      <c r="G671" s="593"/>
      <c r="H671" s="593">
        <f>'Справка 6'!K11</f>
        <v>0</v>
      </c>
    </row>
    <row r="672" spans="1:8">
      <c r="A672" s="593" t="str">
        <f t="shared" si="42"/>
        <v>ИНФРА ХОЛДИНГ АД</v>
      </c>
      <c r="B672" s="593" t="str">
        <f t="shared" si="43"/>
        <v>175443402</v>
      </c>
      <c r="C672" s="597">
        <f t="shared" si="44"/>
        <v>46022</v>
      </c>
      <c r="D672" s="593" t="s">
        <v>586</v>
      </c>
      <c r="E672" s="593">
        <v>8</v>
      </c>
      <c r="F672" s="593" t="s">
        <v>585</v>
      </c>
      <c r="G672" s="593"/>
      <c r="H672" s="593">
        <f>'Справка 6'!K12</f>
        <v>0</v>
      </c>
    </row>
    <row r="673" spans="1:8">
      <c r="A673" s="593" t="str">
        <f t="shared" si="42"/>
        <v>ИНФРА ХОЛДИНГ АД</v>
      </c>
      <c r="B673" s="593" t="str">
        <f t="shared" si="43"/>
        <v>175443402</v>
      </c>
      <c r="C673" s="597">
        <f t="shared" si="44"/>
        <v>46022</v>
      </c>
      <c r="D673" s="593" t="s">
        <v>589</v>
      </c>
      <c r="E673" s="593">
        <v>8</v>
      </c>
      <c r="F673" s="593" t="s">
        <v>588</v>
      </c>
      <c r="G673" s="593"/>
      <c r="H673" s="593">
        <f>'Справка 6'!K13</f>
        <v>1</v>
      </c>
    </row>
    <row r="674" spans="1:8">
      <c r="A674" s="593" t="str">
        <f t="shared" si="42"/>
        <v>ИНФРА ХОЛДИНГ АД</v>
      </c>
      <c r="B674" s="593" t="str">
        <f t="shared" si="43"/>
        <v>175443402</v>
      </c>
      <c r="C674" s="597">
        <f t="shared" si="44"/>
        <v>46022</v>
      </c>
      <c r="D674" s="593" t="s">
        <v>592</v>
      </c>
      <c r="E674" s="593">
        <v>8</v>
      </c>
      <c r="F674" s="593" t="s">
        <v>591</v>
      </c>
      <c r="G674" s="593"/>
      <c r="H674" s="593">
        <f>'Справка 6'!K14</f>
        <v>0</v>
      </c>
    </row>
    <row r="675" spans="1:8">
      <c r="A675" s="593" t="str">
        <f t="shared" si="42"/>
        <v>ИНФРА ХОЛДИНГ АД</v>
      </c>
      <c r="B675" s="593" t="str">
        <f t="shared" si="43"/>
        <v>175443402</v>
      </c>
      <c r="C675" s="597">
        <f t="shared" si="44"/>
        <v>46022</v>
      </c>
      <c r="D675" s="593" t="s">
        <v>595</v>
      </c>
      <c r="E675" s="593">
        <v>8</v>
      </c>
      <c r="F675" s="593" t="s">
        <v>594</v>
      </c>
      <c r="G675" s="593"/>
      <c r="H675" s="593">
        <f>'Справка 6'!K15</f>
        <v>10</v>
      </c>
    </row>
    <row r="676" spans="1:8">
      <c r="A676" s="593" t="str">
        <f t="shared" si="42"/>
        <v>ИНФРА ХОЛДИНГ АД</v>
      </c>
      <c r="B676" s="593" t="str">
        <f t="shared" si="43"/>
        <v>175443402</v>
      </c>
      <c r="C676" s="597">
        <f t="shared" si="44"/>
        <v>46022</v>
      </c>
      <c r="D676" s="593" t="s">
        <v>598</v>
      </c>
      <c r="E676" s="593">
        <v>8</v>
      </c>
      <c r="F676" s="593" t="s">
        <v>597</v>
      </c>
      <c r="G676" s="593"/>
      <c r="H676" s="593">
        <f>'Справка 6'!K16</f>
        <v>0</v>
      </c>
    </row>
    <row r="677" spans="1:8">
      <c r="A677" s="593" t="str">
        <f t="shared" si="42"/>
        <v>ИНФРА ХОЛДИНГ АД</v>
      </c>
      <c r="B677" s="593" t="str">
        <f t="shared" si="43"/>
        <v>175443402</v>
      </c>
      <c r="C677" s="597">
        <f t="shared" si="44"/>
        <v>46022</v>
      </c>
      <c r="D677" s="593" t="s">
        <v>601</v>
      </c>
      <c r="E677" s="593">
        <v>8</v>
      </c>
      <c r="F677" s="593" t="s">
        <v>600</v>
      </c>
      <c r="G677" s="593"/>
      <c r="H677" s="593">
        <f>'Справка 6'!K17</f>
        <v>0</v>
      </c>
    </row>
    <row r="678" spans="1:8">
      <c r="A678" s="593" t="str">
        <f t="shared" si="42"/>
        <v>ИНФРА ХОЛДИНГ АД</v>
      </c>
      <c r="B678" s="593" t="str">
        <f t="shared" si="43"/>
        <v>175443402</v>
      </c>
      <c r="C678" s="597">
        <f t="shared" si="44"/>
        <v>46022</v>
      </c>
      <c r="D678" s="593" t="s">
        <v>604</v>
      </c>
      <c r="E678" s="593">
        <v>8</v>
      </c>
      <c r="F678" s="593" t="s">
        <v>603</v>
      </c>
      <c r="G678" s="593"/>
      <c r="H678" s="593">
        <f>'Справка 6'!K18</f>
        <v>0</v>
      </c>
    </row>
    <row r="679" spans="1:8">
      <c r="A679" s="593" t="str">
        <f t="shared" si="42"/>
        <v>ИНФРА ХОЛДИНГ АД</v>
      </c>
      <c r="B679" s="593" t="str">
        <f t="shared" si="43"/>
        <v>175443402</v>
      </c>
      <c r="C679" s="597">
        <f t="shared" si="44"/>
        <v>46022</v>
      </c>
      <c r="D679" s="593" t="s">
        <v>605</v>
      </c>
      <c r="E679" s="593">
        <v>8</v>
      </c>
      <c r="F679" s="593" t="s">
        <v>580</v>
      </c>
      <c r="G679" s="593"/>
      <c r="H679" s="593">
        <f>'Справка 6'!K19</f>
        <v>11</v>
      </c>
    </row>
    <row r="680" spans="1:8">
      <c r="A680" s="593" t="str">
        <f t="shared" si="42"/>
        <v>ИНФРА ХОЛДИНГ АД</v>
      </c>
      <c r="B680" s="593" t="str">
        <f t="shared" si="43"/>
        <v>175443402</v>
      </c>
      <c r="C680" s="597">
        <f t="shared" si="44"/>
        <v>46022</v>
      </c>
      <c r="D680" s="593" t="s">
        <v>608</v>
      </c>
      <c r="E680" s="593">
        <v>8</v>
      </c>
      <c r="F680" s="593" t="s">
        <v>607</v>
      </c>
      <c r="G680" s="593"/>
      <c r="H680" s="593">
        <f>'Справка 6'!K20</f>
        <v>0</v>
      </c>
    </row>
    <row r="681" spans="1:8">
      <c r="A681" s="593" t="str">
        <f t="shared" si="42"/>
        <v>ИНФРА ХОЛДИНГ АД</v>
      </c>
      <c r="B681" s="593" t="str">
        <f t="shared" si="43"/>
        <v>175443402</v>
      </c>
      <c r="C681" s="597">
        <f t="shared" si="44"/>
        <v>46022</v>
      </c>
      <c r="D681" s="593" t="s">
        <v>611</v>
      </c>
      <c r="E681" s="593">
        <v>8</v>
      </c>
      <c r="F681" s="593" t="s">
        <v>610</v>
      </c>
      <c r="G681" s="593"/>
      <c r="H681" s="593">
        <f>'Справка 6'!K22</f>
        <v>0</v>
      </c>
    </row>
    <row r="682" spans="1:8">
      <c r="A682" s="593" t="str">
        <f t="shared" si="42"/>
        <v>ИНФРА ХОЛДИНГ АД</v>
      </c>
      <c r="B682" s="593" t="str">
        <f t="shared" si="43"/>
        <v>175443402</v>
      </c>
      <c r="C682" s="597">
        <f t="shared" si="44"/>
        <v>46022</v>
      </c>
      <c r="D682" s="593" t="s">
        <v>615</v>
      </c>
      <c r="E682" s="593">
        <v>8</v>
      </c>
      <c r="F682" s="593" t="s">
        <v>614</v>
      </c>
      <c r="G682" s="593"/>
      <c r="H682" s="593">
        <f>'Справка 6'!K24</f>
        <v>0</v>
      </c>
    </row>
    <row r="683" spans="1:8">
      <c r="A683" s="593" t="str">
        <f t="shared" si="42"/>
        <v>ИНФРА ХОЛДИНГ АД</v>
      </c>
      <c r="B683" s="593" t="str">
        <f t="shared" si="43"/>
        <v>175443402</v>
      </c>
      <c r="C683" s="597">
        <f t="shared" si="44"/>
        <v>46022</v>
      </c>
      <c r="D683" s="593" t="s">
        <v>617</v>
      </c>
      <c r="E683" s="593">
        <v>8</v>
      </c>
      <c r="F683" s="593" t="s">
        <v>616</v>
      </c>
      <c r="G683" s="593"/>
      <c r="H683" s="593">
        <f>'Справка 6'!K25</f>
        <v>0</v>
      </c>
    </row>
    <row r="684" spans="1:8">
      <c r="A684" s="593" t="str">
        <f t="shared" si="42"/>
        <v>ИНФРА ХОЛДИНГ АД</v>
      </c>
      <c r="B684" s="593" t="str">
        <f t="shared" si="43"/>
        <v>175443402</v>
      </c>
      <c r="C684" s="597">
        <f t="shared" si="44"/>
        <v>46022</v>
      </c>
      <c r="D684" s="593" t="s">
        <v>619</v>
      </c>
      <c r="E684" s="593">
        <v>8</v>
      </c>
      <c r="F684" s="593" t="s">
        <v>618</v>
      </c>
      <c r="G684" s="593"/>
      <c r="H684" s="593">
        <f>'Справка 6'!K26</f>
        <v>0</v>
      </c>
    </row>
    <row r="685" spans="1:8">
      <c r="A685" s="593" t="str">
        <f t="shared" si="42"/>
        <v>ИНФРА ХОЛДИНГ АД</v>
      </c>
      <c r="B685" s="593" t="str">
        <f t="shared" si="43"/>
        <v>175443402</v>
      </c>
      <c r="C685" s="597">
        <f t="shared" si="44"/>
        <v>46022</v>
      </c>
      <c r="D685" s="593" t="s">
        <v>620</v>
      </c>
      <c r="E685" s="593">
        <v>8</v>
      </c>
      <c r="F685" s="593" t="s">
        <v>603</v>
      </c>
      <c r="G685" s="593"/>
      <c r="H685" s="593">
        <f>'Справка 6'!K27</f>
        <v>0</v>
      </c>
    </row>
    <row r="686" spans="1:8">
      <c r="A686" s="593" t="str">
        <f t="shared" si="42"/>
        <v>ИНФРА ХОЛДИНГ АД</v>
      </c>
      <c r="B686" s="593" t="str">
        <f t="shared" si="43"/>
        <v>175443402</v>
      </c>
      <c r="C686" s="597">
        <f t="shared" si="44"/>
        <v>46022</v>
      </c>
      <c r="D686" s="593" t="s">
        <v>621</v>
      </c>
      <c r="E686" s="593">
        <v>8</v>
      </c>
      <c r="F686" s="593" t="s">
        <v>953</v>
      </c>
      <c r="G686" s="593"/>
      <c r="H686" s="593">
        <f>'Справка 6'!K28</f>
        <v>0</v>
      </c>
    </row>
    <row r="687" spans="1:8">
      <c r="A687" s="593" t="str">
        <f t="shared" si="42"/>
        <v>ИНФРА ХОЛДИНГ АД</v>
      </c>
      <c r="B687" s="593" t="str">
        <f t="shared" si="43"/>
        <v>175443402</v>
      </c>
      <c r="C687" s="597">
        <f t="shared" si="44"/>
        <v>46022</v>
      </c>
      <c r="D687" s="593" t="s">
        <v>625</v>
      </c>
      <c r="E687" s="593">
        <v>8</v>
      </c>
      <c r="F687" s="593" t="s">
        <v>624</v>
      </c>
      <c r="G687" s="593"/>
      <c r="H687" s="593">
        <f>'Справка 6'!K30</f>
        <v>0</v>
      </c>
    </row>
    <row r="688" spans="1:8">
      <c r="A688" s="593" t="str">
        <f t="shared" si="42"/>
        <v>ИНФРА ХОЛДИНГ АД</v>
      </c>
      <c r="B688" s="593" t="str">
        <f t="shared" si="43"/>
        <v>175443402</v>
      </c>
      <c r="C688" s="597">
        <f t="shared" si="44"/>
        <v>46022</v>
      </c>
      <c r="D688" s="593" t="s">
        <v>626</v>
      </c>
      <c r="E688" s="593">
        <v>8</v>
      </c>
      <c r="F688" s="593" t="s">
        <v>126</v>
      </c>
      <c r="G688" s="593"/>
      <c r="H688" s="593">
        <f>'Справка 6'!K31</f>
        <v>0</v>
      </c>
    </row>
    <row r="689" spans="1:8">
      <c r="A689" s="593" t="str">
        <f t="shared" si="42"/>
        <v>ИНФРА ХОЛДИНГ АД</v>
      </c>
      <c r="B689" s="593" t="str">
        <f t="shared" si="43"/>
        <v>175443402</v>
      </c>
      <c r="C689" s="597">
        <f t="shared" si="44"/>
        <v>46022</v>
      </c>
      <c r="D689" s="593" t="s">
        <v>627</v>
      </c>
      <c r="E689" s="593">
        <v>8</v>
      </c>
      <c r="F689" s="593" t="s">
        <v>128</v>
      </c>
      <c r="G689" s="593"/>
      <c r="H689" s="593">
        <f>'Справка 6'!K32</f>
        <v>0</v>
      </c>
    </row>
    <row r="690" spans="1:8">
      <c r="A690" s="593" t="str">
        <f t="shared" si="42"/>
        <v>ИНФРА ХОЛДИНГ АД</v>
      </c>
      <c r="B690" s="593" t="str">
        <f t="shared" si="43"/>
        <v>175443402</v>
      </c>
      <c r="C690" s="597">
        <f t="shared" si="44"/>
        <v>46022</v>
      </c>
      <c r="D690" s="593" t="s">
        <v>628</v>
      </c>
      <c r="E690" s="593">
        <v>8</v>
      </c>
      <c r="F690" s="593" t="s">
        <v>132</v>
      </c>
      <c r="G690" s="593"/>
      <c r="H690" s="593">
        <f>'Справка 6'!K33</f>
        <v>0</v>
      </c>
    </row>
    <row r="691" spans="1:8">
      <c r="A691" s="593" t="str">
        <f t="shared" si="42"/>
        <v>ИНФРА ХОЛДИНГ АД</v>
      </c>
      <c r="B691" s="593" t="str">
        <f t="shared" si="43"/>
        <v>175443402</v>
      </c>
      <c r="C691" s="597">
        <f t="shared" si="44"/>
        <v>46022</v>
      </c>
      <c r="D691" s="593" t="s">
        <v>629</v>
      </c>
      <c r="E691" s="593">
        <v>8</v>
      </c>
      <c r="F691" s="593" t="s">
        <v>134</v>
      </c>
      <c r="G691" s="593"/>
      <c r="H691" s="593">
        <f>'Справка 6'!K34</f>
        <v>0</v>
      </c>
    </row>
    <row r="692" spans="1:8">
      <c r="A692" s="593" t="str">
        <f t="shared" si="42"/>
        <v>ИНФРА ХОЛДИНГ АД</v>
      </c>
      <c r="B692" s="593" t="str">
        <f t="shared" si="43"/>
        <v>175443402</v>
      </c>
      <c r="C692" s="597">
        <f t="shared" si="44"/>
        <v>46022</v>
      </c>
      <c r="D692" s="593" t="s">
        <v>631</v>
      </c>
      <c r="E692" s="593">
        <v>8</v>
      </c>
      <c r="F692" s="593" t="s">
        <v>630</v>
      </c>
      <c r="G692" s="593"/>
      <c r="H692" s="593">
        <f>'Справка 6'!K35</f>
        <v>0</v>
      </c>
    </row>
    <row r="693" spans="1:8">
      <c r="A693" s="593" t="str">
        <f t="shared" si="42"/>
        <v>ИНФРА ХОЛДИНГ АД</v>
      </c>
      <c r="B693" s="593" t="str">
        <f t="shared" si="43"/>
        <v>175443402</v>
      </c>
      <c r="C693" s="597">
        <f t="shared" si="44"/>
        <v>46022</v>
      </c>
      <c r="D693" s="593" t="s">
        <v>632</v>
      </c>
      <c r="E693" s="593">
        <v>8</v>
      </c>
      <c r="F693" s="593" t="s">
        <v>140</v>
      </c>
      <c r="G693" s="593"/>
      <c r="H693" s="593">
        <f>'Справка 6'!K36</f>
        <v>0</v>
      </c>
    </row>
    <row r="694" spans="1:8">
      <c r="A694" s="593" t="str">
        <f t="shared" si="42"/>
        <v>ИНФРА ХОЛДИНГ АД</v>
      </c>
      <c r="B694" s="593" t="str">
        <f t="shared" si="43"/>
        <v>175443402</v>
      </c>
      <c r="C694" s="597">
        <f t="shared" si="44"/>
        <v>46022</v>
      </c>
      <c r="D694" s="593" t="s">
        <v>634</v>
      </c>
      <c r="E694" s="593">
        <v>8</v>
      </c>
      <c r="F694" s="593" t="s">
        <v>633</v>
      </c>
      <c r="G694" s="593"/>
      <c r="H694" s="593">
        <f>'Справка 6'!K37</f>
        <v>0</v>
      </c>
    </row>
    <row r="695" spans="1:8">
      <c r="A695" s="593" t="str">
        <f t="shared" si="42"/>
        <v>ИНФРА ХОЛДИНГ АД</v>
      </c>
      <c r="B695" s="593" t="str">
        <f t="shared" si="43"/>
        <v>175443402</v>
      </c>
      <c r="C695" s="597">
        <f t="shared" si="44"/>
        <v>46022</v>
      </c>
      <c r="D695" s="593" t="s">
        <v>636</v>
      </c>
      <c r="E695" s="593">
        <v>8</v>
      </c>
      <c r="F695" s="593" t="s">
        <v>635</v>
      </c>
      <c r="G695" s="593"/>
      <c r="H695" s="593">
        <f>'Справка 6'!K38</f>
        <v>0</v>
      </c>
    </row>
    <row r="696" spans="1:8">
      <c r="A696" s="593" t="str">
        <f t="shared" si="42"/>
        <v>ИНФРА ХОЛДИНГ АД</v>
      </c>
      <c r="B696" s="593" t="str">
        <f t="shared" si="43"/>
        <v>175443402</v>
      </c>
      <c r="C696" s="597">
        <f t="shared" si="44"/>
        <v>46022</v>
      </c>
      <c r="D696" s="593" t="s">
        <v>638</v>
      </c>
      <c r="E696" s="593">
        <v>8</v>
      </c>
      <c r="F696" s="593" t="s">
        <v>637</v>
      </c>
      <c r="G696" s="593"/>
      <c r="H696" s="593">
        <f>'Справка 6'!K39</f>
        <v>0</v>
      </c>
    </row>
    <row r="697" spans="1:8">
      <c r="A697" s="593" t="str">
        <f t="shared" si="42"/>
        <v>ИНФРА ХОЛДИНГ АД</v>
      </c>
      <c r="B697" s="593" t="str">
        <f t="shared" si="43"/>
        <v>175443402</v>
      </c>
      <c r="C697" s="597">
        <f t="shared" si="44"/>
        <v>46022</v>
      </c>
      <c r="D697" s="593" t="s">
        <v>639</v>
      </c>
      <c r="E697" s="593">
        <v>8</v>
      </c>
      <c r="F697" s="593" t="s">
        <v>603</v>
      </c>
      <c r="G697" s="593"/>
      <c r="H697" s="593">
        <f>'Справка 6'!K40</f>
        <v>0</v>
      </c>
    </row>
    <row r="698" spans="1:8">
      <c r="A698" s="593" t="str">
        <f t="shared" si="42"/>
        <v>ИНФРА ХОЛДИНГ АД</v>
      </c>
      <c r="B698" s="593" t="str">
        <f t="shared" si="43"/>
        <v>175443402</v>
      </c>
      <c r="C698" s="597">
        <f t="shared" si="44"/>
        <v>46022</v>
      </c>
      <c r="D698" s="593" t="s">
        <v>641</v>
      </c>
      <c r="E698" s="593">
        <v>8</v>
      </c>
      <c r="F698" s="593" t="s">
        <v>623</v>
      </c>
      <c r="G698" s="593"/>
      <c r="H698" s="593">
        <f>'Справка 6'!K41</f>
        <v>0</v>
      </c>
    </row>
    <row r="699" spans="1:8">
      <c r="A699" s="593" t="str">
        <f t="shared" si="42"/>
        <v>ИНФРА ХОЛДИНГ АД</v>
      </c>
      <c r="B699" s="593" t="str">
        <f t="shared" si="43"/>
        <v>175443402</v>
      </c>
      <c r="C699" s="597">
        <f t="shared" si="44"/>
        <v>46022</v>
      </c>
      <c r="D699" s="593" t="s">
        <v>644</v>
      </c>
      <c r="E699" s="593">
        <v>8</v>
      </c>
      <c r="F699" s="593" t="s">
        <v>643</v>
      </c>
      <c r="G699" s="593"/>
      <c r="H699" s="593">
        <f>'Справка 6'!K42</f>
        <v>0</v>
      </c>
    </row>
    <row r="700" spans="1:8">
      <c r="A700" s="593" t="str">
        <f t="shared" si="42"/>
        <v>ИНФРА ХОЛДИНГ АД</v>
      </c>
      <c r="B700" s="593" t="str">
        <f t="shared" si="43"/>
        <v>175443402</v>
      </c>
      <c r="C700" s="597">
        <f t="shared" si="44"/>
        <v>46022</v>
      </c>
      <c r="D700" s="593" t="s">
        <v>646</v>
      </c>
      <c r="E700" s="593">
        <v>8</v>
      </c>
      <c r="F700" s="593" t="s">
        <v>645</v>
      </c>
      <c r="G700" s="593"/>
      <c r="H700" s="593">
        <f>'Справка 6'!K43</f>
        <v>11</v>
      </c>
    </row>
    <row r="701" spans="1:8">
      <c r="A701" s="593" t="str">
        <f t="shared" si="42"/>
        <v>ИНФРА ХОЛДИНГ АД</v>
      </c>
      <c r="B701" s="593" t="str">
        <f t="shared" si="43"/>
        <v>175443402</v>
      </c>
      <c r="C701" s="597">
        <f t="shared" si="44"/>
        <v>46022</v>
      </c>
      <c r="D701" s="593" t="s">
        <v>583</v>
      </c>
      <c r="E701" s="593">
        <v>9</v>
      </c>
      <c r="F701" s="593" t="s">
        <v>582</v>
      </c>
      <c r="G701" s="593"/>
      <c r="H701" s="593">
        <f>'Справка 6'!L11</f>
        <v>0</v>
      </c>
    </row>
    <row r="702" spans="1:8">
      <c r="A702" s="593" t="str">
        <f t="shared" si="42"/>
        <v>ИНФРА ХОЛДИНГ АД</v>
      </c>
      <c r="B702" s="593" t="str">
        <f t="shared" si="43"/>
        <v>175443402</v>
      </c>
      <c r="C702" s="597">
        <f t="shared" si="44"/>
        <v>46022</v>
      </c>
      <c r="D702" s="593" t="s">
        <v>586</v>
      </c>
      <c r="E702" s="593">
        <v>9</v>
      </c>
      <c r="F702" s="593" t="s">
        <v>585</v>
      </c>
      <c r="G702" s="593"/>
      <c r="H702" s="593">
        <f>'Справка 6'!L12</f>
        <v>0</v>
      </c>
    </row>
    <row r="703" spans="1:8">
      <c r="A703" s="593" t="str">
        <f t="shared" si="42"/>
        <v>ИНФРА ХОЛДИНГ АД</v>
      </c>
      <c r="B703" s="593" t="str">
        <f t="shared" si="43"/>
        <v>175443402</v>
      </c>
      <c r="C703" s="597">
        <f t="shared" si="44"/>
        <v>46022</v>
      </c>
      <c r="D703" s="593" t="s">
        <v>589</v>
      </c>
      <c r="E703" s="593">
        <v>9</v>
      </c>
      <c r="F703" s="593" t="s">
        <v>588</v>
      </c>
      <c r="G703" s="593"/>
      <c r="H703" s="593">
        <f>'Справка 6'!L13</f>
        <v>0</v>
      </c>
    </row>
    <row r="704" spans="1:8">
      <c r="A704" s="593" t="str">
        <f t="shared" si="42"/>
        <v>ИНФРА ХОЛДИНГ АД</v>
      </c>
      <c r="B704" s="593" t="str">
        <f t="shared" si="43"/>
        <v>175443402</v>
      </c>
      <c r="C704" s="597">
        <f t="shared" si="44"/>
        <v>46022</v>
      </c>
      <c r="D704" s="593" t="s">
        <v>592</v>
      </c>
      <c r="E704" s="593">
        <v>9</v>
      </c>
      <c r="F704" s="593" t="s">
        <v>591</v>
      </c>
      <c r="G704" s="593"/>
      <c r="H704" s="593">
        <f>'Справка 6'!L14</f>
        <v>0</v>
      </c>
    </row>
    <row r="705" spans="1:8">
      <c r="A705" s="593" t="str">
        <f t="shared" si="42"/>
        <v>ИНФРА ХОЛДИНГ АД</v>
      </c>
      <c r="B705" s="593" t="str">
        <f t="shared" si="43"/>
        <v>175443402</v>
      </c>
      <c r="C705" s="597">
        <f t="shared" si="44"/>
        <v>46022</v>
      </c>
      <c r="D705" s="593" t="s">
        <v>595</v>
      </c>
      <c r="E705" s="593">
        <v>9</v>
      </c>
      <c r="F705" s="593" t="s">
        <v>594</v>
      </c>
      <c r="G705" s="593"/>
      <c r="H705" s="593">
        <f>'Справка 6'!L15</f>
        <v>0</v>
      </c>
    </row>
    <row r="706" spans="1:8">
      <c r="A706" s="593" t="str">
        <f t="shared" si="42"/>
        <v>ИНФРА ХОЛДИНГ АД</v>
      </c>
      <c r="B706" s="593" t="str">
        <f t="shared" si="43"/>
        <v>175443402</v>
      </c>
      <c r="C706" s="597">
        <f t="shared" si="44"/>
        <v>46022</v>
      </c>
      <c r="D706" s="593" t="s">
        <v>598</v>
      </c>
      <c r="E706" s="593">
        <v>9</v>
      </c>
      <c r="F706" s="593" t="s">
        <v>597</v>
      </c>
      <c r="G706" s="593"/>
      <c r="H706" s="593">
        <f>'Справка 6'!L16</f>
        <v>0</v>
      </c>
    </row>
    <row r="707" spans="1:8">
      <c r="A707" s="593" t="str">
        <f t="shared" si="42"/>
        <v>ИНФРА ХОЛДИНГ АД</v>
      </c>
      <c r="B707" s="593" t="str">
        <f t="shared" si="43"/>
        <v>175443402</v>
      </c>
      <c r="C707" s="597">
        <f t="shared" si="44"/>
        <v>46022</v>
      </c>
      <c r="D707" s="593" t="s">
        <v>601</v>
      </c>
      <c r="E707" s="593">
        <v>9</v>
      </c>
      <c r="F707" s="593" t="s">
        <v>600</v>
      </c>
      <c r="G707" s="593"/>
      <c r="H707" s="593">
        <f>'Справка 6'!L17</f>
        <v>0</v>
      </c>
    </row>
    <row r="708" spans="1:8">
      <c r="A708" s="593" t="str">
        <f t="shared" si="42"/>
        <v>ИНФРА ХОЛДИНГ АД</v>
      </c>
      <c r="B708" s="593" t="str">
        <f t="shared" si="43"/>
        <v>175443402</v>
      </c>
      <c r="C708" s="597">
        <f t="shared" si="44"/>
        <v>46022</v>
      </c>
      <c r="D708" s="593" t="s">
        <v>604</v>
      </c>
      <c r="E708" s="593">
        <v>9</v>
      </c>
      <c r="F708" s="593" t="s">
        <v>603</v>
      </c>
      <c r="G708" s="593"/>
      <c r="H708" s="593">
        <f>'Справка 6'!L18</f>
        <v>0</v>
      </c>
    </row>
    <row r="709" spans="1:8">
      <c r="A709" s="593" t="str">
        <f t="shared" si="42"/>
        <v>ИНФРА ХОЛДИНГ АД</v>
      </c>
      <c r="B709" s="593" t="str">
        <f t="shared" si="43"/>
        <v>175443402</v>
      </c>
      <c r="C709" s="597">
        <f t="shared" si="44"/>
        <v>46022</v>
      </c>
      <c r="D709" s="593" t="s">
        <v>605</v>
      </c>
      <c r="E709" s="593">
        <v>9</v>
      </c>
      <c r="F709" s="593" t="s">
        <v>580</v>
      </c>
      <c r="G709" s="593"/>
      <c r="H709" s="593">
        <f>'Справка 6'!L19</f>
        <v>0</v>
      </c>
    </row>
    <row r="710" spans="1:8">
      <c r="A710" s="593" t="str">
        <f t="shared" si="42"/>
        <v>ИНФРА ХОЛДИНГ АД</v>
      </c>
      <c r="B710" s="593" t="str">
        <f t="shared" si="43"/>
        <v>175443402</v>
      </c>
      <c r="C710" s="597">
        <f t="shared" si="44"/>
        <v>46022</v>
      </c>
      <c r="D710" s="593" t="s">
        <v>608</v>
      </c>
      <c r="E710" s="593">
        <v>9</v>
      </c>
      <c r="F710" s="593" t="s">
        <v>607</v>
      </c>
      <c r="G710" s="593"/>
      <c r="H710" s="593">
        <f>'Справка 6'!L20</f>
        <v>0</v>
      </c>
    </row>
    <row r="711" spans="1:8">
      <c r="A711" s="593" t="str">
        <f t="shared" si="42"/>
        <v>ИНФРА ХОЛДИНГ АД</v>
      </c>
      <c r="B711" s="593" t="str">
        <f t="shared" si="43"/>
        <v>175443402</v>
      </c>
      <c r="C711" s="597">
        <f t="shared" si="44"/>
        <v>46022</v>
      </c>
      <c r="D711" s="593" t="s">
        <v>611</v>
      </c>
      <c r="E711" s="593">
        <v>9</v>
      </c>
      <c r="F711" s="593" t="s">
        <v>610</v>
      </c>
      <c r="G711" s="593"/>
      <c r="H711" s="593">
        <f>'Справка 6'!L22</f>
        <v>0</v>
      </c>
    </row>
    <row r="712" spans="1:8">
      <c r="A712" s="593" t="str">
        <f t="shared" si="42"/>
        <v>ИНФРА ХОЛДИНГ АД</v>
      </c>
      <c r="B712" s="593" t="str">
        <f t="shared" si="43"/>
        <v>175443402</v>
      </c>
      <c r="C712" s="597">
        <f t="shared" si="44"/>
        <v>46022</v>
      </c>
      <c r="D712" s="593" t="s">
        <v>615</v>
      </c>
      <c r="E712" s="593">
        <v>9</v>
      </c>
      <c r="F712" s="593" t="s">
        <v>614</v>
      </c>
      <c r="G712" s="593"/>
      <c r="H712" s="593">
        <f>'Справка 6'!L24</f>
        <v>0</v>
      </c>
    </row>
    <row r="713" spans="1:8">
      <c r="A713" s="593" t="str">
        <f t="shared" si="42"/>
        <v>ИНФРА ХОЛДИНГ АД</v>
      </c>
      <c r="B713" s="593" t="str">
        <f t="shared" si="43"/>
        <v>175443402</v>
      </c>
      <c r="C713" s="597">
        <f t="shared" si="44"/>
        <v>46022</v>
      </c>
      <c r="D713" s="593" t="s">
        <v>617</v>
      </c>
      <c r="E713" s="593">
        <v>9</v>
      </c>
      <c r="F713" s="593" t="s">
        <v>616</v>
      </c>
      <c r="G713" s="593"/>
      <c r="H713" s="593">
        <f>'Справка 6'!L25</f>
        <v>0</v>
      </c>
    </row>
    <row r="714" spans="1:8">
      <c r="A714" s="593" t="str">
        <f t="shared" si="42"/>
        <v>ИНФРА ХОЛДИНГ АД</v>
      </c>
      <c r="B714" s="593" t="str">
        <f t="shared" si="43"/>
        <v>175443402</v>
      </c>
      <c r="C714" s="597">
        <f t="shared" si="44"/>
        <v>46022</v>
      </c>
      <c r="D714" s="593" t="s">
        <v>619</v>
      </c>
      <c r="E714" s="593">
        <v>9</v>
      </c>
      <c r="F714" s="593" t="s">
        <v>618</v>
      </c>
      <c r="G714" s="593"/>
      <c r="H714" s="593">
        <f>'Справка 6'!L26</f>
        <v>0</v>
      </c>
    </row>
    <row r="715" spans="1:8">
      <c r="A715" s="593" t="str">
        <f t="shared" si="42"/>
        <v>ИНФРА ХОЛДИНГ АД</v>
      </c>
      <c r="B715" s="593" t="str">
        <f t="shared" si="43"/>
        <v>175443402</v>
      </c>
      <c r="C715" s="597">
        <f t="shared" si="44"/>
        <v>46022</v>
      </c>
      <c r="D715" s="593" t="s">
        <v>620</v>
      </c>
      <c r="E715" s="593">
        <v>9</v>
      </c>
      <c r="F715" s="593" t="s">
        <v>603</v>
      </c>
      <c r="G715" s="593"/>
      <c r="H715" s="593">
        <f>'Справка 6'!L27</f>
        <v>0</v>
      </c>
    </row>
    <row r="716" spans="1:8">
      <c r="A716" s="593" t="str">
        <f t="shared" si="42"/>
        <v>ИНФРА ХОЛДИНГ АД</v>
      </c>
      <c r="B716" s="593" t="str">
        <f t="shared" si="43"/>
        <v>175443402</v>
      </c>
      <c r="C716" s="597">
        <f t="shared" si="44"/>
        <v>46022</v>
      </c>
      <c r="D716" s="593" t="s">
        <v>621</v>
      </c>
      <c r="E716" s="593">
        <v>9</v>
      </c>
      <c r="F716" s="593" t="s">
        <v>953</v>
      </c>
      <c r="G716" s="593"/>
      <c r="H716" s="593">
        <f>'Справка 6'!L28</f>
        <v>0</v>
      </c>
    </row>
    <row r="717" spans="1:8">
      <c r="A717" s="593" t="str">
        <f t="shared" ref="A717:A780" si="45">pdeName</f>
        <v>ИНФРА ХОЛДИНГ АД</v>
      </c>
      <c r="B717" s="593" t="str">
        <f t="shared" ref="B717:B780" si="46">pdeBulstat</f>
        <v>175443402</v>
      </c>
      <c r="C717" s="597">
        <f t="shared" ref="C717:C780" si="47">endDate</f>
        <v>46022</v>
      </c>
      <c r="D717" s="593" t="s">
        <v>625</v>
      </c>
      <c r="E717" s="593">
        <v>9</v>
      </c>
      <c r="F717" s="593" t="s">
        <v>624</v>
      </c>
      <c r="G717" s="593"/>
      <c r="H717" s="593">
        <f>'Справка 6'!L30</f>
        <v>0</v>
      </c>
    </row>
    <row r="718" spans="1:8">
      <c r="A718" s="593" t="str">
        <f t="shared" si="45"/>
        <v>ИНФРА ХОЛДИНГ АД</v>
      </c>
      <c r="B718" s="593" t="str">
        <f t="shared" si="46"/>
        <v>175443402</v>
      </c>
      <c r="C718" s="597">
        <f t="shared" si="47"/>
        <v>46022</v>
      </c>
      <c r="D718" s="593" t="s">
        <v>626</v>
      </c>
      <c r="E718" s="593">
        <v>9</v>
      </c>
      <c r="F718" s="593" t="s">
        <v>126</v>
      </c>
      <c r="G718" s="593"/>
      <c r="H718" s="593">
        <f>'Справка 6'!L31</f>
        <v>0</v>
      </c>
    </row>
    <row r="719" spans="1:8">
      <c r="A719" s="593" t="str">
        <f t="shared" si="45"/>
        <v>ИНФРА ХОЛДИНГ АД</v>
      </c>
      <c r="B719" s="593" t="str">
        <f t="shared" si="46"/>
        <v>175443402</v>
      </c>
      <c r="C719" s="597">
        <f t="shared" si="47"/>
        <v>46022</v>
      </c>
      <c r="D719" s="593" t="s">
        <v>627</v>
      </c>
      <c r="E719" s="593">
        <v>9</v>
      </c>
      <c r="F719" s="593" t="s">
        <v>128</v>
      </c>
      <c r="G719" s="593"/>
      <c r="H719" s="593">
        <f>'Справка 6'!L32</f>
        <v>0</v>
      </c>
    </row>
    <row r="720" spans="1:8">
      <c r="A720" s="593" t="str">
        <f t="shared" si="45"/>
        <v>ИНФРА ХОЛДИНГ АД</v>
      </c>
      <c r="B720" s="593" t="str">
        <f t="shared" si="46"/>
        <v>175443402</v>
      </c>
      <c r="C720" s="597">
        <f t="shared" si="47"/>
        <v>46022</v>
      </c>
      <c r="D720" s="593" t="s">
        <v>628</v>
      </c>
      <c r="E720" s="593">
        <v>9</v>
      </c>
      <c r="F720" s="593" t="s">
        <v>132</v>
      </c>
      <c r="G720" s="593"/>
      <c r="H720" s="593">
        <f>'Справка 6'!L33</f>
        <v>0</v>
      </c>
    </row>
    <row r="721" spans="1:8">
      <c r="A721" s="593" t="str">
        <f t="shared" si="45"/>
        <v>ИНФРА ХОЛДИНГ АД</v>
      </c>
      <c r="B721" s="593" t="str">
        <f t="shared" si="46"/>
        <v>175443402</v>
      </c>
      <c r="C721" s="597">
        <f t="shared" si="47"/>
        <v>46022</v>
      </c>
      <c r="D721" s="593" t="s">
        <v>629</v>
      </c>
      <c r="E721" s="593">
        <v>9</v>
      </c>
      <c r="F721" s="593" t="s">
        <v>134</v>
      </c>
      <c r="G721" s="593"/>
      <c r="H721" s="593">
        <f>'Справка 6'!L34</f>
        <v>0</v>
      </c>
    </row>
    <row r="722" spans="1:8">
      <c r="A722" s="593" t="str">
        <f t="shared" si="45"/>
        <v>ИНФРА ХОЛДИНГ АД</v>
      </c>
      <c r="B722" s="593" t="str">
        <f t="shared" si="46"/>
        <v>175443402</v>
      </c>
      <c r="C722" s="597">
        <f t="shared" si="47"/>
        <v>46022</v>
      </c>
      <c r="D722" s="593" t="s">
        <v>631</v>
      </c>
      <c r="E722" s="593">
        <v>9</v>
      </c>
      <c r="F722" s="593" t="s">
        <v>630</v>
      </c>
      <c r="G722" s="593"/>
      <c r="H722" s="593">
        <f>'Справка 6'!L35</f>
        <v>0</v>
      </c>
    </row>
    <row r="723" spans="1:8">
      <c r="A723" s="593" t="str">
        <f t="shared" si="45"/>
        <v>ИНФРА ХОЛДИНГ АД</v>
      </c>
      <c r="B723" s="593" t="str">
        <f t="shared" si="46"/>
        <v>175443402</v>
      </c>
      <c r="C723" s="597">
        <f t="shared" si="47"/>
        <v>46022</v>
      </c>
      <c r="D723" s="593" t="s">
        <v>632</v>
      </c>
      <c r="E723" s="593">
        <v>9</v>
      </c>
      <c r="F723" s="593" t="s">
        <v>140</v>
      </c>
      <c r="G723" s="593"/>
      <c r="H723" s="593">
        <f>'Справка 6'!L36</f>
        <v>0</v>
      </c>
    </row>
    <row r="724" spans="1:8">
      <c r="A724" s="593" t="str">
        <f t="shared" si="45"/>
        <v>ИНФРА ХОЛДИНГ АД</v>
      </c>
      <c r="B724" s="593" t="str">
        <f t="shared" si="46"/>
        <v>175443402</v>
      </c>
      <c r="C724" s="597">
        <f t="shared" si="47"/>
        <v>46022</v>
      </c>
      <c r="D724" s="593" t="s">
        <v>634</v>
      </c>
      <c r="E724" s="593">
        <v>9</v>
      </c>
      <c r="F724" s="593" t="s">
        <v>633</v>
      </c>
      <c r="G724" s="593"/>
      <c r="H724" s="593">
        <f>'Справка 6'!L37</f>
        <v>0</v>
      </c>
    </row>
    <row r="725" spans="1:8">
      <c r="A725" s="593" t="str">
        <f t="shared" si="45"/>
        <v>ИНФРА ХОЛДИНГ АД</v>
      </c>
      <c r="B725" s="593" t="str">
        <f t="shared" si="46"/>
        <v>175443402</v>
      </c>
      <c r="C725" s="597">
        <f t="shared" si="47"/>
        <v>46022</v>
      </c>
      <c r="D725" s="593" t="s">
        <v>636</v>
      </c>
      <c r="E725" s="593">
        <v>9</v>
      </c>
      <c r="F725" s="593" t="s">
        <v>635</v>
      </c>
      <c r="G725" s="593"/>
      <c r="H725" s="593">
        <f>'Справка 6'!L38</f>
        <v>0</v>
      </c>
    </row>
    <row r="726" spans="1:8">
      <c r="A726" s="593" t="str">
        <f t="shared" si="45"/>
        <v>ИНФРА ХОЛДИНГ АД</v>
      </c>
      <c r="B726" s="593" t="str">
        <f t="shared" si="46"/>
        <v>175443402</v>
      </c>
      <c r="C726" s="597">
        <f t="shared" si="47"/>
        <v>46022</v>
      </c>
      <c r="D726" s="593" t="s">
        <v>638</v>
      </c>
      <c r="E726" s="593">
        <v>9</v>
      </c>
      <c r="F726" s="593" t="s">
        <v>637</v>
      </c>
      <c r="G726" s="593"/>
      <c r="H726" s="593">
        <f>'Справка 6'!L39</f>
        <v>0</v>
      </c>
    </row>
    <row r="727" spans="1:8">
      <c r="A727" s="593" t="str">
        <f t="shared" si="45"/>
        <v>ИНФРА ХОЛДИНГ АД</v>
      </c>
      <c r="B727" s="593" t="str">
        <f t="shared" si="46"/>
        <v>175443402</v>
      </c>
      <c r="C727" s="597">
        <f t="shared" si="47"/>
        <v>46022</v>
      </c>
      <c r="D727" s="593" t="s">
        <v>639</v>
      </c>
      <c r="E727" s="593">
        <v>9</v>
      </c>
      <c r="F727" s="593" t="s">
        <v>603</v>
      </c>
      <c r="G727" s="593"/>
      <c r="H727" s="593">
        <f>'Справка 6'!L40</f>
        <v>0</v>
      </c>
    </row>
    <row r="728" spans="1:8">
      <c r="A728" s="593" t="str">
        <f t="shared" si="45"/>
        <v>ИНФРА ХОЛДИНГ АД</v>
      </c>
      <c r="B728" s="593" t="str">
        <f t="shared" si="46"/>
        <v>175443402</v>
      </c>
      <c r="C728" s="597">
        <f t="shared" si="47"/>
        <v>46022</v>
      </c>
      <c r="D728" s="593" t="s">
        <v>641</v>
      </c>
      <c r="E728" s="593">
        <v>9</v>
      </c>
      <c r="F728" s="593" t="s">
        <v>623</v>
      </c>
      <c r="G728" s="593"/>
      <c r="H728" s="593">
        <f>'Справка 6'!L41</f>
        <v>0</v>
      </c>
    </row>
    <row r="729" spans="1:8">
      <c r="A729" s="593" t="str">
        <f t="shared" si="45"/>
        <v>ИНФРА ХОЛДИНГ АД</v>
      </c>
      <c r="B729" s="593" t="str">
        <f t="shared" si="46"/>
        <v>175443402</v>
      </c>
      <c r="C729" s="597">
        <f t="shared" si="47"/>
        <v>46022</v>
      </c>
      <c r="D729" s="593" t="s">
        <v>644</v>
      </c>
      <c r="E729" s="593">
        <v>9</v>
      </c>
      <c r="F729" s="593" t="s">
        <v>643</v>
      </c>
      <c r="G729" s="593"/>
      <c r="H729" s="593">
        <f>'Справка 6'!L42</f>
        <v>0</v>
      </c>
    </row>
    <row r="730" spans="1:8">
      <c r="A730" s="593" t="str">
        <f t="shared" si="45"/>
        <v>ИНФРА ХОЛДИНГ АД</v>
      </c>
      <c r="B730" s="593" t="str">
        <f t="shared" si="46"/>
        <v>175443402</v>
      </c>
      <c r="C730" s="597">
        <f t="shared" si="47"/>
        <v>46022</v>
      </c>
      <c r="D730" s="593" t="s">
        <v>646</v>
      </c>
      <c r="E730" s="593">
        <v>9</v>
      </c>
      <c r="F730" s="593" t="s">
        <v>645</v>
      </c>
      <c r="G730" s="593"/>
      <c r="H730" s="593">
        <f>'Справка 6'!L43</f>
        <v>0</v>
      </c>
    </row>
    <row r="731" spans="1:8">
      <c r="A731" s="593" t="str">
        <f t="shared" si="45"/>
        <v>ИНФРА ХОЛДИНГ АД</v>
      </c>
      <c r="B731" s="593" t="str">
        <f t="shared" si="46"/>
        <v>175443402</v>
      </c>
      <c r="C731" s="597">
        <f t="shared" si="47"/>
        <v>46022</v>
      </c>
      <c r="D731" s="593" t="s">
        <v>583</v>
      </c>
      <c r="E731" s="593">
        <v>10</v>
      </c>
      <c r="F731" s="593" t="s">
        <v>582</v>
      </c>
      <c r="G731" s="593"/>
      <c r="H731" s="593">
        <f>'Справка 6'!M11</f>
        <v>0</v>
      </c>
    </row>
    <row r="732" spans="1:8">
      <c r="A732" s="593" t="str">
        <f t="shared" si="45"/>
        <v>ИНФРА ХОЛДИНГ АД</v>
      </c>
      <c r="B732" s="593" t="str">
        <f t="shared" si="46"/>
        <v>175443402</v>
      </c>
      <c r="C732" s="597">
        <f t="shared" si="47"/>
        <v>46022</v>
      </c>
      <c r="D732" s="593" t="s">
        <v>586</v>
      </c>
      <c r="E732" s="593">
        <v>10</v>
      </c>
      <c r="F732" s="593" t="s">
        <v>585</v>
      </c>
      <c r="G732" s="593"/>
      <c r="H732" s="593">
        <f>'Справка 6'!M12</f>
        <v>0</v>
      </c>
    </row>
    <row r="733" spans="1:8">
      <c r="A733" s="593" t="str">
        <f t="shared" si="45"/>
        <v>ИНФРА ХОЛДИНГ АД</v>
      </c>
      <c r="B733" s="593" t="str">
        <f t="shared" si="46"/>
        <v>175443402</v>
      </c>
      <c r="C733" s="597">
        <f t="shared" si="47"/>
        <v>46022</v>
      </c>
      <c r="D733" s="593" t="s">
        <v>589</v>
      </c>
      <c r="E733" s="593">
        <v>10</v>
      </c>
      <c r="F733" s="593" t="s">
        <v>588</v>
      </c>
      <c r="G733" s="593"/>
      <c r="H733" s="593">
        <f>'Справка 6'!M13</f>
        <v>1</v>
      </c>
    </row>
    <row r="734" spans="1:8">
      <c r="A734" s="593" t="str">
        <f t="shared" si="45"/>
        <v>ИНФРА ХОЛДИНГ АД</v>
      </c>
      <c r="B734" s="593" t="str">
        <f t="shared" si="46"/>
        <v>175443402</v>
      </c>
      <c r="C734" s="597">
        <f t="shared" si="47"/>
        <v>46022</v>
      </c>
      <c r="D734" s="593" t="s">
        <v>592</v>
      </c>
      <c r="E734" s="593">
        <v>10</v>
      </c>
      <c r="F734" s="593" t="s">
        <v>591</v>
      </c>
      <c r="G734" s="593"/>
      <c r="H734" s="593">
        <f>'Справка 6'!M14</f>
        <v>0</v>
      </c>
    </row>
    <row r="735" spans="1:8">
      <c r="A735" s="593" t="str">
        <f t="shared" si="45"/>
        <v>ИНФРА ХОЛДИНГ АД</v>
      </c>
      <c r="B735" s="593" t="str">
        <f t="shared" si="46"/>
        <v>175443402</v>
      </c>
      <c r="C735" s="597">
        <f t="shared" si="47"/>
        <v>46022</v>
      </c>
      <c r="D735" s="593" t="s">
        <v>595</v>
      </c>
      <c r="E735" s="593">
        <v>10</v>
      </c>
      <c r="F735" s="593" t="s">
        <v>594</v>
      </c>
      <c r="G735" s="593"/>
      <c r="H735" s="593">
        <f>'Справка 6'!M15</f>
        <v>10</v>
      </c>
    </row>
    <row r="736" spans="1:8">
      <c r="A736" s="593" t="str">
        <f t="shared" si="45"/>
        <v>ИНФРА ХОЛДИНГ АД</v>
      </c>
      <c r="B736" s="593" t="str">
        <f t="shared" si="46"/>
        <v>175443402</v>
      </c>
      <c r="C736" s="597">
        <f t="shared" si="47"/>
        <v>46022</v>
      </c>
      <c r="D736" s="593" t="s">
        <v>598</v>
      </c>
      <c r="E736" s="593">
        <v>10</v>
      </c>
      <c r="F736" s="593" t="s">
        <v>597</v>
      </c>
      <c r="G736" s="593"/>
      <c r="H736" s="593">
        <f>'Справка 6'!M16</f>
        <v>0</v>
      </c>
    </row>
    <row r="737" spans="1:8">
      <c r="A737" s="593" t="str">
        <f t="shared" si="45"/>
        <v>ИНФРА ХОЛДИНГ АД</v>
      </c>
      <c r="B737" s="593" t="str">
        <f t="shared" si="46"/>
        <v>175443402</v>
      </c>
      <c r="C737" s="597">
        <f t="shared" si="47"/>
        <v>46022</v>
      </c>
      <c r="D737" s="593" t="s">
        <v>601</v>
      </c>
      <c r="E737" s="593">
        <v>10</v>
      </c>
      <c r="F737" s="593" t="s">
        <v>600</v>
      </c>
      <c r="G737" s="593"/>
      <c r="H737" s="593">
        <f>'Справка 6'!M17</f>
        <v>0</v>
      </c>
    </row>
    <row r="738" spans="1:8">
      <c r="A738" s="593" t="str">
        <f t="shared" si="45"/>
        <v>ИНФРА ХОЛДИНГ АД</v>
      </c>
      <c r="B738" s="593" t="str">
        <f t="shared" si="46"/>
        <v>175443402</v>
      </c>
      <c r="C738" s="597">
        <f t="shared" si="47"/>
        <v>46022</v>
      </c>
      <c r="D738" s="593" t="s">
        <v>604</v>
      </c>
      <c r="E738" s="593">
        <v>10</v>
      </c>
      <c r="F738" s="593" t="s">
        <v>603</v>
      </c>
      <c r="G738" s="593"/>
      <c r="H738" s="593">
        <f>'Справка 6'!M18</f>
        <v>0</v>
      </c>
    </row>
    <row r="739" spans="1:8">
      <c r="A739" s="593" t="str">
        <f t="shared" si="45"/>
        <v>ИНФРА ХОЛДИНГ АД</v>
      </c>
      <c r="B739" s="593" t="str">
        <f t="shared" si="46"/>
        <v>175443402</v>
      </c>
      <c r="C739" s="597">
        <f t="shared" si="47"/>
        <v>46022</v>
      </c>
      <c r="D739" s="593" t="s">
        <v>605</v>
      </c>
      <c r="E739" s="593">
        <v>10</v>
      </c>
      <c r="F739" s="593" t="s">
        <v>580</v>
      </c>
      <c r="G739" s="593"/>
      <c r="H739" s="593">
        <f>'Справка 6'!M19</f>
        <v>11</v>
      </c>
    </row>
    <row r="740" spans="1:8">
      <c r="A740" s="593" t="str">
        <f t="shared" si="45"/>
        <v>ИНФРА ХОЛДИНГ АД</v>
      </c>
      <c r="B740" s="593" t="str">
        <f t="shared" si="46"/>
        <v>175443402</v>
      </c>
      <c r="C740" s="597">
        <f t="shared" si="47"/>
        <v>46022</v>
      </c>
      <c r="D740" s="593" t="s">
        <v>608</v>
      </c>
      <c r="E740" s="593">
        <v>10</v>
      </c>
      <c r="F740" s="593" t="s">
        <v>607</v>
      </c>
      <c r="G740" s="593"/>
      <c r="H740" s="593">
        <f>'Справка 6'!M20</f>
        <v>0</v>
      </c>
    </row>
    <row r="741" spans="1:8">
      <c r="A741" s="593" t="str">
        <f t="shared" si="45"/>
        <v>ИНФРА ХОЛДИНГ АД</v>
      </c>
      <c r="B741" s="593" t="str">
        <f t="shared" si="46"/>
        <v>175443402</v>
      </c>
      <c r="C741" s="597">
        <f t="shared" si="47"/>
        <v>46022</v>
      </c>
      <c r="D741" s="593" t="s">
        <v>611</v>
      </c>
      <c r="E741" s="593">
        <v>10</v>
      </c>
      <c r="F741" s="593" t="s">
        <v>610</v>
      </c>
      <c r="G741" s="593"/>
      <c r="H741" s="593">
        <f>'Справка 6'!M22</f>
        <v>0</v>
      </c>
    </row>
    <row r="742" spans="1:8">
      <c r="A742" s="593" t="str">
        <f t="shared" si="45"/>
        <v>ИНФРА ХОЛДИНГ АД</v>
      </c>
      <c r="B742" s="593" t="str">
        <f t="shared" si="46"/>
        <v>175443402</v>
      </c>
      <c r="C742" s="597">
        <f t="shared" si="47"/>
        <v>46022</v>
      </c>
      <c r="D742" s="593" t="s">
        <v>615</v>
      </c>
      <c r="E742" s="593">
        <v>10</v>
      </c>
      <c r="F742" s="593" t="s">
        <v>614</v>
      </c>
      <c r="G742" s="593"/>
      <c r="H742" s="593">
        <f>'Справка 6'!M24</f>
        <v>0</v>
      </c>
    </row>
    <row r="743" spans="1:8">
      <c r="A743" s="593" t="str">
        <f t="shared" si="45"/>
        <v>ИНФРА ХОЛДИНГ АД</v>
      </c>
      <c r="B743" s="593" t="str">
        <f t="shared" si="46"/>
        <v>175443402</v>
      </c>
      <c r="C743" s="597">
        <f t="shared" si="47"/>
        <v>46022</v>
      </c>
      <c r="D743" s="593" t="s">
        <v>617</v>
      </c>
      <c r="E743" s="593">
        <v>10</v>
      </c>
      <c r="F743" s="593" t="s">
        <v>616</v>
      </c>
      <c r="G743" s="593"/>
      <c r="H743" s="593">
        <f>'Справка 6'!M25</f>
        <v>0</v>
      </c>
    </row>
    <row r="744" spans="1:8">
      <c r="A744" s="593" t="str">
        <f t="shared" si="45"/>
        <v>ИНФРА ХОЛДИНГ АД</v>
      </c>
      <c r="B744" s="593" t="str">
        <f t="shared" si="46"/>
        <v>175443402</v>
      </c>
      <c r="C744" s="597">
        <f t="shared" si="47"/>
        <v>46022</v>
      </c>
      <c r="D744" s="593" t="s">
        <v>619</v>
      </c>
      <c r="E744" s="593">
        <v>10</v>
      </c>
      <c r="F744" s="593" t="s">
        <v>618</v>
      </c>
      <c r="G744" s="593"/>
      <c r="H744" s="593">
        <f>'Справка 6'!M26</f>
        <v>0</v>
      </c>
    </row>
    <row r="745" spans="1:8">
      <c r="A745" s="593" t="str">
        <f t="shared" si="45"/>
        <v>ИНФРА ХОЛДИНГ АД</v>
      </c>
      <c r="B745" s="593" t="str">
        <f t="shared" si="46"/>
        <v>175443402</v>
      </c>
      <c r="C745" s="597">
        <f t="shared" si="47"/>
        <v>46022</v>
      </c>
      <c r="D745" s="593" t="s">
        <v>620</v>
      </c>
      <c r="E745" s="593">
        <v>10</v>
      </c>
      <c r="F745" s="593" t="s">
        <v>603</v>
      </c>
      <c r="G745" s="593"/>
      <c r="H745" s="593">
        <f>'Справка 6'!M27</f>
        <v>0</v>
      </c>
    </row>
    <row r="746" spans="1:8">
      <c r="A746" s="593" t="str">
        <f t="shared" si="45"/>
        <v>ИНФРА ХОЛДИНГ АД</v>
      </c>
      <c r="B746" s="593" t="str">
        <f t="shared" si="46"/>
        <v>175443402</v>
      </c>
      <c r="C746" s="597">
        <f t="shared" si="47"/>
        <v>46022</v>
      </c>
      <c r="D746" s="593" t="s">
        <v>621</v>
      </c>
      <c r="E746" s="593">
        <v>10</v>
      </c>
      <c r="F746" s="593" t="s">
        <v>953</v>
      </c>
      <c r="G746" s="593"/>
      <c r="H746" s="593">
        <f>'Справка 6'!M28</f>
        <v>0</v>
      </c>
    </row>
    <row r="747" spans="1:8">
      <c r="A747" s="593" t="str">
        <f t="shared" si="45"/>
        <v>ИНФРА ХОЛДИНГ АД</v>
      </c>
      <c r="B747" s="593" t="str">
        <f t="shared" si="46"/>
        <v>175443402</v>
      </c>
      <c r="C747" s="597">
        <f t="shared" si="47"/>
        <v>46022</v>
      </c>
      <c r="D747" s="593" t="s">
        <v>625</v>
      </c>
      <c r="E747" s="593">
        <v>10</v>
      </c>
      <c r="F747" s="593" t="s">
        <v>624</v>
      </c>
      <c r="G747" s="593"/>
      <c r="H747" s="593">
        <f>'Справка 6'!M30</f>
        <v>0</v>
      </c>
    </row>
    <row r="748" spans="1:8">
      <c r="A748" s="593" t="str">
        <f t="shared" si="45"/>
        <v>ИНФРА ХОЛДИНГ АД</v>
      </c>
      <c r="B748" s="593" t="str">
        <f t="shared" si="46"/>
        <v>175443402</v>
      </c>
      <c r="C748" s="597">
        <f t="shared" si="47"/>
        <v>46022</v>
      </c>
      <c r="D748" s="593" t="s">
        <v>626</v>
      </c>
      <c r="E748" s="593">
        <v>10</v>
      </c>
      <c r="F748" s="593" t="s">
        <v>126</v>
      </c>
      <c r="G748" s="593"/>
      <c r="H748" s="593">
        <f>'Справка 6'!M31</f>
        <v>0</v>
      </c>
    </row>
    <row r="749" spans="1:8">
      <c r="A749" s="593" t="str">
        <f t="shared" si="45"/>
        <v>ИНФРА ХОЛДИНГ АД</v>
      </c>
      <c r="B749" s="593" t="str">
        <f t="shared" si="46"/>
        <v>175443402</v>
      </c>
      <c r="C749" s="597">
        <f t="shared" si="47"/>
        <v>46022</v>
      </c>
      <c r="D749" s="593" t="s">
        <v>627</v>
      </c>
      <c r="E749" s="593">
        <v>10</v>
      </c>
      <c r="F749" s="593" t="s">
        <v>128</v>
      </c>
      <c r="G749" s="593"/>
      <c r="H749" s="593">
        <f>'Справка 6'!M32</f>
        <v>0</v>
      </c>
    </row>
    <row r="750" spans="1:8">
      <c r="A750" s="593" t="str">
        <f t="shared" si="45"/>
        <v>ИНФРА ХОЛДИНГ АД</v>
      </c>
      <c r="B750" s="593" t="str">
        <f t="shared" si="46"/>
        <v>175443402</v>
      </c>
      <c r="C750" s="597">
        <f t="shared" si="47"/>
        <v>46022</v>
      </c>
      <c r="D750" s="593" t="s">
        <v>628</v>
      </c>
      <c r="E750" s="593">
        <v>10</v>
      </c>
      <c r="F750" s="593" t="s">
        <v>132</v>
      </c>
      <c r="G750" s="593"/>
      <c r="H750" s="593">
        <f>'Справка 6'!M33</f>
        <v>0</v>
      </c>
    </row>
    <row r="751" spans="1:8">
      <c r="A751" s="593" t="str">
        <f t="shared" si="45"/>
        <v>ИНФРА ХОЛДИНГ АД</v>
      </c>
      <c r="B751" s="593" t="str">
        <f t="shared" si="46"/>
        <v>175443402</v>
      </c>
      <c r="C751" s="597">
        <f t="shared" si="47"/>
        <v>46022</v>
      </c>
      <c r="D751" s="593" t="s">
        <v>629</v>
      </c>
      <c r="E751" s="593">
        <v>10</v>
      </c>
      <c r="F751" s="593" t="s">
        <v>134</v>
      </c>
      <c r="G751" s="593"/>
      <c r="H751" s="593">
        <f>'Справка 6'!M34</f>
        <v>0</v>
      </c>
    </row>
    <row r="752" spans="1:8">
      <c r="A752" s="593" t="str">
        <f t="shared" si="45"/>
        <v>ИНФРА ХОЛДИНГ АД</v>
      </c>
      <c r="B752" s="593" t="str">
        <f t="shared" si="46"/>
        <v>175443402</v>
      </c>
      <c r="C752" s="597">
        <f t="shared" si="47"/>
        <v>46022</v>
      </c>
      <c r="D752" s="593" t="s">
        <v>631</v>
      </c>
      <c r="E752" s="593">
        <v>10</v>
      </c>
      <c r="F752" s="593" t="s">
        <v>630</v>
      </c>
      <c r="G752" s="593"/>
      <c r="H752" s="593">
        <f>'Справка 6'!M35</f>
        <v>0</v>
      </c>
    </row>
    <row r="753" spans="1:8">
      <c r="A753" s="593" t="str">
        <f t="shared" si="45"/>
        <v>ИНФРА ХОЛДИНГ АД</v>
      </c>
      <c r="B753" s="593" t="str">
        <f t="shared" si="46"/>
        <v>175443402</v>
      </c>
      <c r="C753" s="597">
        <f t="shared" si="47"/>
        <v>46022</v>
      </c>
      <c r="D753" s="593" t="s">
        <v>632</v>
      </c>
      <c r="E753" s="593">
        <v>10</v>
      </c>
      <c r="F753" s="593" t="s">
        <v>140</v>
      </c>
      <c r="G753" s="593"/>
      <c r="H753" s="593">
        <f>'Справка 6'!M36</f>
        <v>0</v>
      </c>
    </row>
    <row r="754" spans="1:8">
      <c r="A754" s="593" t="str">
        <f t="shared" si="45"/>
        <v>ИНФРА ХОЛДИНГ АД</v>
      </c>
      <c r="B754" s="593" t="str">
        <f t="shared" si="46"/>
        <v>175443402</v>
      </c>
      <c r="C754" s="597">
        <f t="shared" si="47"/>
        <v>46022</v>
      </c>
      <c r="D754" s="593" t="s">
        <v>634</v>
      </c>
      <c r="E754" s="593">
        <v>10</v>
      </c>
      <c r="F754" s="593" t="s">
        <v>633</v>
      </c>
      <c r="G754" s="593"/>
      <c r="H754" s="593">
        <f>'Справка 6'!M37</f>
        <v>0</v>
      </c>
    </row>
    <row r="755" spans="1:8">
      <c r="A755" s="593" t="str">
        <f t="shared" si="45"/>
        <v>ИНФРА ХОЛДИНГ АД</v>
      </c>
      <c r="B755" s="593" t="str">
        <f t="shared" si="46"/>
        <v>175443402</v>
      </c>
      <c r="C755" s="597">
        <f t="shared" si="47"/>
        <v>46022</v>
      </c>
      <c r="D755" s="593" t="s">
        <v>636</v>
      </c>
      <c r="E755" s="593">
        <v>10</v>
      </c>
      <c r="F755" s="593" t="s">
        <v>635</v>
      </c>
      <c r="G755" s="593"/>
      <c r="H755" s="593">
        <f>'Справка 6'!M38</f>
        <v>0</v>
      </c>
    </row>
    <row r="756" spans="1:8">
      <c r="A756" s="593" t="str">
        <f t="shared" si="45"/>
        <v>ИНФРА ХОЛДИНГ АД</v>
      </c>
      <c r="B756" s="593" t="str">
        <f t="shared" si="46"/>
        <v>175443402</v>
      </c>
      <c r="C756" s="597">
        <f t="shared" si="47"/>
        <v>46022</v>
      </c>
      <c r="D756" s="593" t="s">
        <v>638</v>
      </c>
      <c r="E756" s="593">
        <v>10</v>
      </c>
      <c r="F756" s="593" t="s">
        <v>637</v>
      </c>
      <c r="G756" s="593"/>
      <c r="H756" s="593">
        <f>'Справка 6'!M39</f>
        <v>0</v>
      </c>
    </row>
    <row r="757" spans="1:8">
      <c r="A757" s="593" t="str">
        <f t="shared" si="45"/>
        <v>ИНФРА ХОЛДИНГ АД</v>
      </c>
      <c r="B757" s="593" t="str">
        <f t="shared" si="46"/>
        <v>175443402</v>
      </c>
      <c r="C757" s="597">
        <f t="shared" si="47"/>
        <v>46022</v>
      </c>
      <c r="D757" s="593" t="s">
        <v>639</v>
      </c>
      <c r="E757" s="593">
        <v>10</v>
      </c>
      <c r="F757" s="593" t="s">
        <v>603</v>
      </c>
      <c r="G757" s="593"/>
      <c r="H757" s="593">
        <f>'Справка 6'!M40</f>
        <v>0</v>
      </c>
    </row>
    <row r="758" spans="1:8">
      <c r="A758" s="593" t="str">
        <f t="shared" si="45"/>
        <v>ИНФРА ХОЛДИНГ АД</v>
      </c>
      <c r="B758" s="593" t="str">
        <f t="shared" si="46"/>
        <v>175443402</v>
      </c>
      <c r="C758" s="597">
        <f t="shared" si="47"/>
        <v>46022</v>
      </c>
      <c r="D758" s="593" t="s">
        <v>641</v>
      </c>
      <c r="E758" s="593">
        <v>10</v>
      </c>
      <c r="F758" s="593" t="s">
        <v>623</v>
      </c>
      <c r="G758" s="593"/>
      <c r="H758" s="593">
        <f>'Справка 6'!M41</f>
        <v>0</v>
      </c>
    </row>
    <row r="759" spans="1:8">
      <c r="A759" s="593" t="str">
        <f t="shared" si="45"/>
        <v>ИНФРА ХОЛДИНГ АД</v>
      </c>
      <c r="B759" s="593" t="str">
        <f t="shared" si="46"/>
        <v>175443402</v>
      </c>
      <c r="C759" s="597">
        <f t="shared" si="47"/>
        <v>46022</v>
      </c>
      <c r="D759" s="593" t="s">
        <v>644</v>
      </c>
      <c r="E759" s="593">
        <v>10</v>
      </c>
      <c r="F759" s="593" t="s">
        <v>643</v>
      </c>
      <c r="G759" s="593"/>
      <c r="H759" s="593">
        <f>'Справка 6'!M42</f>
        <v>0</v>
      </c>
    </row>
    <row r="760" spans="1:8">
      <c r="A760" s="593" t="str">
        <f t="shared" si="45"/>
        <v>ИНФРА ХОЛДИНГ АД</v>
      </c>
      <c r="B760" s="593" t="str">
        <f t="shared" si="46"/>
        <v>175443402</v>
      </c>
      <c r="C760" s="597">
        <f t="shared" si="47"/>
        <v>46022</v>
      </c>
      <c r="D760" s="593" t="s">
        <v>646</v>
      </c>
      <c r="E760" s="593">
        <v>10</v>
      </c>
      <c r="F760" s="593" t="s">
        <v>645</v>
      </c>
      <c r="G760" s="593"/>
      <c r="H760" s="593">
        <f>'Справка 6'!M43</f>
        <v>11</v>
      </c>
    </row>
    <row r="761" spans="1:8">
      <c r="A761" s="593" t="str">
        <f t="shared" si="45"/>
        <v>ИНФРА ХОЛДИНГ АД</v>
      </c>
      <c r="B761" s="593" t="str">
        <f t="shared" si="46"/>
        <v>175443402</v>
      </c>
      <c r="C761" s="597">
        <f t="shared" si="47"/>
        <v>46022</v>
      </c>
      <c r="D761" s="593" t="s">
        <v>583</v>
      </c>
      <c r="E761" s="593">
        <v>11</v>
      </c>
      <c r="F761" s="593" t="s">
        <v>582</v>
      </c>
      <c r="G761" s="593"/>
      <c r="H761" s="593">
        <f>'Справка 6'!N11</f>
        <v>0</v>
      </c>
    </row>
    <row r="762" spans="1:8">
      <c r="A762" s="593" t="str">
        <f t="shared" si="45"/>
        <v>ИНФРА ХОЛДИНГ АД</v>
      </c>
      <c r="B762" s="593" t="str">
        <f t="shared" si="46"/>
        <v>175443402</v>
      </c>
      <c r="C762" s="597">
        <f t="shared" si="47"/>
        <v>46022</v>
      </c>
      <c r="D762" s="593" t="s">
        <v>586</v>
      </c>
      <c r="E762" s="593">
        <v>11</v>
      </c>
      <c r="F762" s="593" t="s">
        <v>585</v>
      </c>
      <c r="G762" s="593"/>
      <c r="H762" s="593">
        <f>'Справка 6'!N12</f>
        <v>0</v>
      </c>
    </row>
    <row r="763" spans="1:8">
      <c r="A763" s="593" t="str">
        <f t="shared" si="45"/>
        <v>ИНФРА ХОЛДИНГ АД</v>
      </c>
      <c r="B763" s="593" t="str">
        <f t="shared" si="46"/>
        <v>175443402</v>
      </c>
      <c r="C763" s="597">
        <f t="shared" si="47"/>
        <v>46022</v>
      </c>
      <c r="D763" s="593" t="s">
        <v>589</v>
      </c>
      <c r="E763" s="593">
        <v>11</v>
      </c>
      <c r="F763" s="593" t="s">
        <v>588</v>
      </c>
      <c r="G763" s="593"/>
      <c r="H763" s="593">
        <f>'Справка 6'!N13</f>
        <v>0</v>
      </c>
    </row>
    <row r="764" spans="1:8">
      <c r="A764" s="593" t="str">
        <f t="shared" si="45"/>
        <v>ИНФРА ХОЛДИНГ АД</v>
      </c>
      <c r="B764" s="593" t="str">
        <f t="shared" si="46"/>
        <v>175443402</v>
      </c>
      <c r="C764" s="597">
        <f t="shared" si="47"/>
        <v>46022</v>
      </c>
      <c r="D764" s="593" t="s">
        <v>592</v>
      </c>
      <c r="E764" s="593">
        <v>11</v>
      </c>
      <c r="F764" s="593" t="s">
        <v>591</v>
      </c>
      <c r="G764" s="593"/>
      <c r="H764" s="593">
        <f>'Справка 6'!N14</f>
        <v>0</v>
      </c>
    </row>
    <row r="765" spans="1:8">
      <c r="A765" s="593" t="str">
        <f t="shared" si="45"/>
        <v>ИНФРА ХОЛДИНГ АД</v>
      </c>
      <c r="B765" s="593" t="str">
        <f t="shared" si="46"/>
        <v>175443402</v>
      </c>
      <c r="C765" s="597">
        <f t="shared" si="47"/>
        <v>46022</v>
      </c>
      <c r="D765" s="593" t="s">
        <v>595</v>
      </c>
      <c r="E765" s="593">
        <v>11</v>
      </c>
      <c r="F765" s="593" t="s">
        <v>594</v>
      </c>
      <c r="G765" s="593"/>
      <c r="H765" s="593">
        <f>'Справка 6'!N15</f>
        <v>0</v>
      </c>
    </row>
    <row r="766" spans="1:8">
      <c r="A766" s="593" t="str">
        <f t="shared" si="45"/>
        <v>ИНФРА ХОЛДИНГ АД</v>
      </c>
      <c r="B766" s="593" t="str">
        <f t="shared" si="46"/>
        <v>175443402</v>
      </c>
      <c r="C766" s="597">
        <f t="shared" si="47"/>
        <v>46022</v>
      </c>
      <c r="D766" s="593" t="s">
        <v>598</v>
      </c>
      <c r="E766" s="593">
        <v>11</v>
      </c>
      <c r="F766" s="593" t="s">
        <v>597</v>
      </c>
      <c r="G766" s="593"/>
      <c r="H766" s="593">
        <f>'Справка 6'!N16</f>
        <v>0</v>
      </c>
    </row>
    <row r="767" spans="1:8">
      <c r="A767" s="593" t="str">
        <f t="shared" si="45"/>
        <v>ИНФРА ХОЛДИНГ АД</v>
      </c>
      <c r="B767" s="593" t="str">
        <f t="shared" si="46"/>
        <v>175443402</v>
      </c>
      <c r="C767" s="597">
        <f t="shared" si="47"/>
        <v>46022</v>
      </c>
      <c r="D767" s="593" t="s">
        <v>601</v>
      </c>
      <c r="E767" s="593">
        <v>11</v>
      </c>
      <c r="F767" s="593" t="s">
        <v>600</v>
      </c>
      <c r="G767" s="593"/>
      <c r="H767" s="593">
        <f>'Справка 6'!N17</f>
        <v>0</v>
      </c>
    </row>
    <row r="768" spans="1:8">
      <c r="A768" s="593" t="str">
        <f t="shared" si="45"/>
        <v>ИНФРА ХОЛДИНГ АД</v>
      </c>
      <c r="B768" s="593" t="str">
        <f t="shared" si="46"/>
        <v>175443402</v>
      </c>
      <c r="C768" s="597">
        <f t="shared" si="47"/>
        <v>46022</v>
      </c>
      <c r="D768" s="593" t="s">
        <v>604</v>
      </c>
      <c r="E768" s="593">
        <v>11</v>
      </c>
      <c r="F768" s="593" t="s">
        <v>603</v>
      </c>
      <c r="G768" s="593"/>
      <c r="H768" s="593">
        <f>'Справка 6'!N18</f>
        <v>0</v>
      </c>
    </row>
    <row r="769" spans="1:8">
      <c r="A769" s="593" t="str">
        <f t="shared" si="45"/>
        <v>ИНФРА ХОЛДИНГ АД</v>
      </c>
      <c r="B769" s="593" t="str">
        <f t="shared" si="46"/>
        <v>175443402</v>
      </c>
      <c r="C769" s="597">
        <f t="shared" si="47"/>
        <v>46022</v>
      </c>
      <c r="D769" s="593" t="s">
        <v>605</v>
      </c>
      <c r="E769" s="593">
        <v>11</v>
      </c>
      <c r="F769" s="593" t="s">
        <v>580</v>
      </c>
      <c r="G769" s="593"/>
      <c r="H769" s="593">
        <f>'Справка 6'!N19</f>
        <v>0</v>
      </c>
    </row>
    <row r="770" spans="1:8">
      <c r="A770" s="593" t="str">
        <f t="shared" si="45"/>
        <v>ИНФРА ХОЛДИНГ АД</v>
      </c>
      <c r="B770" s="593" t="str">
        <f t="shared" si="46"/>
        <v>175443402</v>
      </c>
      <c r="C770" s="597">
        <f t="shared" si="47"/>
        <v>46022</v>
      </c>
      <c r="D770" s="593" t="s">
        <v>608</v>
      </c>
      <c r="E770" s="593">
        <v>11</v>
      </c>
      <c r="F770" s="593" t="s">
        <v>607</v>
      </c>
      <c r="G770" s="593"/>
      <c r="H770" s="593">
        <f>'Справка 6'!N20</f>
        <v>0</v>
      </c>
    </row>
    <row r="771" spans="1:8">
      <c r="A771" s="593" t="str">
        <f t="shared" si="45"/>
        <v>ИНФРА ХОЛДИНГ АД</v>
      </c>
      <c r="B771" s="593" t="str">
        <f t="shared" si="46"/>
        <v>175443402</v>
      </c>
      <c r="C771" s="597">
        <f t="shared" si="47"/>
        <v>46022</v>
      </c>
      <c r="D771" s="593" t="s">
        <v>611</v>
      </c>
      <c r="E771" s="593">
        <v>11</v>
      </c>
      <c r="F771" s="593" t="s">
        <v>610</v>
      </c>
      <c r="G771" s="593"/>
      <c r="H771" s="593">
        <f>'Справка 6'!N22</f>
        <v>0</v>
      </c>
    </row>
    <row r="772" spans="1:8">
      <c r="A772" s="593" t="str">
        <f t="shared" si="45"/>
        <v>ИНФРА ХОЛДИНГ АД</v>
      </c>
      <c r="B772" s="593" t="str">
        <f t="shared" si="46"/>
        <v>175443402</v>
      </c>
      <c r="C772" s="597">
        <f t="shared" si="47"/>
        <v>46022</v>
      </c>
      <c r="D772" s="593" t="s">
        <v>615</v>
      </c>
      <c r="E772" s="593">
        <v>11</v>
      </c>
      <c r="F772" s="593" t="s">
        <v>614</v>
      </c>
      <c r="G772" s="593"/>
      <c r="H772" s="593">
        <f>'Справка 6'!N24</f>
        <v>0</v>
      </c>
    </row>
    <row r="773" spans="1:8">
      <c r="A773" s="593" t="str">
        <f t="shared" si="45"/>
        <v>ИНФРА ХОЛДИНГ АД</v>
      </c>
      <c r="B773" s="593" t="str">
        <f t="shared" si="46"/>
        <v>175443402</v>
      </c>
      <c r="C773" s="597">
        <f t="shared" si="47"/>
        <v>46022</v>
      </c>
      <c r="D773" s="593" t="s">
        <v>617</v>
      </c>
      <c r="E773" s="593">
        <v>11</v>
      </c>
      <c r="F773" s="593" t="s">
        <v>616</v>
      </c>
      <c r="G773" s="593"/>
      <c r="H773" s="593">
        <f>'Справка 6'!N25</f>
        <v>0</v>
      </c>
    </row>
    <row r="774" spans="1:8">
      <c r="A774" s="593" t="str">
        <f t="shared" si="45"/>
        <v>ИНФРА ХОЛДИНГ АД</v>
      </c>
      <c r="B774" s="593" t="str">
        <f t="shared" si="46"/>
        <v>175443402</v>
      </c>
      <c r="C774" s="597">
        <f t="shared" si="47"/>
        <v>46022</v>
      </c>
      <c r="D774" s="593" t="s">
        <v>619</v>
      </c>
      <c r="E774" s="593">
        <v>11</v>
      </c>
      <c r="F774" s="593" t="s">
        <v>618</v>
      </c>
      <c r="G774" s="593"/>
      <c r="H774" s="593">
        <f>'Справка 6'!N26</f>
        <v>0</v>
      </c>
    </row>
    <row r="775" spans="1:8">
      <c r="A775" s="593" t="str">
        <f t="shared" si="45"/>
        <v>ИНФРА ХОЛДИНГ АД</v>
      </c>
      <c r="B775" s="593" t="str">
        <f t="shared" si="46"/>
        <v>175443402</v>
      </c>
      <c r="C775" s="597">
        <f t="shared" si="47"/>
        <v>46022</v>
      </c>
      <c r="D775" s="593" t="s">
        <v>620</v>
      </c>
      <c r="E775" s="593">
        <v>11</v>
      </c>
      <c r="F775" s="593" t="s">
        <v>603</v>
      </c>
      <c r="G775" s="593"/>
      <c r="H775" s="593">
        <f>'Справка 6'!N27</f>
        <v>0</v>
      </c>
    </row>
    <row r="776" spans="1:8">
      <c r="A776" s="593" t="str">
        <f t="shared" si="45"/>
        <v>ИНФРА ХОЛДИНГ АД</v>
      </c>
      <c r="B776" s="593" t="str">
        <f t="shared" si="46"/>
        <v>175443402</v>
      </c>
      <c r="C776" s="597">
        <f t="shared" si="47"/>
        <v>46022</v>
      </c>
      <c r="D776" s="593" t="s">
        <v>621</v>
      </c>
      <c r="E776" s="593">
        <v>11</v>
      </c>
      <c r="F776" s="593" t="s">
        <v>953</v>
      </c>
      <c r="G776" s="593"/>
      <c r="H776" s="593">
        <f>'Справка 6'!N28</f>
        <v>0</v>
      </c>
    </row>
    <row r="777" spans="1:8">
      <c r="A777" s="593" t="str">
        <f t="shared" si="45"/>
        <v>ИНФРА ХОЛДИНГ АД</v>
      </c>
      <c r="B777" s="593" t="str">
        <f t="shared" si="46"/>
        <v>175443402</v>
      </c>
      <c r="C777" s="597">
        <f t="shared" si="47"/>
        <v>46022</v>
      </c>
      <c r="D777" s="593" t="s">
        <v>625</v>
      </c>
      <c r="E777" s="593">
        <v>11</v>
      </c>
      <c r="F777" s="593" t="s">
        <v>624</v>
      </c>
      <c r="G777" s="593"/>
      <c r="H777" s="593">
        <f>'Справка 6'!N30</f>
        <v>0</v>
      </c>
    </row>
    <row r="778" spans="1:8">
      <c r="A778" s="593" t="str">
        <f t="shared" si="45"/>
        <v>ИНФРА ХОЛДИНГ АД</v>
      </c>
      <c r="B778" s="593" t="str">
        <f t="shared" si="46"/>
        <v>175443402</v>
      </c>
      <c r="C778" s="597">
        <f t="shared" si="47"/>
        <v>46022</v>
      </c>
      <c r="D778" s="593" t="s">
        <v>626</v>
      </c>
      <c r="E778" s="593">
        <v>11</v>
      </c>
      <c r="F778" s="593" t="s">
        <v>126</v>
      </c>
      <c r="G778" s="593"/>
      <c r="H778" s="593">
        <f>'Справка 6'!N31</f>
        <v>0</v>
      </c>
    </row>
    <row r="779" spans="1:8">
      <c r="A779" s="593" t="str">
        <f t="shared" si="45"/>
        <v>ИНФРА ХОЛДИНГ АД</v>
      </c>
      <c r="B779" s="593" t="str">
        <f t="shared" si="46"/>
        <v>175443402</v>
      </c>
      <c r="C779" s="597">
        <f t="shared" si="47"/>
        <v>46022</v>
      </c>
      <c r="D779" s="593" t="s">
        <v>627</v>
      </c>
      <c r="E779" s="593">
        <v>11</v>
      </c>
      <c r="F779" s="593" t="s">
        <v>128</v>
      </c>
      <c r="G779" s="593"/>
      <c r="H779" s="593">
        <f>'Справка 6'!N32</f>
        <v>0</v>
      </c>
    </row>
    <row r="780" spans="1:8">
      <c r="A780" s="593" t="str">
        <f t="shared" si="45"/>
        <v>ИНФРА ХОЛДИНГ АД</v>
      </c>
      <c r="B780" s="593" t="str">
        <f t="shared" si="46"/>
        <v>175443402</v>
      </c>
      <c r="C780" s="597">
        <f t="shared" si="47"/>
        <v>46022</v>
      </c>
      <c r="D780" s="593" t="s">
        <v>628</v>
      </c>
      <c r="E780" s="593">
        <v>11</v>
      </c>
      <c r="F780" s="593" t="s">
        <v>132</v>
      </c>
      <c r="G780" s="593"/>
      <c r="H780" s="593">
        <f>'Справка 6'!N33</f>
        <v>0</v>
      </c>
    </row>
    <row r="781" spans="1:8">
      <c r="A781" s="593" t="str">
        <f t="shared" ref="A781:A844" si="48">pdeName</f>
        <v>ИНФРА ХОЛДИНГ АД</v>
      </c>
      <c r="B781" s="593" t="str">
        <f t="shared" ref="B781:B844" si="49">pdeBulstat</f>
        <v>175443402</v>
      </c>
      <c r="C781" s="597">
        <f t="shared" ref="C781:C844" si="50">endDate</f>
        <v>46022</v>
      </c>
      <c r="D781" s="593" t="s">
        <v>629</v>
      </c>
      <c r="E781" s="593">
        <v>11</v>
      </c>
      <c r="F781" s="593" t="s">
        <v>134</v>
      </c>
      <c r="G781" s="593"/>
      <c r="H781" s="593">
        <f>'Справка 6'!N34</f>
        <v>0</v>
      </c>
    </row>
    <row r="782" spans="1:8">
      <c r="A782" s="593" t="str">
        <f t="shared" si="48"/>
        <v>ИНФРА ХОЛДИНГ АД</v>
      </c>
      <c r="B782" s="593" t="str">
        <f t="shared" si="49"/>
        <v>175443402</v>
      </c>
      <c r="C782" s="597">
        <f t="shared" si="50"/>
        <v>46022</v>
      </c>
      <c r="D782" s="593" t="s">
        <v>631</v>
      </c>
      <c r="E782" s="593">
        <v>11</v>
      </c>
      <c r="F782" s="593" t="s">
        <v>630</v>
      </c>
      <c r="G782" s="593"/>
      <c r="H782" s="593">
        <f>'Справка 6'!N35</f>
        <v>0</v>
      </c>
    </row>
    <row r="783" spans="1:8">
      <c r="A783" s="593" t="str">
        <f t="shared" si="48"/>
        <v>ИНФРА ХОЛДИНГ АД</v>
      </c>
      <c r="B783" s="593" t="str">
        <f t="shared" si="49"/>
        <v>175443402</v>
      </c>
      <c r="C783" s="597">
        <f t="shared" si="50"/>
        <v>46022</v>
      </c>
      <c r="D783" s="593" t="s">
        <v>632</v>
      </c>
      <c r="E783" s="593">
        <v>11</v>
      </c>
      <c r="F783" s="593" t="s">
        <v>140</v>
      </c>
      <c r="G783" s="593"/>
      <c r="H783" s="593">
        <f>'Справка 6'!N36</f>
        <v>0</v>
      </c>
    </row>
    <row r="784" spans="1:8">
      <c r="A784" s="593" t="str">
        <f t="shared" si="48"/>
        <v>ИНФРА ХОЛДИНГ АД</v>
      </c>
      <c r="B784" s="593" t="str">
        <f t="shared" si="49"/>
        <v>175443402</v>
      </c>
      <c r="C784" s="597">
        <f t="shared" si="50"/>
        <v>46022</v>
      </c>
      <c r="D784" s="593" t="s">
        <v>634</v>
      </c>
      <c r="E784" s="593">
        <v>11</v>
      </c>
      <c r="F784" s="593" t="s">
        <v>633</v>
      </c>
      <c r="G784" s="593"/>
      <c r="H784" s="593">
        <f>'Справка 6'!N37</f>
        <v>0</v>
      </c>
    </row>
    <row r="785" spans="1:8">
      <c r="A785" s="593" t="str">
        <f t="shared" si="48"/>
        <v>ИНФРА ХОЛДИНГ АД</v>
      </c>
      <c r="B785" s="593" t="str">
        <f t="shared" si="49"/>
        <v>175443402</v>
      </c>
      <c r="C785" s="597">
        <f t="shared" si="50"/>
        <v>46022</v>
      </c>
      <c r="D785" s="593" t="s">
        <v>636</v>
      </c>
      <c r="E785" s="593">
        <v>11</v>
      </c>
      <c r="F785" s="593" t="s">
        <v>635</v>
      </c>
      <c r="G785" s="593"/>
      <c r="H785" s="593">
        <f>'Справка 6'!N38</f>
        <v>0</v>
      </c>
    </row>
    <row r="786" spans="1:8">
      <c r="A786" s="593" t="str">
        <f t="shared" si="48"/>
        <v>ИНФРА ХОЛДИНГ АД</v>
      </c>
      <c r="B786" s="593" t="str">
        <f t="shared" si="49"/>
        <v>175443402</v>
      </c>
      <c r="C786" s="597">
        <f t="shared" si="50"/>
        <v>46022</v>
      </c>
      <c r="D786" s="593" t="s">
        <v>638</v>
      </c>
      <c r="E786" s="593">
        <v>11</v>
      </c>
      <c r="F786" s="593" t="s">
        <v>637</v>
      </c>
      <c r="G786" s="593"/>
      <c r="H786" s="593">
        <f>'Справка 6'!N39</f>
        <v>0</v>
      </c>
    </row>
    <row r="787" spans="1:8">
      <c r="A787" s="593" t="str">
        <f t="shared" si="48"/>
        <v>ИНФРА ХОЛДИНГ АД</v>
      </c>
      <c r="B787" s="593" t="str">
        <f t="shared" si="49"/>
        <v>175443402</v>
      </c>
      <c r="C787" s="597">
        <f t="shared" si="50"/>
        <v>46022</v>
      </c>
      <c r="D787" s="593" t="s">
        <v>639</v>
      </c>
      <c r="E787" s="593">
        <v>11</v>
      </c>
      <c r="F787" s="593" t="s">
        <v>603</v>
      </c>
      <c r="G787" s="593"/>
      <c r="H787" s="593">
        <f>'Справка 6'!N40</f>
        <v>0</v>
      </c>
    </row>
    <row r="788" spans="1:8">
      <c r="A788" s="593" t="str">
        <f t="shared" si="48"/>
        <v>ИНФРА ХОЛДИНГ АД</v>
      </c>
      <c r="B788" s="593" t="str">
        <f t="shared" si="49"/>
        <v>175443402</v>
      </c>
      <c r="C788" s="597">
        <f t="shared" si="50"/>
        <v>46022</v>
      </c>
      <c r="D788" s="593" t="s">
        <v>641</v>
      </c>
      <c r="E788" s="593">
        <v>11</v>
      </c>
      <c r="F788" s="593" t="s">
        <v>623</v>
      </c>
      <c r="G788" s="593"/>
      <c r="H788" s="593">
        <f>'Справка 6'!N41</f>
        <v>0</v>
      </c>
    </row>
    <row r="789" spans="1:8">
      <c r="A789" s="593" t="str">
        <f t="shared" si="48"/>
        <v>ИНФРА ХОЛДИНГ АД</v>
      </c>
      <c r="B789" s="593" t="str">
        <f t="shared" si="49"/>
        <v>175443402</v>
      </c>
      <c r="C789" s="597">
        <f t="shared" si="50"/>
        <v>46022</v>
      </c>
      <c r="D789" s="593" t="s">
        <v>644</v>
      </c>
      <c r="E789" s="593">
        <v>11</v>
      </c>
      <c r="F789" s="593" t="s">
        <v>643</v>
      </c>
      <c r="G789" s="593"/>
      <c r="H789" s="593">
        <f>'Справка 6'!N42</f>
        <v>0</v>
      </c>
    </row>
    <row r="790" spans="1:8">
      <c r="A790" s="593" t="str">
        <f t="shared" si="48"/>
        <v>ИНФРА ХОЛДИНГ АД</v>
      </c>
      <c r="B790" s="593" t="str">
        <f t="shared" si="49"/>
        <v>175443402</v>
      </c>
      <c r="C790" s="597">
        <f t="shared" si="50"/>
        <v>46022</v>
      </c>
      <c r="D790" s="593" t="s">
        <v>646</v>
      </c>
      <c r="E790" s="593">
        <v>11</v>
      </c>
      <c r="F790" s="593" t="s">
        <v>645</v>
      </c>
      <c r="G790" s="593"/>
      <c r="H790" s="593">
        <f>'Справка 6'!N43</f>
        <v>0</v>
      </c>
    </row>
    <row r="791" spans="1:8">
      <c r="A791" s="593" t="str">
        <f t="shared" si="48"/>
        <v>ИНФРА ХОЛДИНГ АД</v>
      </c>
      <c r="B791" s="593" t="str">
        <f t="shared" si="49"/>
        <v>175443402</v>
      </c>
      <c r="C791" s="597">
        <f t="shared" si="50"/>
        <v>46022</v>
      </c>
      <c r="D791" s="593" t="s">
        <v>583</v>
      </c>
      <c r="E791" s="593">
        <v>12</v>
      </c>
      <c r="F791" s="593" t="s">
        <v>582</v>
      </c>
      <c r="G791" s="593"/>
      <c r="H791" s="593">
        <f>'Справка 6'!O11</f>
        <v>0</v>
      </c>
    </row>
    <row r="792" spans="1:8">
      <c r="A792" s="593" t="str">
        <f t="shared" si="48"/>
        <v>ИНФРА ХОЛДИНГ АД</v>
      </c>
      <c r="B792" s="593" t="str">
        <f t="shared" si="49"/>
        <v>175443402</v>
      </c>
      <c r="C792" s="597">
        <f t="shared" si="50"/>
        <v>46022</v>
      </c>
      <c r="D792" s="593" t="s">
        <v>586</v>
      </c>
      <c r="E792" s="593">
        <v>12</v>
      </c>
      <c r="F792" s="593" t="s">
        <v>585</v>
      </c>
      <c r="G792" s="593"/>
      <c r="H792" s="593">
        <f>'Справка 6'!O12</f>
        <v>0</v>
      </c>
    </row>
    <row r="793" spans="1:8">
      <c r="A793" s="593" t="str">
        <f t="shared" si="48"/>
        <v>ИНФРА ХОЛДИНГ АД</v>
      </c>
      <c r="B793" s="593" t="str">
        <f t="shared" si="49"/>
        <v>175443402</v>
      </c>
      <c r="C793" s="597">
        <f t="shared" si="50"/>
        <v>46022</v>
      </c>
      <c r="D793" s="593" t="s">
        <v>589</v>
      </c>
      <c r="E793" s="593">
        <v>12</v>
      </c>
      <c r="F793" s="593" t="s">
        <v>588</v>
      </c>
      <c r="G793" s="593"/>
      <c r="H793" s="593">
        <f>'Справка 6'!O13</f>
        <v>0</v>
      </c>
    </row>
    <row r="794" spans="1:8">
      <c r="A794" s="593" t="str">
        <f t="shared" si="48"/>
        <v>ИНФРА ХОЛДИНГ АД</v>
      </c>
      <c r="B794" s="593" t="str">
        <f t="shared" si="49"/>
        <v>175443402</v>
      </c>
      <c r="C794" s="597">
        <f t="shared" si="50"/>
        <v>46022</v>
      </c>
      <c r="D794" s="593" t="s">
        <v>592</v>
      </c>
      <c r="E794" s="593">
        <v>12</v>
      </c>
      <c r="F794" s="593" t="s">
        <v>591</v>
      </c>
      <c r="G794" s="593"/>
      <c r="H794" s="593">
        <f>'Справка 6'!O14</f>
        <v>0</v>
      </c>
    </row>
    <row r="795" spans="1:8">
      <c r="A795" s="593" t="str">
        <f t="shared" si="48"/>
        <v>ИНФРА ХОЛДИНГ АД</v>
      </c>
      <c r="B795" s="593" t="str">
        <f t="shared" si="49"/>
        <v>175443402</v>
      </c>
      <c r="C795" s="597">
        <f t="shared" si="50"/>
        <v>46022</v>
      </c>
      <c r="D795" s="593" t="s">
        <v>595</v>
      </c>
      <c r="E795" s="593">
        <v>12</v>
      </c>
      <c r="F795" s="593" t="s">
        <v>594</v>
      </c>
      <c r="G795" s="593"/>
      <c r="H795" s="593">
        <f>'Справка 6'!O15</f>
        <v>0</v>
      </c>
    </row>
    <row r="796" spans="1:8">
      <c r="A796" s="593" t="str">
        <f t="shared" si="48"/>
        <v>ИНФРА ХОЛДИНГ АД</v>
      </c>
      <c r="B796" s="593" t="str">
        <f t="shared" si="49"/>
        <v>175443402</v>
      </c>
      <c r="C796" s="597">
        <f t="shared" si="50"/>
        <v>46022</v>
      </c>
      <c r="D796" s="593" t="s">
        <v>598</v>
      </c>
      <c r="E796" s="593">
        <v>12</v>
      </c>
      <c r="F796" s="593" t="s">
        <v>597</v>
      </c>
      <c r="G796" s="593"/>
      <c r="H796" s="593">
        <f>'Справка 6'!O16</f>
        <v>0</v>
      </c>
    </row>
    <row r="797" spans="1:8">
      <c r="A797" s="593" t="str">
        <f t="shared" si="48"/>
        <v>ИНФРА ХОЛДИНГ АД</v>
      </c>
      <c r="B797" s="593" t="str">
        <f t="shared" si="49"/>
        <v>175443402</v>
      </c>
      <c r="C797" s="597">
        <f t="shared" si="50"/>
        <v>46022</v>
      </c>
      <c r="D797" s="593" t="s">
        <v>601</v>
      </c>
      <c r="E797" s="593">
        <v>12</v>
      </c>
      <c r="F797" s="593" t="s">
        <v>600</v>
      </c>
      <c r="G797" s="593"/>
      <c r="H797" s="593">
        <f>'Справка 6'!O17</f>
        <v>0</v>
      </c>
    </row>
    <row r="798" spans="1:8">
      <c r="A798" s="593" t="str">
        <f t="shared" si="48"/>
        <v>ИНФРА ХОЛДИНГ АД</v>
      </c>
      <c r="B798" s="593" t="str">
        <f t="shared" si="49"/>
        <v>175443402</v>
      </c>
      <c r="C798" s="597">
        <f t="shared" si="50"/>
        <v>46022</v>
      </c>
      <c r="D798" s="593" t="s">
        <v>604</v>
      </c>
      <c r="E798" s="593">
        <v>12</v>
      </c>
      <c r="F798" s="593" t="s">
        <v>603</v>
      </c>
      <c r="G798" s="593"/>
      <c r="H798" s="593">
        <f>'Справка 6'!O18</f>
        <v>0</v>
      </c>
    </row>
    <row r="799" spans="1:8">
      <c r="A799" s="593" t="str">
        <f t="shared" si="48"/>
        <v>ИНФРА ХОЛДИНГ АД</v>
      </c>
      <c r="B799" s="593" t="str">
        <f t="shared" si="49"/>
        <v>175443402</v>
      </c>
      <c r="C799" s="597">
        <f t="shared" si="50"/>
        <v>46022</v>
      </c>
      <c r="D799" s="593" t="s">
        <v>605</v>
      </c>
      <c r="E799" s="593">
        <v>12</v>
      </c>
      <c r="F799" s="593" t="s">
        <v>580</v>
      </c>
      <c r="G799" s="593"/>
      <c r="H799" s="593">
        <f>'Справка 6'!O19</f>
        <v>0</v>
      </c>
    </row>
    <row r="800" spans="1:8">
      <c r="A800" s="593" t="str">
        <f t="shared" si="48"/>
        <v>ИНФРА ХОЛДИНГ АД</v>
      </c>
      <c r="B800" s="593" t="str">
        <f t="shared" si="49"/>
        <v>175443402</v>
      </c>
      <c r="C800" s="597">
        <f t="shared" si="50"/>
        <v>46022</v>
      </c>
      <c r="D800" s="593" t="s">
        <v>608</v>
      </c>
      <c r="E800" s="593">
        <v>12</v>
      </c>
      <c r="F800" s="593" t="s">
        <v>607</v>
      </c>
      <c r="G800" s="593"/>
      <c r="H800" s="593">
        <f>'Справка 6'!O20</f>
        <v>0</v>
      </c>
    </row>
    <row r="801" spans="1:8">
      <c r="A801" s="593" t="str">
        <f t="shared" si="48"/>
        <v>ИНФРА ХОЛДИНГ АД</v>
      </c>
      <c r="B801" s="593" t="str">
        <f t="shared" si="49"/>
        <v>175443402</v>
      </c>
      <c r="C801" s="597">
        <f t="shared" si="50"/>
        <v>46022</v>
      </c>
      <c r="D801" s="593" t="s">
        <v>611</v>
      </c>
      <c r="E801" s="593">
        <v>12</v>
      </c>
      <c r="F801" s="593" t="s">
        <v>610</v>
      </c>
      <c r="G801" s="593"/>
      <c r="H801" s="593">
        <f>'Справка 6'!O22</f>
        <v>0</v>
      </c>
    </row>
    <row r="802" spans="1:8">
      <c r="A802" s="593" t="str">
        <f t="shared" si="48"/>
        <v>ИНФРА ХОЛДИНГ АД</v>
      </c>
      <c r="B802" s="593" t="str">
        <f t="shared" si="49"/>
        <v>175443402</v>
      </c>
      <c r="C802" s="597">
        <f t="shared" si="50"/>
        <v>46022</v>
      </c>
      <c r="D802" s="593" t="s">
        <v>615</v>
      </c>
      <c r="E802" s="593">
        <v>12</v>
      </c>
      <c r="F802" s="593" t="s">
        <v>614</v>
      </c>
      <c r="G802" s="593"/>
      <c r="H802" s="593">
        <f>'Справка 6'!O24</f>
        <v>0</v>
      </c>
    </row>
    <row r="803" spans="1:8">
      <c r="A803" s="593" t="str">
        <f t="shared" si="48"/>
        <v>ИНФРА ХОЛДИНГ АД</v>
      </c>
      <c r="B803" s="593" t="str">
        <f t="shared" si="49"/>
        <v>175443402</v>
      </c>
      <c r="C803" s="597">
        <f t="shared" si="50"/>
        <v>46022</v>
      </c>
      <c r="D803" s="593" t="s">
        <v>617</v>
      </c>
      <c r="E803" s="593">
        <v>12</v>
      </c>
      <c r="F803" s="593" t="s">
        <v>616</v>
      </c>
      <c r="G803" s="593"/>
      <c r="H803" s="593">
        <f>'Справка 6'!O25</f>
        <v>0</v>
      </c>
    </row>
    <row r="804" spans="1:8">
      <c r="A804" s="593" t="str">
        <f t="shared" si="48"/>
        <v>ИНФРА ХОЛДИНГ АД</v>
      </c>
      <c r="B804" s="593" t="str">
        <f t="shared" si="49"/>
        <v>175443402</v>
      </c>
      <c r="C804" s="597">
        <f t="shared" si="50"/>
        <v>46022</v>
      </c>
      <c r="D804" s="593" t="s">
        <v>619</v>
      </c>
      <c r="E804" s="593">
        <v>12</v>
      </c>
      <c r="F804" s="593" t="s">
        <v>618</v>
      </c>
      <c r="G804" s="593"/>
      <c r="H804" s="593">
        <f>'Справка 6'!O26</f>
        <v>0</v>
      </c>
    </row>
    <row r="805" spans="1:8">
      <c r="A805" s="593" t="str">
        <f t="shared" si="48"/>
        <v>ИНФРА ХОЛДИНГ АД</v>
      </c>
      <c r="B805" s="593" t="str">
        <f t="shared" si="49"/>
        <v>175443402</v>
      </c>
      <c r="C805" s="597">
        <f t="shared" si="50"/>
        <v>46022</v>
      </c>
      <c r="D805" s="593" t="s">
        <v>620</v>
      </c>
      <c r="E805" s="593">
        <v>12</v>
      </c>
      <c r="F805" s="593" t="s">
        <v>603</v>
      </c>
      <c r="G805" s="593"/>
      <c r="H805" s="593">
        <f>'Справка 6'!O27</f>
        <v>0</v>
      </c>
    </row>
    <row r="806" spans="1:8">
      <c r="A806" s="593" t="str">
        <f t="shared" si="48"/>
        <v>ИНФРА ХОЛДИНГ АД</v>
      </c>
      <c r="B806" s="593" t="str">
        <f t="shared" si="49"/>
        <v>175443402</v>
      </c>
      <c r="C806" s="597">
        <f t="shared" si="50"/>
        <v>46022</v>
      </c>
      <c r="D806" s="593" t="s">
        <v>621</v>
      </c>
      <c r="E806" s="593">
        <v>12</v>
      </c>
      <c r="F806" s="593" t="s">
        <v>953</v>
      </c>
      <c r="G806" s="593"/>
      <c r="H806" s="593">
        <f>'Справка 6'!O28</f>
        <v>0</v>
      </c>
    </row>
    <row r="807" spans="1:8">
      <c r="A807" s="593" t="str">
        <f t="shared" si="48"/>
        <v>ИНФРА ХОЛДИНГ АД</v>
      </c>
      <c r="B807" s="593" t="str">
        <f t="shared" si="49"/>
        <v>175443402</v>
      </c>
      <c r="C807" s="597">
        <f t="shared" si="50"/>
        <v>46022</v>
      </c>
      <c r="D807" s="593" t="s">
        <v>625</v>
      </c>
      <c r="E807" s="593">
        <v>12</v>
      </c>
      <c r="F807" s="593" t="s">
        <v>624</v>
      </c>
      <c r="G807" s="593"/>
      <c r="H807" s="593">
        <f>'Справка 6'!O30</f>
        <v>0</v>
      </c>
    </row>
    <row r="808" spans="1:8">
      <c r="A808" s="593" t="str">
        <f t="shared" si="48"/>
        <v>ИНФРА ХОЛДИНГ АД</v>
      </c>
      <c r="B808" s="593" t="str">
        <f t="shared" si="49"/>
        <v>175443402</v>
      </c>
      <c r="C808" s="597">
        <f t="shared" si="50"/>
        <v>46022</v>
      </c>
      <c r="D808" s="593" t="s">
        <v>626</v>
      </c>
      <c r="E808" s="593">
        <v>12</v>
      </c>
      <c r="F808" s="593" t="s">
        <v>126</v>
      </c>
      <c r="G808" s="593"/>
      <c r="H808" s="593">
        <f>'Справка 6'!O31</f>
        <v>0</v>
      </c>
    </row>
    <row r="809" spans="1:8">
      <c r="A809" s="593" t="str">
        <f t="shared" si="48"/>
        <v>ИНФРА ХОЛДИНГ АД</v>
      </c>
      <c r="B809" s="593" t="str">
        <f t="shared" si="49"/>
        <v>175443402</v>
      </c>
      <c r="C809" s="597">
        <f t="shared" si="50"/>
        <v>46022</v>
      </c>
      <c r="D809" s="593" t="s">
        <v>627</v>
      </c>
      <c r="E809" s="593">
        <v>12</v>
      </c>
      <c r="F809" s="593" t="s">
        <v>128</v>
      </c>
      <c r="G809" s="593"/>
      <c r="H809" s="593">
        <f>'Справка 6'!O32</f>
        <v>0</v>
      </c>
    </row>
    <row r="810" spans="1:8">
      <c r="A810" s="593" t="str">
        <f t="shared" si="48"/>
        <v>ИНФРА ХОЛДИНГ АД</v>
      </c>
      <c r="B810" s="593" t="str">
        <f t="shared" si="49"/>
        <v>175443402</v>
      </c>
      <c r="C810" s="597">
        <f t="shared" si="50"/>
        <v>46022</v>
      </c>
      <c r="D810" s="593" t="s">
        <v>628</v>
      </c>
      <c r="E810" s="593">
        <v>12</v>
      </c>
      <c r="F810" s="593" t="s">
        <v>132</v>
      </c>
      <c r="G810" s="593"/>
      <c r="H810" s="593">
        <f>'Справка 6'!O33</f>
        <v>0</v>
      </c>
    </row>
    <row r="811" spans="1:8">
      <c r="A811" s="593" t="str">
        <f t="shared" si="48"/>
        <v>ИНФРА ХОЛДИНГ АД</v>
      </c>
      <c r="B811" s="593" t="str">
        <f t="shared" si="49"/>
        <v>175443402</v>
      </c>
      <c r="C811" s="597">
        <f t="shared" si="50"/>
        <v>46022</v>
      </c>
      <c r="D811" s="593" t="s">
        <v>629</v>
      </c>
      <c r="E811" s="593">
        <v>12</v>
      </c>
      <c r="F811" s="593" t="s">
        <v>134</v>
      </c>
      <c r="G811" s="593"/>
      <c r="H811" s="593">
        <f>'Справка 6'!O34</f>
        <v>0</v>
      </c>
    </row>
    <row r="812" spans="1:8">
      <c r="A812" s="593" t="str">
        <f t="shared" si="48"/>
        <v>ИНФРА ХОЛДИНГ АД</v>
      </c>
      <c r="B812" s="593" t="str">
        <f t="shared" si="49"/>
        <v>175443402</v>
      </c>
      <c r="C812" s="597">
        <f t="shared" si="50"/>
        <v>46022</v>
      </c>
      <c r="D812" s="593" t="s">
        <v>631</v>
      </c>
      <c r="E812" s="593">
        <v>12</v>
      </c>
      <c r="F812" s="593" t="s">
        <v>630</v>
      </c>
      <c r="G812" s="593"/>
      <c r="H812" s="593">
        <f>'Справка 6'!O35</f>
        <v>0</v>
      </c>
    </row>
    <row r="813" spans="1:8">
      <c r="A813" s="593" t="str">
        <f t="shared" si="48"/>
        <v>ИНФРА ХОЛДИНГ АД</v>
      </c>
      <c r="B813" s="593" t="str">
        <f t="shared" si="49"/>
        <v>175443402</v>
      </c>
      <c r="C813" s="597">
        <f t="shared" si="50"/>
        <v>46022</v>
      </c>
      <c r="D813" s="593" t="s">
        <v>632</v>
      </c>
      <c r="E813" s="593">
        <v>12</v>
      </c>
      <c r="F813" s="593" t="s">
        <v>140</v>
      </c>
      <c r="G813" s="593"/>
      <c r="H813" s="593">
        <f>'Справка 6'!O36</f>
        <v>0</v>
      </c>
    </row>
    <row r="814" spans="1:8">
      <c r="A814" s="593" t="str">
        <f t="shared" si="48"/>
        <v>ИНФРА ХОЛДИНГ АД</v>
      </c>
      <c r="B814" s="593" t="str">
        <f t="shared" si="49"/>
        <v>175443402</v>
      </c>
      <c r="C814" s="597">
        <f t="shared" si="50"/>
        <v>46022</v>
      </c>
      <c r="D814" s="593" t="s">
        <v>634</v>
      </c>
      <c r="E814" s="593">
        <v>12</v>
      </c>
      <c r="F814" s="593" t="s">
        <v>633</v>
      </c>
      <c r="G814" s="593"/>
      <c r="H814" s="593">
        <f>'Справка 6'!O37</f>
        <v>0</v>
      </c>
    </row>
    <row r="815" spans="1:8">
      <c r="A815" s="593" t="str">
        <f t="shared" si="48"/>
        <v>ИНФРА ХОЛДИНГ АД</v>
      </c>
      <c r="B815" s="593" t="str">
        <f t="shared" si="49"/>
        <v>175443402</v>
      </c>
      <c r="C815" s="597">
        <f t="shared" si="50"/>
        <v>46022</v>
      </c>
      <c r="D815" s="593" t="s">
        <v>636</v>
      </c>
      <c r="E815" s="593">
        <v>12</v>
      </c>
      <c r="F815" s="593" t="s">
        <v>635</v>
      </c>
      <c r="G815" s="593"/>
      <c r="H815" s="593">
        <f>'Справка 6'!O38</f>
        <v>0</v>
      </c>
    </row>
    <row r="816" spans="1:8">
      <c r="A816" s="593" t="str">
        <f t="shared" si="48"/>
        <v>ИНФРА ХОЛДИНГ АД</v>
      </c>
      <c r="B816" s="593" t="str">
        <f t="shared" si="49"/>
        <v>175443402</v>
      </c>
      <c r="C816" s="597">
        <f t="shared" si="50"/>
        <v>46022</v>
      </c>
      <c r="D816" s="593" t="s">
        <v>638</v>
      </c>
      <c r="E816" s="593">
        <v>12</v>
      </c>
      <c r="F816" s="593" t="s">
        <v>637</v>
      </c>
      <c r="G816" s="593"/>
      <c r="H816" s="593">
        <f>'Справка 6'!O39</f>
        <v>0</v>
      </c>
    </row>
    <row r="817" spans="1:8">
      <c r="A817" s="593" t="str">
        <f t="shared" si="48"/>
        <v>ИНФРА ХОЛДИНГ АД</v>
      </c>
      <c r="B817" s="593" t="str">
        <f t="shared" si="49"/>
        <v>175443402</v>
      </c>
      <c r="C817" s="597">
        <f t="shared" si="50"/>
        <v>46022</v>
      </c>
      <c r="D817" s="593" t="s">
        <v>639</v>
      </c>
      <c r="E817" s="593">
        <v>12</v>
      </c>
      <c r="F817" s="593" t="s">
        <v>603</v>
      </c>
      <c r="G817" s="593"/>
      <c r="H817" s="593">
        <f>'Справка 6'!O40</f>
        <v>0</v>
      </c>
    </row>
    <row r="818" spans="1:8">
      <c r="A818" s="593" t="str">
        <f t="shared" si="48"/>
        <v>ИНФРА ХОЛДИНГ АД</v>
      </c>
      <c r="B818" s="593" t="str">
        <f t="shared" si="49"/>
        <v>175443402</v>
      </c>
      <c r="C818" s="597">
        <f t="shared" si="50"/>
        <v>46022</v>
      </c>
      <c r="D818" s="593" t="s">
        <v>641</v>
      </c>
      <c r="E818" s="593">
        <v>12</v>
      </c>
      <c r="F818" s="593" t="s">
        <v>623</v>
      </c>
      <c r="G818" s="593"/>
      <c r="H818" s="593">
        <f>'Справка 6'!O41</f>
        <v>0</v>
      </c>
    </row>
    <row r="819" spans="1:8">
      <c r="A819" s="593" t="str">
        <f t="shared" si="48"/>
        <v>ИНФРА ХОЛДИНГ АД</v>
      </c>
      <c r="B819" s="593" t="str">
        <f t="shared" si="49"/>
        <v>175443402</v>
      </c>
      <c r="C819" s="597">
        <f t="shared" si="50"/>
        <v>46022</v>
      </c>
      <c r="D819" s="593" t="s">
        <v>644</v>
      </c>
      <c r="E819" s="593">
        <v>12</v>
      </c>
      <c r="F819" s="593" t="s">
        <v>643</v>
      </c>
      <c r="G819" s="593"/>
      <c r="H819" s="593">
        <f>'Справка 6'!O42</f>
        <v>0</v>
      </c>
    </row>
    <row r="820" spans="1:8">
      <c r="A820" s="593" t="str">
        <f t="shared" si="48"/>
        <v>ИНФРА ХОЛДИНГ АД</v>
      </c>
      <c r="B820" s="593" t="str">
        <f t="shared" si="49"/>
        <v>175443402</v>
      </c>
      <c r="C820" s="597">
        <f t="shared" si="50"/>
        <v>46022</v>
      </c>
      <c r="D820" s="593" t="s">
        <v>646</v>
      </c>
      <c r="E820" s="593">
        <v>12</v>
      </c>
      <c r="F820" s="593" t="s">
        <v>645</v>
      </c>
      <c r="G820" s="593"/>
      <c r="H820" s="593">
        <f>'Справка 6'!O43</f>
        <v>0</v>
      </c>
    </row>
    <row r="821" spans="1:8">
      <c r="A821" s="593" t="str">
        <f t="shared" si="48"/>
        <v>ИНФРА ХОЛДИНГ АД</v>
      </c>
      <c r="B821" s="593" t="str">
        <f t="shared" si="49"/>
        <v>175443402</v>
      </c>
      <c r="C821" s="597">
        <f t="shared" si="50"/>
        <v>46022</v>
      </c>
      <c r="D821" s="593" t="s">
        <v>583</v>
      </c>
      <c r="E821" s="593">
        <v>13</v>
      </c>
      <c r="F821" s="593" t="s">
        <v>582</v>
      </c>
      <c r="G821" s="593"/>
      <c r="H821" s="593">
        <f>'Справка 6'!P11</f>
        <v>0</v>
      </c>
    </row>
    <row r="822" spans="1:8">
      <c r="A822" s="593" t="str">
        <f t="shared" si="48"/>
        <v>ИНФРА ХОЛДИНГ АД</v>
      </c>
      <c r="B822" s="593" t="str">
        <f t="shared" si="49"/>
        <v>175443402</v>
      </c>
      <c r="C822" s="597">
        <f t="shared" si="50"/>
        <v>46022</v>
      </c>
      <c r="D822" s="593" t="s">
        <v>586</v>
      </c>
      <c r="E822" s="593">
        <v>13</v>
      </c>
      <c r="F822" s="593" t="s">
        <v>585</v>
      </c>
      <c r="G822" s="593"/>
      <c r="H822" s="593">
        <f>'Справка 6'!P12</f>
        <v>0</v>
      </c>
    </row>
    <row r="823" spans="1:8">
      <c r="A823" s="593" t="str">
        <f t="shared" si="48"/>
        <v>ИНФРА ХОЛДИНГ АД</v>
      </c>
      <c r="B823" s="593" t="str">
        <f t="shared" si="49"/>
        <v>175443402</v>
      </c>
      <c r="C823" s="597">
        <f t="shared" si="50"/>
        <v>46022</v>
      </c>
      <c r="D823" s="593" t="s">
        <v>589</v>
      </c>
      <c r="E823" s="593">
        <v>13</v>
      </c>
      <c r="F823" s="593" t="s">
        <v>588</v>
      </c>
      <c r="G823" s="593"/>
      <c r="H823" s="593">
        <f>'Справка 6'!P13</f>
        <v>0</v>
      </c>
    </row>
    <row r="824" spans="1:8">
      <c r="A824" s="593" t="str">
        <f t="shared" si="48"/>
        <v>ИНФРА ХОЛДИНГ АД</v>
      </c>
      <c r="B824" s="593" t="str">
        <f t="shared" si="49"/>
        <v>175443402</v>
      </c>
      <c r="C824" s="597">
        <f t="shared" si="50"/>
        <v>46022</v>
      </c>
      <c r="D824" s="593" t="s">
        <v>592</v>
      </c>
      <c r="E824" s="593">
        <v>13</v>
      </c>
      <c r="F824" s="593" t="s">
        <v>591</v>
      </c>
      <c r="G824" s="593"/>
      <c r="H824" s="593">
        <f>'Справка 6'!P14</f>
        <v>0</v>
      </c>
    </row>
    <row r="825" spans="1:8">
      <c r="A825" s="593" t="str">
        <f t="shared" si="48"/>
        <v>ИНФРА ХОЛДИНГ АД</v>
      </c>
      <c r="B825" s="593" t="str">
        <f t="shared" si="49"/>
        <v>175443402</v>
      </c>
      <c r="C825" s="597">
        <f t="shared" si="50"/>
        <v>46022</v>
      </c>
      <c r="D825" s="593" t="s">
        <v>595</v>
      </c>
      <c r="E825" s="593">
        <v>13</v>
      </c>
      <c r="F825" s="593" t="s">
        <v>594</v>
      </c>
      <c r="G825" s="593"/>
      <c r="H825" s="593">
        <f>'Справка 6'!P15</f>
        <v>0</v>
      </c>
    </row>
    <row r="826" spans="1:8">
      <c r="A826" s="593" t="str">
        <f t="shared" si="48"/>
        <v>ИНФРА ХОЛДИНГ АД</v>
      </c>
      <c r="B826" s="593" t="str">
        <f t="shared" si="49"/>
        <v>175443402</v>
      </c>
      <c r="C826" s="597">
        <f t="shared" si="50"/>
        <v>46022</v>
      </c>
      <c r="D826" s="593" t="s">
        <v>598</v>
      </c>
      <c r="E826" s="593">
        <v>13</v>
      </c>
      <c r="F826" s="593" t="s">
        <v>597</v>
      </c>
      <c r="G826" s="593"/>
      <c r="H826" s="593">
        <f>'Справка 6'!P16</f>
        <v>0</v>
      </c>
    </row>
    <row r="827" spans="1:8">
      <c r="A827" s="593" t="str">
        <f t="shared" si="48"/>
        <v>ИНФРА ХОЛДИНГ АД</v>
      </c>
      <c r="B827" s="593" t="str">
        <f t="shared" si="49"/>
        <v>175443402</v>
      </c>
      <c r="C827" s="597">
        <f t="shared" si="50"/>
        <v>46022</v>
      </c>
      <c r="D827" s="593" t="s">
        <v>601</v>
      </c>
      <c r="E827" s="593">
        <v>13</v>
      </c>
      <c r="F827" s="593" t="s">
        <v>600</v>
      </c>
      <c r="G827" s="593"/>
      <c r="H827" s="593">
        <f>'Справка 6'!P17</f>
        <v>0</v>
      </c>
    </row>
    <row r="828" spans="1:8">
      <c r="A828" s="593" t="str">
        <f t="shared" si="48"/>
        <v>ИНФРА ХОЛДИНГ АД</v>
      </c>
      <c r="B828" s="593" t="str">
        <f t="shared" si="49"/>
        <v>175443402</v>
      </c>
      <c r="C828" s="597">
        <f t="shared" si="50"/>
        <v>46022</v>
      </c>
      <c r="D828" s="593" t="s">
        <v>604</v>
      </c>
      <c r="E828" s="593">
        <v>13</v>
      </c>
      <c r="F828" s="593" t="s">
        <v>603</v>
      </c>
      <c r="G828" s="593"/>
      <c r="H828" s="593">
        <f>'Справка 6'!P18</f>
        <v>0</v>
      </c>
    </row>
    <row r="829" spans="1:8">
      <c r="A829" s="593" t="str">
        <f t="shared" si="48"/>
        <v>ИНФРА ХОЛДИНГ АД</v>
      </c>
      <c r="B829" s="593" t="str">
        <f t="shared" si="49"/>
        <v>175443402</v>
      </c>
      <c r="C829" s="597">
        <f t="shared" si="50"/>
        <v>46022</v>
      </c>
      <c r="D829" s="593" t="s">
        <v>605</v>
      </c>
      <c r="E829" s="593">
        <v>13</v>
      </c>
      <c r="F829" s="593" t="s">
        <v>580</v>
      </c>
      <c r="G829" s="593"/>
      <c r="H829" s="593">
        <f>'Справка 6'!P19</f>
        <v>0</v>
      </c>
    </row>
    <row r="830" spans="1:8">
      <c r="A830" s="593" t="str">
        <f t="shared" si="48"/>
        <v>ИНФРА ХОЛДИНГ АД</v>
      </c>
      <c r="B830" s="593" t="str">
        <f t="shared" si="49"/>
        <v>175443402</v>
      </c>
      <c r="C830" s="597">
        <f t="shared" si="50"/>
        <v>46022</v>
      </c>
      <c r="D830" s="593" t="s">
        <v>608</v>
      </c>
      <c r="E830" s="593">
        <v>13</v>
      </c>
      <c r="F830" s="593" t="s">
        <v>607</v>
      </c>
      <c r="G830" s="593"/>
      <c r="H830" s="593">
        <f>'Справка 6'!P20</f>
        <v>0</v>
      </c>
    </row>
    <row r="831" spans="1:8">
      <c r="A831" s="593" t="str">
        <f t="shared" si="48"/>
        <v>ИНФРА ХОЛДИНГ АД</v>
      </c>
      <c r="B831" s="593" t="str">
        <f t="shared" si="49"/>
        <v>175443402</v>
      </c>
      <c r="C831" s="597">
        <f t="shared" si="50"/>
        <v>46022</v>
      </c>
      <c r="D831" s="593" t="s">
        <v>611</v>
      </c>
      <c r="E831" s="593">
        <v>13</v>
      </c>
      <c r="F831" s="593" t="s">
        <v>610</v>
      </c>
      <c r="G831" s="593"/>
      <c r="H831" s="593">
        <f>'Справка 6'!P22</f>
        <v>0</v>
      </c>
    </row>
    <row r="832" spans="1:8">
      <c r="A832" s="593" t="str">
        <f t="shared" si="48"/>
        <v>ИНФРА ХОЛДИНГ АД</v>
      </c>
      <c r="B832" s="593" t="str">
        <f t="shared" si="49"/>
        <v>175443402</v>
      </c>
      <c r="C832" s="597">
        <f t="shared" si="50"/>
        <v>46022</v>
      </c>
      <c r="D832" s="593" t="s">
        <v>615</v>
      </c>
      <c r="E832" s="593">
        <v>13</v>
      </c>
      <c r="F832" s="593" t="s">
        <v>614</v>
      </c>
      <c r="G832" s="593"/>
      <c r="H832" s="593">
        <f>'Справка 6'!P24</f>
        <v>0</v>
      </c>
    </row>
    <row r="833" spans="1:8">
      <c r="A833" s="593" t="str">
        <f t="shared" si="48"/>
        <v>ИНФРА ХОЛДИНГ АД</v>
      </c>
      <c r="B833" s="593" t="str">
        <f t="shared" si="49"/>
        <v>175443402</v>
      </c>
      <c r="C833" s="597">
        <f t="shared" si="50"/>
        <v>46022</v>
      </c>
      <c r="D833" s="593" t="s">
        <v>617</v>
      </c>
      <c r="E833" s="593">
        <v>13</v>
      </c>
      <c r="F833" s="593" t="s">
        <v>616</v>
      </c>
      <c r="G833" s="593"/>
      <c r="H833" s="593">
        <f>'Справка 6'!P25</f>
        <v>0</v>
      </c>
    </row>
    <row r="834" spans="1:8">
      <c r="A834" s="593" t="str">
        <f t="shared" si="48"/>
        <v>ИНФРА ХОЛДИНГ АД</v>
      </c>
      <c r="B834" s="593" t="str">
        <f t="shared" si="49"/>
        <v>175443402</v>
      </c>
      <c r="C834" s="597">
        <f t="shared" si="50"/>
        <v>46022</v>
      </c>
      <c r="D834" s="593" t="s">
        <v>619</v>
      </c>
      <c r="E834" s="593">
        <v>13</v>
      </c>
      <c r="F834" s="593" t="s">
        <v>618</v>
      </c>
      <c r="G834" s="593"/>
      <c r="H834" s="593">
        <f>'Справка 6'!P26</f>
        <v>0</v>
      </c>
    </row>
    <row r="835" spans="1:8">
      <c r="A835" s="593" t="str">
        <f t="shared" si="48"/>
        <v>ИНФРА ХОЛДИНГ АД</v>
      </c>
      <c r="B835" s="593" t="str">
        <f t="shared" si="49"/>
        <v>175443402</v>
      </c>
      <c r="C835" s="597">
        <f t="shared" si="50"/>
        <v>46022</v>
      </c>
      <c r="D835" s="593" t="s">
        <v>620</v>
      </c>
      <c r="E835" s="593">
        <v>13</v>
      </c>
      <c r="F835" s="593" t="s">
        <v>603</v>
      </c>
      <c r="G835" s="593"/>
      <c r="H835" s="593">
        <f>'Справка 6'!P27</f>
        <v>0</v>
      </c>
    </row>
    <row r="836" spans="1:8">
      <c r="A836" s="593" t="str">
        <f t="shared" si="48"/>
        <v>ИНФРА ХОЛДИНГ АД</v>
      </c>
      <c r="B836" s="593" t="str">
        <f t="shared" si="49"/>
        <v>175443402</v>
      </c>
      <c r="C836" s="597">
        <f t="shared" si="50"/>
        <v>46022</v>
      </c>
      <c r="D836" s="593" t="s">
        <v>621</v>
      </c>
      <c r="E836" s="593">
        <v>13</v>
      </c>
      <c r="F836" s="593" t="s">
        <v>953</v>
      </c>
      <c r="G836" s="593"/>
      <c r="H836" s="593">
        <f>'Справка 6'!P28</f>
        <v>0</v>
      </c>
    </row>
    <row r="837" spans="1:8">
      <c r="A837" s="593" t="str">
        <f t="shared" si="48"/>
        <v>ИНФРА ХОЛДИНГ АД</v>
      </c>
      <c r="B837" s="593" t="str">
        <f t="shared" si="49"/>
        <v>175443402</v>
      </c>
      <c r="C837" s="597">
        <f t="shared" si="50"/>
        <v>46022</v>
      </c>
      <c r="D837" s="593" t="s">
        <v>625</v>
      </c>
      <c r="E837" s="593">
        <v>13</v>
      </c>
      <c r="F837" s="593" t="s">
        <v>624</v>
      </c>
      <c r="G837" s="593"/>
      <c r="H837" s="593">
        <f>'Справка 6'!P30</f>
        <v>0</v>
      </c>
    </row>
    <row r="838" spans="1:8">
      <c r="A838" s="593" t="str">
        <f t="shared" si="48"/>
        <v>ИНФРА ХОЛДИНГ АД</v>
      </c>
      <c r="B838" s="593" t="str">
        <f t="shared" si="49"/>
        <v>175443402</v>
      </c>
      <c r="C838" s="597">
        <f t="shared" si="50"/>
        <v>46022</v>
      </c>
      <c r="D838" s="593" t="s">
        <v>626</v>
      </c>
      <c r="E838" s="593">
        <v>13</v>
      </c>
      <c r="F838" s="593" t="s">
        <v>126</v>
      </c>
      <c r="G838" s="593"/>
      <c r="H838" s="593">
        <f>'Справка 6'!P31</f>
        <v>0</v>
      </c>
    </row>
    <row r="839" spans="1:8">
      <c r="A839" s="593" t="str">
        <f t="shared" si="48"/>
        <v>ИНФРА ХОЛДИНГ АД</v>
      </c>
      <c r="B839" s="593" t="str">
        <f t="shared" si="49"/>
        <v>175443402</v>
      </c>
      <c r="C839" s="597">
        <f t="shared" si="50"/>
        <v>46022</v>
      </c>
      <c r="D839" s="593" t="s">
        <v>627</v>
      </c>
      <c r="E839" s="593">
        <v>13</v>
      </c>
      <c r="F839" s="593" t="s">
        <v>128</v>
      </c>
      <c r="G839" s="593"/>
      <c r="H839" s="593">
        <f>'Справка 6'!P32</f>
        <v>0</v>
      </c>
    </row>
    <row r="840" spans="1:8">
      <c r="A840" s="593" t="str">
        <f t="shared" si="48"/>
        <v>ИНФРА ХОЛДИНГ АД</v>
      </c>
      <c r="B840" s="593" t="str">
        <f t="shared" si="49"/>
        <v>175443402</v>
      </c>
      <c r="C840" s="597">
        <f t="shared" si="50"/>
        <v>46022</v>
      </c>
      <c r="D840" s="593" t="s">
        <v>628</v>
      </c>
      <c r="E840" s="593">
        <v>13</v>
      </c>
      <c r="F840" s="593" t="s">
        <v>132</v>
      </c>
      <c r="G840" s="593"/>
      <c r="H840" s="593">
        <f>'Справка 6'!P33</f>
        <v>0</v>
      </c>
    </row>
    <row r="841" spans="1:8">
      <c r="A841" s="593" t="str">
        <f t="shared" si="48"/>
        <v>ИНФРА ХОЛДИНГ АД</v>
      </c>
      <c r="B841" s="593" t="str">
        <f t="shared" si="49"/>
        <v>175443402</v>
      </c>
      <c r="C841" s="597">
        <f t="shared" si="50"/>
        <v>46022</v>
      </c>
      <c r="D841" s="593" t="s">
        <v>629</v>
      </c>
      <c r="E841" s="593">
        <v>13</v>
      </c>
      <c r="F841" s="593" t="s">
        <v>134</v>
      </c>
      <c r="G841" s="593"/>
      <c r="H841" s="593">
        <f>'Справка 6'!P34</f>
        <v>0</v>
      </c>
    </row>
    <row r="842" spans="1:8">
      <c r="A842" s="593" t="str">
        <f t="shared" si="48"/>
        <v>ИНФРА ХОЛДИНГ АД</v>
      </c>
      <c r="B842" s="593" t="str">
        <f t="shared" si="49"/>
        <v>175443402</v>
      </c>
      <c r="C842" s="597">
        <f t="shared" si="50"/>
        <v>46022</v>
      </c>
      <c r="D842" s="593" t="s">
        <v>631</v>
      </c>
      <c r="E842" s="593">
        <v>13</v>
      </c>
      <c r="F842" s="593" t="s">
        <v>630</v>
      </c>
      <c r="G842" s="593"/>
      <c r="H842" s="593">
        <f>'Справка 6'!P35</f>
        <v>0</v>
      </c>
    </row>
    <row r="843" spans="1:8">
      <c r="A843" s="593" t="str">
        <f t="shared" si="48"/>
        <v>ИНФРА ХОЛДИНГ АД</v>
      </c>
      <c r="B843" s="593" t="str">
        <f t="shared" si="49"/>
        <v>175443402</v>
      </c>
      <c r="C843" s="597">
        <f t="shared" si="50"/>
        <v>46022</v>
      </c>
      <c r="D843" s="593" t="s">
        <v>632</v>
      </c>
      <c r="E843" s="593">
        <v>13</v>
      </c>
      <c r="F843" s="593" t="s">
        <v>140</v>
      </c>
      <c r="G843" s="593"/>
      <c r="H843" s="593">
        <f>'Справка 6'!P36</f>
        <v>0</v>
      </c>
    </row>
    <row r="844" spans="1:8">
      <c r="A844" s="593" t="str">
        <f t="shared" si="48"/>
        <v>ИНФРА ХОЛДИНГ АД</v>
      </c>
      <c r="B844" s="593" t="str">
        <f t="shared" si="49"/>
        <v>175443402</v>
      </c>
      <c r="C844" s="597">
        <f t="shared" si="50"/>
        <v>46022</v>
      </c>
      <c r="D844" s="593" t="s">
        <v>634</v>
      </c>
      <c r="E844" s="593">
        <v>13</v>
      </c>
      <c r="F844" s="593" t="s">
        <v>633</v>
      </c>
      <c r="G844" s="593"/>
      <c r="H844" s="593">
        <f>'Справка 6'!P37</f>
        <v>0</v>
      </c>
    </row>
    <row r="845" spans="1:8">
      <c r="A845" s="593" t="str">
        <f t="shared" ref="A845:A910" si="51">pdeName</f>
        <v>ИНФРА ХОЛДИНГ АД</v>
      </c>
      <c r="B845" s="593" t="str">
        <f t="shared" ref="B845:B910" si="52">pdeBulstat</f>
        <v>175443402</v>
      </c>
      <c r="C845" s="597">
        <f t="shared" ref="C845:C910" si="53">endDate</f>
        <v>46022</v>
      </c>
      <c r="D845" s="593" t="s">
        <v>636</v>
      </c>
      <c r="E845" s="593">
        <v>13</v>
      </c>
      <c r="F845" s="593" t="s">
        <v>635</v>
      </c>
      <c r="G845" s="593"/>
      <c r="H845" s="593">
        <f>'Справка 6'!P38</f>
        <v>0</v>
      </c>
    </row>
    <row r="846" spans="1:8">
      <c r="A846" s="593" t="str">
        <f t="shared" si="51"/>
        <v>ИНФРА ХОЛДИНГ АД</v>
      </c>
      <c r="B846" s="593" t="str">
        <f t="shared" si="52"/>
        <v>175443402</v>
      </c>
      <c r="C846" s="597">
        <f t="shared" si="53"/>
        <v>46022</v>
      </c>
      <c r="D846" s="593" t="s">
        <v>638</v>
      </c>
      <c r="E846" s="593">
        <v>13</v>
      </c>
      <c r="F846" s="593" t="s">
        <v>637</v>
      </c>
      <c r="G846" s="593"/>
      <c r="H846" s="593">
        <f>'Справка 6'!P39</f>
        <v>0</v>
      </c>
    </row>
    <row r="847" spans="1:8">
      <c r="A847" s="593" t="str">
        <f t="shared" si="51"/>
        <v>ИНФРА ХОЛДИНГ АД</v>
      </c>
      <c r="B847" s="593" t="str">
        <f t="shared" si="52"/>
        <v>175443402</v>
      </c>
      <c r="C847" s="597">
        <f t="shared" si="53"/>
        <v>46022</v>
      </c>
      <c r="D847" s="593" t="s">
        <v>639</v>
      </c>
      <c r="E847" s="593">
        <v>13</v>
      </c>
      <c r="F847" s="593" t="s">
        <v>603</v>
      </c>
      <c r="G847" s="593"/>
      <c r="H847" s="593">
        <f>'Справка 6'!P40</f>
        <v>0</v>
      </c>
    </row>
    <row r="848" spans="1:8">
      <c r="A848" s="593" t="str">
        <f t="shared" si="51"/>
        <v>ИНФРА ХОЛДИНГ АД</v>
      </c>
      <c r="B848" s="593" t="str">
        <f t="shared" si="52"/>
        <v>175443402</v>
      </c>
      <c r="C848" s="597">
        <f t="shared" si="53"/>
        <v>46022</v>
      </c>
      <c r="D848" s="593" t="s">
        <v>641</v>
      </c>
      <c r="E848" s="593">
        <v>13</v>
      </c>
      <c r="F848" s="593" t="s">
        <v>623</v>
      </c>
      <c r="G848" s="593"/>
      <c r="H848" s="593">
        <f>'Справка 6'!P41</f>
        <v>0</v>
      </c>
    </row>
    <row r="849" spans="1:8">
      <c r="A849" s="593" t="str">
        <f t="shared" si="51"/>
        <v>ИНФРА ХОЛДИНГ АД</v>
      </c>
      <c r="B849" s="593" t="str">
        <f t="shared" si="52"/>
        <v>175443402</v>
      </c>
      <c r="C849" s="597">
        <f t="shared" si="53"/>
        <v>46022</v>
      </c>
      <c r="D849" s="593" t="s">
        <v>644</v>
      </c>
      <c r="E849" s="593">
        <v>13</v>
      </c>
      <c r="F849" s="593" t="s">
        <v>643</v>
      </c>
      <c r="G849" s="593"/>
      <c r="H849" s="593">
        <f>'Справка 6'!P42</f>
        <v>0</v>
      </c>
    </row>
    <row r="850" spans="1:8">
      <c r="A850" s="593" t="str">
        <f t="shared" si="51"/>
        <v>ИНФРА ХОЛДИНГ АД</v>
      </c>
      <c r="B850" s="593" t="str">
        <f t="shared" si="52"/>
        <v>175443402</v>
      </c>
      <c r="C850" s="597">
        <f t="shared" si="53"/>
        <v>46022</v>
      </c>
      <c r="D850" s="593" t="s">
        <v>646</v>
      </c>
      <c r="E850" s="593">
        <v>13</v>
      </c>
      <c r="F850" s="593" t="s">
        <v>645</v>
      </c>
      <c r="G850" s="593"/>
      <c r="H850" s="593">
        <f>'Справка 6'!P43</f>
        <v>0</v>
      </c>
    </row>
    <row r="851" spans="1:8">
      <c r="A851" s="593" t="str">
        <f t="shared" si="51"/>
        <v>ИНФРА ХОЛДИНГ АД</v>
      </c>
      <c r="B851" s="593" t="str">
        <f t="shared" si="52"/>
        <v>175443402</v>
      </c>
      <c r="C851" s="597">
        <f t="shared" si="53"/>
        <v>46022</v>
      </c>
      <c r="D851" s="593" t="s">
        <v>583</v>
      </c>
      <c r="E851" s="593">
        <v>14</v>
      </c>
      <c r="F851" s="593" t="s">
        <v>582</v>
      </c>
      <c r="G851" s="593"/>
      <c r="H851" s="593">
        <f>'Справка 6'!Q11</f>
        <v>0</v>
      </c>
    </row>
    <row r="852" spans="1:8">
      <c r="A852" s="593" t="str">
        <f t="shared" si="51"/>
        <v>ИНФРА ХОЛДИНГ АД</v>
      </c>
      <c r="B852" s="593" t="str">
        <f t="shared" si="52"/>
        <v>175443402</v>
      </c>
      <c r="C852" s="597">
        <f t="shared" si="53"/>
        <v>46022</v>
      </c>
      <c r="D852" s="593" t="s">
        <v>586</v>
      </c>
      <c r="E852" s="593">
        <v>14</v>
      </c>
      <c r="F852" s="593" t="s">
        <v>585</v>
      </c>
      <c r="G852" s="593"/>
      <c r="H852" s="593">
        <f>'Справка 6'!Q12</f>
        <v>0</v>
      </c>
    </row>
    <row r="853" spans="1:8">
      <c r="A853" s="593" t="str">
        <f t="shared" si="51"/>
        <v>ИНФРА ХОЛДИНГ АД</v>
      </c>
      <c r="B853" s="593" t="str">
        <f t="shared" si="52"/>
        <v>175443402</v>
      </c>
      <c r="C853" s="597">
        <f t="shared" si="53"/>
        <v>46022</v>
      </c>
      <c r="D853" s="593" t="s">
        <v>589</v>
      </c>
      <c r="E853" s="593">
        <v>14</v>
      </c>
      <c r="F853" s="593" t="s">
        <v>588</v>
      </c>
      <c r="G853" s="593"/>
      <c r="H853" s="593">
        <f>'Справка 6'!Q13</f>
        <v>0</v>
      </c>
    </row>
    <row r="854" spans="1:8">
      <c r="A854" s="593" t="str">
        <f t="shared" si="51"/>
        <v>ИНФРА ХОЛДИНГ АД</v>
      </c>
      <c r="B854" s="593" t="str">
        <f t="shared" si="52"/>
        <v>175443402</v>
      </c>
      <c r="C854" s="597">
        <f t="shared" si="53"/>
        <v>46022</v>
      </c>
      <c r="D854" s="593" t="s">
        <v>592</v>
      </c>
      <c r="E854" s="593">
        <v>14</v>
      </c>
      <c r="F854" s="593" t="s">
        <v>591</v>
      </c>
      <c r="G854" s="593"/>
      <c r="H854" s="593">
        <f>'Справка 6'!Q14</f>
        <v>0</v>
      </c>
    </row>
    <row r="855" spans="1:8">
      <c r="A855" s="593" t="str">
        <f t="shared" si="51"/>
        <v>ИНФРА ХОЛДИНГ АД</v>
      </c>
      <c r="B855" s="593" t="str">
        <f t="shared" si="52"/>
        <v>175443402</v>
      </c>
      <c r="C855" s="597">
        <f t="shared" si="53"/>
        <v>46022</v>
      </c>
      <c r="D855" s="593" t="s">
        <v>595</v>
      </c>
      <c r="E855" s="593">
        <v>14</v>
      </c>
      <c r="F855" s="593" t="s">
        <v>594</v>
      </c>
      <c r="G855" s="593"/>
      <c r="H855" s="593">
        <f>'Справка 6'!Q15</f>
        <v>0</v>
      </c>
    </row>
    <row r="856" spans="1:8">
      <c r="A856" s="593" t="str">
        <f t="shared" si="51"/>
        <v>ИНФРА ХОЛДИНГ АД</v>
      </c>
      <c r="B856" s="593" t="str">
        <f t="shared" si="52"/>
        <v>175443402</v>
      </c>
      <c r="C856" s="597">
        <f t="shared" si="53"/>
        <v>46022</v>
      </c>
      <c r="D856" s="593" t="s">
        <v>598</v>
      </c>
      <c r="E856" s="593">
        <v>14</v>
      </c>
      <c r="F856" s="593" t="s">
        <v>597</v>
      </c>
      <c r="G856" s="593"/>
      <c r="H856" s="593">
        <f>'Справка 6'!Q16</f>
        <v>0</v>
      </c>
    </row>
    <row r="857" spans="1:8">
      <c r="A857" s="593" t="str">
        <f t="shared" si="51"/>
        <v>ИНФРА ХОЛДИНГ АД</v>
      </c>
      <c r="B857" s="593" t="str">
        <f t="shared" si="52"/>
        <v>175443402</v>
      </c>
      <c r="C857" s="597">
        <f t="shared" si="53"/>
        <v>46022</v>
      </c>
      <c r="D857" s="593" t="s">
        <v>601</v>
      </c>
      <c r="E857" s="593">
        <v>14</v>
      </c>
      <c r="F857" s="593" t="s">
        <v>600</v>
      </c>
      <c r="G857" s="593"/>
      <c r="H857" s="593">
        <f>'Справка 6'!Q17</f>
        <v>0</v>
      </c>
    </row>
    <row r="858" spans="1:8">
      <c r="A858" s="593" t="str">
        <f t="shared" si="51"/>
        <v>ИНФРА ХОЛДИНГ АД</v>
      </c>
      <c r="B858" s="593" t="str">
        <f t="shared" si="52"/>
        <v>175443402</v>
      </c>
      <c r="C858" s="597">
        <f t="shared" si="53"/>
        <v>46022</v>
      </c>
      <c r="D858" s="593" t="s">
        <v>604</v>
      </c>
      <c r="E858" s="593">
        <v>14</v>
      </c>
      <c r="F858" s="593" t="s">
        <v>603</v>
      </c>
      <c r="G858" s="593"/>
      <c r="H858" s="593">
        <f>'Справка 6'!Q18</f>
        <v>0</v>
      </c>
    </row>
    <row r="859" spans="1:8">
      <c r="A859" s="593" t="str">
        <f t="shared" si="51"/>
        <v>ИНФРА ХОЛДИНГ АД</v>
      </c>
      <c r="B859" s="593" t="str">
        <f t="shared" si="52"/>
        <v>175443402</v>
      </c>
      <c r="C859" s="597">
        <f t="shared" si="53"/>
        <v>46022</v>
      </c>
      <c r="D859" s="593" t="s">
        <v>605</v>
      </c>
      <c r="E859" s="593">
        <v>14</v>
      </c>
      <c r="F859" s="593" t="s">
        <v>580</v>
      </c>
      <c r="G859" s="593"/>
      <c r="H859" s="593">
        <f>'Справка 6'!Q19</f>
        <v>0</v>
      </c>
    </row>
    <row r="860" spans="1:8">
      <c r="A860" s="593" t="str">
        <f t="shared" si="51"/>
        <v>ИНФРА ХОЛДИНГ АД</v>
      </c>
      <c r="B860" s="593" t="str">
        <f t="shared" si="52"/>
        <v>175443402</v>
      </c>
      <c r="C860" s="597">
        <f t="shared" si="53"/>
        <v>46022</v>
      </c>
      <c r="D860" s="593" t="s">
        <v>608</v>
      </c>
      <c r="E860" s="593">
        <v>14</v>
      </c>
      <c r="F860" s="593" t="s">
        <v>607</v>
      </c>
      <c r="G860" s="593"/>
      <c r="H860" s="593">
        <f>'Справка 6'!Q20</f>
        <v>0</v>
      </c>
    </row>
    <row r="861" spans="1:8">
      <c r="A861" s="593" t="str">
        <f t="shared" si="51"/>
        <v>ИНФРА ХОЛДИНГ АД</v>
      </c>
      <c r="B861" s="593" t="str">
        <f t="shared" si="52"/>
        <v>175443402</v>
      </c>
      <c r="C861" s="597">
        <f t="shared" si="53"/>
        <v>46022</v>
      </c>
      <c r="D861" s="593" t="s">
        <v>611</v>
      </c>
      <c r="E861" s="593">
        <v>14</v>
      </c>
      <c r="F861" s="593" t="s">
        <v>610</v>
      </c>
      <c r="G861" s="593"/>
      <c r="H861" s="593">
        <f>'Справка 6'!Q22</f>
        <v>0</v>
      </c>
    </row>
    <row r="862" spans="1:8">
      <c r="A862" s="593" t="str">
        <f t="shared" si="51"/>
        <v>ИНФРА ХОЛДИНГ АД</v>
      </c>
      <c r="B862" s="593" t="str">
        <f t="shared" si="52"/>
        <v>175443402</v>
      </c>
      <c r="C862" s="597">
        <f t="shared" si="53"/>
        <v>46022</v>
      </c>
      <c r="D862" s="593" t="s">
        <v>615</v>
      </c>
      <c r="E862" s="593">
        <v>14</v>
      </c>
      <c r="F862" s="593" t="s">
        <v>614</v>
      </c>
      <c r="G862" s="593"/>
      <c r="H862" s="593">
        <f>'Справка 6'!Q24</f>
        <v>0</v>
      </c>
    </row>
    <row r="863" spans="1:8">
      <c r="A863" s="593" t="str">
        <f t="shared" si="51"/>
        <v>ИНФРА ХОЛДИНГ АД</v>
      </c>
      <c r="B863" s="593" t="str">
        <f t="shared" si="52"/>
        <v>175443402</v>
      </c>
      <c r="C863" s="597">
        <f t="shared" si="53"/>
        <v>46022</v>
      </c>
      <c r="D863" s="593" t="s">
        <v>617</v>
      </c>
      <c r="E863" s="593">
        <v>14</v>
      </c>
      <c r="F863" s="593" t="s">
        <v>616</v>
      </c>
      <c r="G863" s="593"/>
      <c r="H863" s="593">
        <f>'Справка 6'!Q25</f>
        <v>0</v>
      </c>
    </row>
    <row r="864" spans="1:8">
      <c r="A864" s="593" t="str">
        <f t="shared" si="51"/>
        <v>ИНФРА ХОЛДИНГ АД</v>
      </c>
      <c r="B864" s="593" t="str">
        <f t="shared" si="52"/>
        <v>175443402</v>
      </c>
      <c r="C864" s="597">
        <f t="shared" si="53"/>
        <v>46022</v>
      </c>
      <c r="D864" s="593" t="s">
        <v>619</v>
      </c>
      <c r="E864" s="593">
        <v>14</v>
      </c>
      <c r="F864" s="593" t="s">
        <v>618</v>
      </c>
      <c r="G864" s="593"/>
      <c r="H864" s="593">
        <f>'Справка 6'!Q26</f>
        <v>0</v>
      </c>
    </row>
    <row r="865" spans="1:8">
      <c r="A865" s="593" t="str">
        <f t="shared" si="51"/>
        <v>ИНФРА ХОЛДИНГ АД</v>
      </c>
      <c r="B865" s="593" t="str">
        <f t="shared" si="52"/>
        <v>175443402</v>
      </c>
      <c r="C865" s="597">
        <f t="shared" si="53"/>
        <v>46022</v>
      </c>
      <c r="D865" s="593" t="s">
        <v>620</v>
      </c>
      <c r="E865" s="593">
        <v>14</v>
      </c>
      <c r="F865" s="593" t="s">
        <v>603</v>
      </c>
      <c r="G865" s="593"/>
      <c r="H865" s="593">
        <f>'Справка 6'!Q27</f>
        <v>0</v>
      </c>
    </row>
    <row r="866" spans="1:8">
      <c r="A866" s="593" t="str">
        <f t="shared" si="51"/>
        <v>ИНФРА ХОЛДИНГ АД</v>
      </c>
      <c r="B866" s="593" t="str">
        <f t="shared" si="52"/>
        <v>175443402</v>
      </c>
      <c r="C866" s="597">
        <f t="shared" si="53"/>
        <v>46022</v>
      </c>
      <c r="D866" s="593" t="s">
        <v>621</v>
      </c>
      <c r="E866" s="593">
        <v>14</v>
      </c>
      <c r="F866" s="593" t="s">
        <v>953</v>
      </c>
      <c r="G866" s="593"/>
      <c r="H866" s="593">
        <f>'Справка 6'!Q28</f>
        <v>0</v>
      </c>
    </row>
    <row r="867" spans="1:8">
      <c r="A867" s="593" t="str">
        <f t="shared" si="51"/>
        <v>ИНФРА ХОЛДИНГ АД</v>
      </c>
      <c r="B867" s="593" t="str">
        <f t="shared" si="52"/>
        <v>175443402</v>
      </c>
      <c r="C867" s="597">
        <f t="shared" si="53"/>
        <v>46022</v>
      </c>
      <c r="D867" s="593" t="s">
        <v>625</v>
      </c>
      <c r="E867" s="593">
        <v>14</v>
      </c>
      <c r="F867" s="593" t="s">
        <v>624</v>
      </c>
      <c r="G867" s="593"/>
      <c r="H867" s="593">
        <f>'Справка 6'!Q30</f>
        <v>0</v>
      </c>
    </row>
    <row r="868" spans="1:8">
      <c r="A868" s="593" t="str">
        <f t="shared" si="51"/>
        <v>ИНФРА ХОЛДИНГ АД</v>
      </c>
      <c r="B868" s="593" t="str">
        <f t="shared" si="52"/>
        <v>175443402</v>
      </c>
      <c r="C868" s="597">
        <f t="shared" si="53"/>
        <v>46022</v>
      </c>
      <c r="D868" s="593" t="s">
        <v>626</v>
      </c>
      <c r="E868" s="593">
        <v>14</v>
      </c>
      <c r="F868" s="593" t="s">
        <v>126</v>
      </c>
      <c r="G868" s="593"/>
      <c r="H868" s="593">
        <f>'Справка 6'!Q31</f>
        <v>0</v>
      </c>
    </row>
    <row r="869" spans="1:8">
      <c r="A869" s="593" t="str">
        <f t="shared" si="51"/>
        <v>ИНФРА ХОЛДИНГ АД</v>
      </c>
      <c r="B869" s="593" t="str">
        <f t="shared" si="52"/>
        <v>175443402</v>
      </c>
      <c r="C869" s="597">
        <f t="shared" si="53"/>
        <v>46022</v>
      </c>
      <c r="D869" s="593" t="s">
        <v>627</v>
      </c>
      <c r="E869" s="593">
        <v>14</v>
      </c>
      <c r="F869" s="593" t="s">
        <v>128</v>
      </c>
      <c r="G869" s="593"/>
      <c r="H869" s="593">
        <f>'Справка 6'!Q32</f>
        <v>0</v>
      </c>
    </row>
    <row r="870" spans="1:8">
      <c r="A870" s="593" t="str">
        <f t="shared" si="51"/>
        <v>ИНФРА ХОЛДИНГ АД</v>
      </c>
      <c r="B870" s="593" t="str">
        <f t="shared" si="52"/>
        <v>175443402</v>
      </c>
      <c r="C870" s="597">
        <f t="shared" si="53"/>
        <v>46022</v>
      </c>
      <c r="D870" s="593" t="s">
        <v>628</v>
      </c>
      <c r="E870" s="593">
        <v>14</v>
      </c>
      <c r="F870" s="593" t="s">
        <v>132</v>
      </c>
      <c r="G870" s="593"/>
      <c r="H870" s="593">
        <f>'Справка 6'!Q33</f>
        <v>0</v>
      </c>
    </row>
    <row r="871" spans="1:8">
      <c r="A871" s="593" t="str">
        <f t="shared" si="51"/>
        <v>ИНФРА ХОЛДИНГ АД</v>
      </c>
      <c r="B871" s="593" t="str">
        <f t="shared" si="52"/>
        <v>175443402</v>
      </c>
      <c r="C871" s="597">
        <f t="shared" si="53"/>
        <v>46022</v>
      </c>
      <c r="D871" s="593" t="s">
        <v>629</v>
      </c>
      <c r="E871" s="593">
        <v>14</v>
      </c>
      <c r="F871" s="593" t="s">
        <v>134</v>
      </c>
      <c r="G871" s="593"/>
      <c r="H871" s="593">
        <f>'Справка 6'!Q34</f>
        <v>0</v>
      </c>
    </row>
    <row r="872" spans="1:8">
      <c r="A872" s="593" t="str">
        <f t="shared" si="51"/>
        <v>ИНФРА ХОЛДИНГ АД</v>
      </c>
      <c r="B872" s="593" t="str">
        <f t="shared" si="52"/>
        <v>175443402</v>
      </c>
      <c r="C872" s="597">
        <f t="shared" si="53"/>
        <v>46022</v>
      </c>
      <c r="D872" s="593" t="s">
        <v>631</v>
      </c>
      <c r="E872" s="593">
        <v>14</v>
      </c>
      <c r="F872" s="593" t="s">
        <v>630</v>
      </c>
      <c r="G872" s="593"/>
      <c r="H872" s="593">
        <f>'Справка 6'!Q35</f>
        <v>0</v>
      </c>
    </row>
    <row r="873" spans="1:8">
      <c r="A873" s="593" t="str">
        <f t="shared" si="51"/>
        <v>ИНФРА ХОЛДИНГ АД</v>
      </c>
      <c r="B873" s="593" t="str">
        <f t="shared" si="52"/>
        <v>175443402</v>
      </c>
      <c r="C873" s="597">
        <f t="shared" si="53"/>
        <v>46022</v>
      </c>
      <c r="D873" s="593" t="s">
        <v>632</v>
      </c>
      <c r="E873" s="593">
        <v>14</v>
      </c>
      <c r="F873" s="593" t="s">
        <v>140</v>
      </c>
      <c r="G873" s="593"/>
      <c r="H873" s="593">
        <f>'Справка 6'!Q36</f>
        <v>0</v>
      </c>
    </row>
    <row r="874" spans="1:8">
      <c r="A874" s="593" t="str">
        <f t="shared" si="51"/>
        <v>ИНФРА ХОЛДИНГ АД</v>
      </c>
      <c r="B874" s="593" t="str">
        <f t="shared" si="52"/>
        <v>175443402</v>
      </c>
      <c r="C874" s="597">
        <f t="shared" si="53"/>
        <v>46022</v>
      </c>
      <c r="D874" s="593" t="s">
        <v>634</v>
      </c>
      <c r="E874" s="593">
        <v>14</v>
      </c>
      <c r="F874" s="593" t="s">
        <v>633</v>
      </c>
      <c r="G874" s="593"/>
      <c r="H874" s="593">
        <f>'Справка 6'!Q37</f>
        <v>0</v>
      </c>
    </row>
    <row r="875" spans="1:8">
      <c r="A875" s="593" t="str">
        <f t="shared" si="51"/>
        <v>ИНФРА ХОЛДИНГ АД</v>
      </c>
      <c r="B875" s="593" t="str">
        <f t="shared" si="52"/>
        <v>175443402</v>
      </c>
      <c r="C875" s="597">
        <f t="shared" si="53"/>
        <v>46022</v>
      </c>
      <c r="D875" s="593" t="s">
        <v>636</v>
      </c>
      <c r="E875" s="593">
        <v>14</v>
      </c>
      <c r="F875" s="593" t="s">
        <v>635</v>
      </c>
      <c r="G875" s="593"/>
      <c r="H875" s="593">
        <f>'Справка 6'!Q38</f>
        <v>0</v>
      </c>
    </row>
    <row r="876" spans="1:8">
      <c r="A876" s="593" t="str">
        <f t="shared" si="51"/>
        <v>ИНФРА ХОЛДИНГ АД</v>
      </c>
      <c r="B876" s="593" t="str">
        <f t="shared" si="52"/>
        <v>175443402</v>
      </c>
      <c r="C876" s="597">
        <f t="shared" si="53"/>
        <v>46022</v>
      </c>
      <c r="D876" s="593" t="s">
        <v>638</v>
      </c>
      <c r="E876" s="593">
        <v>14</v>
      </c>
      <c r="F876" s="593" t="s">
        <v>637</v>
      </c>
      <c r="G876" s="593"/>
      <c r="H876" s="593">
        <f>'Справка 6'!Q39</f>
        <v>0</v>
      </c>
    </row>
    <row r="877" spans="1:8">
      <c r="A877" s="593" t="str">
        <f t="shared" si="51"/>
        <v>ИНФРА ХОЛДИНГ АД</v>
      </c>
      <c r="B877" s="593" t="str">
        <f t="shared" si="52"/>
        <v>175443402</v>
      </c>
      <c r="C877" s="597">
        <f t="shared" si="53"/>
        <v>46022</v>
      </c>
      <c r="D877" s="593" t="s">
        <v>639</v>
      </c>
      <c r="E877" s="593">
        <v>14</v>
      </c>
      <c r="F877" s="593" t="s">
        <v>603</v>
      </c>
      <c r="G877" s="593"/>
      <c r="H877" s="593">
        <f>'Справка 6'!Q40</f>
        <v>0</v>
      </c>
    </row>
    <row r="878" spans="1:8">
      <c r="A878" s="593" t="str">
        <f t="shared" si="51"/>
        <v>ИНФРА ХОЛДИНГ АД</v>
      </c>
      <c r="B878" s="593" t="str">
        <f t="shared" si="52"/>
        <v>175443402</v>
      </c>
      <c r="C878" s="597">
        <f t="shared" si="53"/>
        <v>46022</v>
      </c>
      <c r="D878" s="593" t="s">
        <v>641</v>
      </c>
      <c r="E878" s="593">
        <v>14</v>
      </c>
      <c r="F878" s="593" t="s">
        <v>623</v>
      </c>
      <c r="G878" s="593"/>
      <c r="H878" s="593">
        <f>'Справка 6'!Q41</f>
        <v>0</v>
      </c>
    </row>
    <row r="879" spans="1:8">
      <c r="A879" s="593" t="str">
        <f t="shared" si="51"/>
        <v>ИНФРА ХОЛДИНГ АД</v>
      </c>
      <c r="B879" s="593" t="str">
        <f t="shared" si="52"/>
        <v>175443402</v>
      </c>
      <c r="C879" s="597">
        <f t="shared" si="53"/>
        <v>46022</v>
      </c>
      <c r="D879" s="593" t="s">
        <v>644</v>
      </c>
      <c r="E879" s="593">
        <v>14</v>
      </c>
      <c r="F879" s="593" t="s">
        <v>643</v>
      </c>
      <c r="G879" s="593"/>
      <c r="H879" s="593">
        <f>'Справка 6'!Q42</f>
        <v>0</v>
      </c>
    </row>
    <row r="880" spans="1:8">
      <c r="A880" s="593" t="str">
        <f t="shared" si="51"/>
        <v>ИНФРА ХОЛДИНГ АД</v>
      </c>
      <c r="B880" s="593" t="str">
        <f t="shared" si="52"/>
        <v>175443402</v>
      </c>
      <c r="C880" s="597">
        <f t="shared" si="53"/>
        <v>46022</v>
      </c>
      <c r="D880" s="593" t="s">
        <v>646</v>
      </c>
      <c r="E880" s="593">
        <v>14</v>
      </c>
      <c r="F880" s="593" t="s">
        <v>645</v>
      </c>
      <c r="G880" s="593"/>
      <c r="H880" s="593">
        <f>'Справка 6'!Q43</f>
        <v>0</v>
      </c>
    </row>
    <row r="881" spans="1:8">
      <c r="A881" s="593" t="str">
        <f t="shared" si="51"/>
        <v>ИНФРА ХОЛДИНГ АД</v>
      </c>
      <c r="B881" s="593" t="str">
        <f t="shared" si="52"/>
        <v>175443402</v>
      </c>
      <c r="C881" s="597">
        <f t="shared" si="53"/>
        <v>46022</v>
      </c>
      <c r="D881" s="593" t="s">
        <v>583</v>
      </c>
      <c r="E881" s="593">
        <v>15</v>
      </c>
      <c r="F881" s="593" t="s">
        <v>582</v>
      </c>
      <c r="G881" s="593"/>
      <c r="H881" s="593">
        <f>'Справка 6'!R11</f>
        <v>0</v>
      </c>
    </row>
    <row r="882" spans="1:8">
      <c r="A882" s="593" t="str">
        <f t="shared" si="51"/>
        <v>ИНФРА ХОЛДИНГ АД</v>
      </c>
      <c r="B882" s="593" t="str">
        <f t="shared" si="52"/>
        <v>175443402</v>
      </c>
      <c r="C882" s="597">
        <f t="shared" si="53"/>
        <v>46022</v>
      </c>
      <c r="D882" s="593" t="s">
        <v>586</v>
      </c>
      <c r="E882" s="593">
        <v>15</v>
      </c>
      <c r="F882" s="593" t="s">
        <v>585</v>
      </c>
      <c r="G882" s="593"/>
      <c r="H882" s="593">
        <f>'Справка 6'!R12</f>
        <v>0</v>
      </c>
    </row>
    <row r="883" spans="1:8">
      <c r="A883" s="593" t="str">
        <f t="shared" si="51"/>
        <v>ИНФРА ХОЛДИНГ АД</v>
      </c>
      <c r="B883" s="593" t="str">
        <f t="shared" si="52"/>
        <v>175443402</v>
      </c>
      <c r="C883" s="597">
        <f t="shared" si="53"/>
        <v>46022</v>
      </c>
      <c r="D883" s="593" t="s">
        <v>589</v>
      </c>
      <c r="E883" s="593">
        <v>15</v>
      </c>
      <c r="F883" s="593" t="s">
        <v>588</v>
      </c>
      <c r="G883" s="593"/>
      <c r="H883" s="593">
        <f>'Справка 6'!R13</f>
        <v>0</v>
      </c>
    </row>
    <row r="884" spans="1:8">
      <c r="A884" s="593" t="str">
        <f t="shared" si="51"/>
        <v>ИНФРА ХОЛДИНГ АД</v>
      </c>
      <c r="B884" s="593" t="str">
        <f t="shared" si="52"/>
        <v>175443402</v>
      </c>
      <c r="C884" s="597">
        <f t="shared" si="53"/>
        <v>46022</v>
      </c>
      <c r="D884" s="593" t="s">
        <v>592</v>
      </c>
      <c r="E884" s="593">
        <v>15</v>
      </c>
      <c r="F884" s="593" t="s">
        <v>591</v>
      </c>
      <c r="G884" s="593"/>
      <c r="H884" s="593">
        <f>'Справка 6'!R14</f>
        <v>0</v>
      </c>
    </row>
    <row r="885" spans="1:8">
      <c r="A885" s="593" t="str">
        <f t="shared" si="51"/>
        <v>ИНФРА ХОЛДИНГ АД</v>
      </c>
      <c r="B885" s="593" t="str">
        <f t="shared" si="52"/>
        <v>175443402</v>
      </c>
      <c r="C885" s="597">
        <f t="shared" si="53"/>
        <v>46022</v>
      </c>
      <c r="D885" s="593" t="s">
        <v>595</v>
      </c>
      <c r="E885" s="593">
        <v>15</v>
      </c>
      <c r="F885" s="593" t="s">
        <v>594</v>
      </c>
      <c r="G885" s="593"/>
      <c r="H885" s="593">
        <f>'Справка 6'!R15</f>
        <v>0</v>
      </c>
    </row>
    <row r="886" spans="1:8">
      <c r="A886" s="593" t="str">
        <f t="shared" si="51"/>
        <v>ИНФРА ХОЛДИНГ АД</v>
      </c>
      <c r="B886" s="593" t="str">
        <f t="shared" si="52"/>
        <v>175443402</v>
      </c>
      <c r="C886" s="597">
        <f t="shared" si="53"/>
        <v>46022</v>
      </c>
      <c r="D886" s="593" t="s">
        <v>598</v>
      </c>
      <c r="E886" s="593">
        <v>15</v>
      </c>
      <c r="F886" s="593" t="s">
        <v>597</v>
      </c>
      <c r="G886" s="593"/>
      <c r="H886" s="593">
        <f>'Справка 6'!R16</f>
        <v>0</v>
      </c>
    </row>
    <row r="887" spans="1:8">
      <c r="A887" s="593" t="str">
        <f t="shared" si="51"/>
        <v>ИНФРА ХОЛДИНГ АД</v>
      </c>
      <c r="B887" s="593" t="str">
        <f t="shared" si="52"/>
        <v>175443402</v>
      </c>
      <c r="C887" s="597">
        <f t="shared" si="53"/>
        <v>46022</v>
      </c>
      <c r="D887" s="593" t="s">
        <v>601</v>
      </c>
      <c r="E887" s="593">
        <v>15</v>
      </c>
      <c r="F887" s="593" t="s">
        <v>600</v>
      </c>
      <c r="G887" s="593"/>
      <c r="H887" s="593">
        <f>'Справка 6'!R17</f>
        <v>0</v>
      </c>
    </row>
    <row r="888" spans="1:8">
      <c r="A888" s="593" t="str">
        <f t="shared" si="51"/>
        <v>ИНФРА ХОЛДИНГ АД</v>
      </c>
      <c r="B888" s="593" t="str">
        <f t="shared" si="52"/>
        <v>175443402</v>
      </c>
      <c r="C888" s="597">
        <f t="shared" si="53"/>
        <v>46022</v>
      </c>
      <c r="D888" s="593" t="s">
        <v>604</v>
      </c>
      <c r="E888" s="593">
        <v>15</v>
      </c>
      <c r="F888" s="593" t="s">
        <v>603</v>
      </c>
      <c r="G888" s="593"/>
      <c r="H888" s="593">
        <f>'Справка 6'!R18</f>
        <v>0</v>
      </c>
    </row>
    <row r="889" spans="1:8">
      <c r="A889" s="593" t="str">
        <f t="shared" si="51"/>
        <v>ИНФРА ХОЛДИНГ АД</v>
      </c>
      <c r="B889" s="593" t="str">
        <f t="shared" si="52"/>
        <v>175443402</v>
      </c>
      <c r="C889" s="597">
        <f t="shared" si="53"/>
        <v>46022</v>
      </c>
      <c r="D889" s="593" t="s">
        <v>605</v>
      </c>
      <c r="E889" s="593">
        <v>15</v>
      </c>
      <c r="F889" s="593" t="s">
        <v>580</v>
      </c>
      <c r="G889" s="593"/>
      <c r="H889" s="593">
        <f>'Справка 6'!R19</f>
        <v>0</v>
      </c>
    </row>
    <row r="890" spans="1:8">
      <c r="A890" s="593" t="str">
        <f t="shared" si="51"/>
        <v>ИНФРА ХОЛДИНГ АД</v>
      </c>
      <c r="B890" s="593" t="str">
        <f t="shared" si="52"/>
        <v>175443402</v>
      </c>
      <c r="C890" s="597">
        <f t="shared" si="53"/>
        <v>46022</v>
      </c>
      <c r="D890" s="593" t="s">
        <v>608</v>
      </c>
      <c r="E890" s="593">
        <v>15</v>
      </c>
      <c r="F890" s="593" t="s">
        <v>607</v>
      </c>
      <c r="G890" s="593"/>
      <c r="H890" s="593">
        <f>'Справка 6'!R20</f>
        <v>0</v>
      </c>
    </row>
    <row r="891" spans="1:8">
      <c r="A891" s="593" t="str">
        <f t="shared" si="51"/>
        <v>ИНФРА ХОЛДИНГ АД</v>
      </c>
      <c r="B891" s="593" t="str">
        <f t="shared" si="52"/>
        <v>175443402</v>
      </c>
      <c r="C891" s="597">
        <f t="shared" si="53"/>
        <v>46022</v>
      </c>
      <c r="D891" s="593" t="s">
        <v>611</v>
      </c>
      <c r="E891" s="593">
        <v>15</v>
      </c>
      <c r="F891" s="593" t="s">
        <v>610</v>
      </c>
      <c r="G891" s="593"/>
      <c r="H891" s="593">
        <f>'Справка 6'!R22</f>
        <v>0</v>
      </c>
    </row>
    <row r="892" spans="1:8">
      <c r="A892" s="593" t="str">
        <f t="shared" si="51"/>
        <v>ИНФРА ХОЛДИНГ АД</v>
      </c>
      <c r="B892" s="593" t="str">
        <f t="shared" si="52"/>
        <v>175443402</v>
      </c>
      <c r="C892" s="597">
        <f t="shared" si="53"/>
        <v>46022</v>
      </c>
      <c r="D892" s="593" t="s">
        <v>615</v>
      </c>
      <c r="E892" s="593">
        <v>15</v>
      </c>
      <c r="F892" s="593" t="s">
        <v>614</v>
      </c>
      <c r="G892" s="593"/>
      <c r="H892" s="593">
        <f>'Справка 6'!R24</f>
        <v>0</v>
      </c>
    </row>
    <row r="893" spans="1:8">
      <c r="A893" s="593" t="str">
        <f t="shared" si="51"/>
        <v>ИНФРА ХОЛДИНГ АД</v>
      </c>
      <c r="B893" s="593" t="str">
        <f t="shared" si="52"/>
        <v>175443402</v>
      </c>
      <c r="C893" s="597">
        <f t="shared" si="53"/>
        <v>46022</v>
      </c>
      <c r="D893" s="593" t="s">
        <v>617</v>
      </c>
      <c r="E893" s="593">
        <v>15</v>
      </c>
      <c r="F893" s="593" t="s">
        <v>616</v>
      </c>
      <c r="G893" s="593"/>
      <c r="H893" s="593">
        <f>'Справка 6'!R25</f>
        <v>0</v>
      </c>
    </row>
    <row r="894" spans="1:8">
      <c r="A894" s="593" t="str">
        <f t="shared" si="51"/>
        <v>ИНФРА ХОЛДИНГ АД</v>
      </c>
      <c r="B894" s="593" t="str">
        <f t="shared" si="52"/>
        <v>175443402</v>
      </c>
      <c r="C894" s="597">
        <f t="shared" si="53"/>
        <v>46022</v>
      </c>
      <c r="D894" s="593" t="s">
        <v>619</v>
      </c>
      <c r="E894" s="593">
        <v>15</v>
      </c>
      <c r="F894" s="593" t="s">
        <v>618</v>
      </c>
      <c r="G894" s="593"/>
      <c r="H894" s="593">
        <f>'Справка 6'!R26</f>
        <v>0</v>
      </c>
    </row>
    <row r="895" spans="1:8">
      <c r="A895" s="593" t="str">
        <f t="shared" si="51"/>
        <v>ИНФРА ХОЛДИНГ АД</v>
      </c>
      <c r="B895" s="593" t="str">
        <f t="shared" si="52"/>
        <v>175443402</v>
      </c>
      <c r="C895" s="597">
        <f t="shared" si="53"/>
        <v>46022</v>
      </c>
      <c r="D895" s="593" t="s">
        <v>620</v>
      </c>
      <c r="E895" s="593">
        <v>15</v>
      </c>
      <c r="F895" s="593" t="s">
        <v>603</v>
      </c>
      <c r="G895" s="593"/>
      <c r="H895" s="593">
        <f>'Справка 6'!R27</f>
        <v>0</v>
      </c>
    </row>
    <row r="896" spans="1:8">
      <c r="A896" s="593" t="str">
        <f t="shared" si="51"/>
        <v>ИНФРА ХОЛДИНГ АД</v>
      </c>
      <c r="B896" s="593" t="str">
        <f t="shared" si="52"/>
        <v>175443402</v>
      </c>
      <c r="C896" s="597">
        <f t="shared" si="53"/>
        <v>46022</v>
      </c>
      <c r="D896" s="593" t="s">
        <v>621</v>
      </c>
      <c r="E896" s="593">
        <v>15</v>
      </c>
      <c r="F896" s="593" t="s">
        <v>953</v>
      </c>
      <c r="G896" s="593"/>
      <c r="H896" s="593">
        <f>'Справка 6'!R28</f>
        <v>0</v>
      </c>
    </row>
    <row r="897" spans="1:8">
      <c r="A897" s="593" t="str">
        <f t="shared" si="51"/>
        <v>ИНФРА ХОЛДИНГ АД</v>
      </c>
      <c r="B897" s="593" t="str">
        <f t="shared" si="52"/>
        <v>175443402</v>
      </c>
      <c r="C897" s="597">
        <f t="shared" si="53"/>
        <v>46022</v>
      </c>
      <c r="D897" s="593" t="s">
        <v>625</v>
      </c>
      <c r="E897" s="593">
        <v>15</v>
      </c>
      <c r="F897" s="593" t="s">
        <v>624</v>
      </c>
      <c r="G897" s="593"/>
      <c r="H897" s="593">
        <f>'Справка 6'!R30</f>
        <v>0</v>
      </c>
    </row>
    <row r="898" spans="1:8">
      <c r="A898" s="593" t="str">
        <f t="shared" si="51"/>
        <v>ИНФРА ХОЛДИНГ АД</v>
      </c>
      <c r="B898" s="593" t="str">
        <f t="shared" si="52"/>
        <v>175443402</v>
      </c>
      <c r="C898" s="597">
        <f t="shared" si="53"/>
        <v>46022</v>
      </c>
      <c r="D898" s="593" t="s">
        <v>626</v>
      </c>
      <c r="E898" s="593">
        <v>15</v>
      </c>
      <c r="F898" s="593" t="s">
        <v>126</v>
      </c>
      <c r="G898" s="593"/>
      <c r="H898" s="593">
        <f>'Справка 6'!R31</f>
        <v>0</v>
      </c>
    </row>
    <row r="899" spans="1:8">
      <c r="A899" s="593" t="str">
        <f t="shared" si="51"/>
        <v>ИНФРА ХОЛДИНГ АД</v>
      </c>
      <c r="B899" s="593" t="str">
        <f t="shared" si="52"/>
        <v>175443402</v>
      </c>
      <c r="C899" s="597">
        <f t="shared" si="53"/>
        <v>46022</v>
      </c>
      <c r="D899" s="593" t="s">
        <v>627</v>
      </c>
      <c r="E899" s="593">
        <v>15</v>
      </c>
      <c r="F899" s="593" t="s">
        <v>128</v>
      </c>
      <c r="G899" s="593"/>
      <c r="H899" s="593">
        <f>'Справка 6'!R32</f>
        <v>0</v>
      </c>
    </row>
    <row r="900" spans="1:8">
      <c r="A900" s="593" t="str">
        <f t="shared" si="51"/>
        <v>ИНФРА ХОЛДИНГ АД</v>
      </c>
      <c r="B900" s="593" t="str">
        <f t="shared" si="52"/>
        <v>175443402</v>
      </c>
      <c r="C900" s="597">
        <f t="shared" si="53"/>
        <v>46022</v>
      </c>
      <c r="D900" s="593" t="s">
        <v>628</v>
      </c>
      <c r="E900" s="593">
        <v>15</v>
      </c>
      <c r="F900" s="593" t="s">
        <v>132</v>
      </c>
      <c r="G900" s="593"/>
      <c r="H900" s="593">
        <f>'Справка 6'!R33</f>
        <v>0</v>
      </c>
    </row>
    <row r="901" spans="1:8">
      <c r="A901" s="593" t="str">
        <f t="shared" si="51"/>
        <v>ИНФРА ХОЛДИНГ АД</v>
      </c>
      <c r="B901" s="593" t="str">
        <f t="shared" si="52"/>
        <v>175443402</v>
      </c>
      <c r="C901" s="597">
        <f t="shared" si="53"/>
        <v>46022</v>
      </c>
      <c r="D901" s="593" t="s">
        <v>629</v>
      </c>
      <c r="E901" s="593">
        <v>15</v>
      </c>
      <c r="F901" s="593" t="s">
        <v>134</v>
      </c>
      <c r="G901" s="593"/>
      <c r="H901" s="593">
        <f>'Справка 6'!R34</f>
        <v>0</v>
      </c>
    </row>
    <row r="902" spans="1:8">
      <c r="A902" s="593" t="str">
        <f t="shared" si="51"/>
        <v>ИНФРА ХОЛДИНГ АД</v>
      </c>
      <c r="B902" s="593" t="str">
        <f t="shared" si="52"/>
        <v>175443402</v>
      </c>
      <c r="C902" s="597">
        <f t="shared" si="53"/>
        <v>46022</v>
      </c>
      <c r="D902" s="593" t="s">
        <v>631</v>
      </c>
      <c r="E902" s="593">
        <v>15</v>
      </c>
      <c r="F902" s="593" t="s">
        <v>630</v>
      </c>
      <c r="G902" s="593"/>
      <c r="H902" s="593">
        <f>'Справка 6'!R35</f>
        <v>0</v>
      </c>
    </row>
    <row r="903" spans="1:8">
      <c r="A903" s="593" t="str">
        <f t="shared" si="51"/>
        <v>ИНФРА ХОЛДИНГ АД</v>
      </c>
      <c r="B903" s="593" t="str">
        <f t="shared" si="52"/>
        <v>175443402</v>
      </c>
      <c r="C903" s="597">
        <f t="shared" si="53"/>
        <v>46022</v>
      </c>
      <c r="D903" s="593" t="s">
        <v>632</v>
      </c>
      <c r="E903" s="593">
        <v>15</v>
      </c>
      <c r="F903" s="593" t="s">
        <v>140</v>
      </c>
      <c r="G903" s="593"/>
      <c r="H903" s="593">
        <f>'Справка 6'!R36</f>
        <v>0</v>
      </c>
    </row>
    <row r="904" spans="1:8">
      <c r="A904" s="593" t="str">
        <f t="shared" si="51"/>
        <v>ИНФРА ХОЛДИНГ АД</v>
      </c>
      <c r="B904" s="593" t="str">
        <f t="shared" si="52"/>
        <v>175443402</v>
      </c>
      <c r="C904" s="597">
        <f t="shared" si="53"/>
        <v>46022</v>
      </c>
      <c r="D904" s="593" t="s">
        <v>634</v>
      </c>
      <c r="E904" s="593">
        <v>15</v>
      </c>
      <c r="F904" s="593" t="s">
        <v>633</v>
      </c>
      <c r="G904" s="593"/>
      <c r="H904" s="593">
        <f>'Справка 6'!R37</f>
        <v>0</v>
      </c>
    </row>
    <row r="905" spans="1:8">
      <c r="A905" s="593" t="str">
        <f t="shared" si="51"/>
        <v>ИНФРА ХОЛДИНГ АД</v>
      </c>
      <c r="B905" s="593" t="str">
        <f t="shared" si="52"/>
        <v>175443402</v>
      </c>
      <c r="C905" s="597">
        <f t="shared" si="53"/>
        <v>46022</v>
      </c>
      <c r="D905" s="593" t="s">
        <v>636</v>
      </c>
      <c r="E905" s="593">
        <v>15</v>
      </c>
      <c r="F905" s="593" t="s">
        <v>635</v>
      </c>
      <c r="G905" s="593"/>
      <c r="H905" s="593">
        <f>'Справка 6'!R38</f>
        <v>0</v>
      </c>
    </row>
    <row r="906" spans="1:8">
      <c r="A906" s="593" t="str">
        <f t="shared" si="51"/>
        <v>ИНФРА ХОЛДИНГ АД</v>
      </c>
      <c r="B906" s="593" t="str">
        <f t="shared" si="52"/>
        <v>175443402</v>
      </c>
      <c r="C906" s="597">
        <f t="shared" si="53"/>
        <v>46022</v>
      </c>
      <c r="D906" s="593" t="s">
        <v>638</v>
      </c>
      <c r="E906" s="593">
        <v>15</v>
      </c>
      <c r="F906" s="593" t="s">
        <v>637</v>
      </c>
      <c r="G906" s="593"/>
      <c r="H906" s="593">
        <f>'Справка 6'!R39</f>
        <v>0</v>
      </c>
    </row>
    <row r="907" spans="1:8">
      <c r="A907" s="593" t="str">
        <f t="shared" si="51"/>
        <v>ИНФРА ХОЛДИНГ АД</v>
      </c>
      <c r="B907" s="593" t="str">
        <f t="shared" si="52"/>
        <v>175443402</v>
      </c>
      <c r="C907" s="597">
        <f t="shared" si="53"/>
        <v>46022</v>
      </c>
      <c r="D907" s="593" t="s">
        <v>639</v>
      </c>
      <c r="E907" s="593">
        <v>15</v>
      </c>
      <c r="F907" s="593" t="s">
        <v>603</v>
      </c>
      <c r="G907" s="593"/>
      <c r="H907" s="593">
        <f>'Справка 6'!R40</f>
        <v>0</v>
      </c>
    </row>
    <row r="908" spans="1:8">
      <c r="A908" s="593" t="str">
        <f t="shared" si="51"/>
        <v>ИНФРА ХОЛДИНГ АД</v>
      </c>
      <c r="B908" s="593" t="str">
        <f t="shared" si="52"/>
        <v>175443402</v>
      </c>
      <c r="C908" s="597">
        <f t="shared" si="53"/>
        <v>46022</v>
      </c>
      <c r="D908" s="593" t="s">
        <v>641</v>
      </c>
      <c r="E908" s="593">
        <v>15</v>
      </c>
      <c r="F908" s="593" t="s">
        <v>623</v>
      </c>
      <c r="G908" s="593"/>
      <c r="H908" s="593">
        <f>'Справка 6'!R41</f>
        <v>0</v>
      </c>
    </row>
    <row r="909" spans="1:8">
      <c r="A909" s="593" t="str">
        <f t="shared" si="51"/>
        <v>ИНФРА ХОЛДИНГ АД</v>
      </c>
      <c r="B909" s="593" t="str">
        <f t="shared" si="52"/>
        <v>175443402</v>
      </c>
      <c r="C909" s="597">
        <f t="shared" si="53"/>
        <v>46022</v>
      </c>
      <c r="D909" s="593" t="s">
        <v>644</v>
      </c>
      <c r="E909" s="593">
        <v>15</v>
      </c>
      <c r="F909" s="593" t="s">
        <v>643</v>
      </c>
      <c r="G909" s="593"/>
      <c r="H909" s="593">
        <f>'Справка 6'!R42</f>
        <v>0</v>
      </c>
    </row>
    <row r="910" spans="1:8">
      <c r="A910" s="593" t="str">
        <f t="shared" si="51"/>
        <v>ИНФРА ХОЛДИНГ АД</v>
      </c>
      <c r="B910" s="593" t="str">
        <f t="shared" si="52"/>
        <v>175443402</v>
      </c>
      <c r="C910" s="597">
        <f t="shared" si="53"/>
        <v>46022</v>
      </c>
      <c r="D910" s="593" t="s">
        <v>646</v>
      </c>
      <c r="E910" s="593">
        <v>15</v>
      </c>
      <c r="F910" s="593" t="s">
        <v>645</v>
      </c>
      <c r="G910" s="593"/>
      <c r="H910" s="593">
        <f>'Справка 6'!R43</f>
        <v>0</v>
      </c>
    </row>
    <row r="911" spans="1:8" s="433" customFormat="1">
      <c r="A911" s="594"/>
      <c r="B911" s="594"/>
      <c r="C911" s="595"/>
      <c r="D911" s="594"/>
      <c r="E911" s="594"/>
      <c r="F911" s="596" t="s">
        <v>954</v>
      </c>
      <c r="G911" s="594"/>
      <c r="H911" s="594"/>
    </row>
    <row r="912" spans="1:8">
      <c r="A912" s="593" t="str">
        <f t="shared" ref="A912:A975" si="54">pdeName</f>
        <v>ИНФРА ХОЛДИНГ АД</v>
      </c>
      <c r="B912" s="593" t="str">
        <f t="shared" ref="B912:B975" si="55">pdeBulstat</f>
        <v>175443402</v>
      </c>
      <c r="C912" s="597">
        <f t="shared" ref="C912:C975" si="56">endDate</f>
        <v>46022</v>
      </c>
      <c r="D912" s="593" t="s">
        <v>655</v>
      </c>
      <c r="E912" s="593">
        <v>1</v>
      </c>
      <c r="F912" s="593" t="s">
        <v>654</v>
      </c>
      <c r="G912" s="593" t="s">
        <v>955</v>
      </c>
      <c r="H912" s="598">
        <f>'Справка 7'!C11</f>
        <v>0</v>
      </c>
    </row>
    <row r="913" spans="1:8">
      <c r="A913" s="593" t="str">
        <f t="shared" si="54"/>
        <v>ИНФРА ХОЛДИНГ АД</v>
      </c>
      <c r="B913" s="593" t="str">
        <f t="shared" si="55"/>
        <v>175443402</v>
      </c>
      <c r="C913" s="597">
        <f t="shared" si="56"/>
        <v>46022</v>
      </c>
      <c r="D913" s="593" t="s">
        <v>658</v>
      </c>
      <c r="E913" s="593">
        <v>1</v>
      </c>
      <c r="F913" s="593" t="s">
        <v>657</v>
      </c>
      <c r="G913" s="593" t="s">
        <v>955</v>
      </c>
      <c r="H913" s="598">
        <f>'Справка 7'!C13</f>
        <v>0</v>
      </c>
    </row>
    <row r="914" spans="1:8">
      <c r="A914" s="593" t="str">
        <f t="shared" si="54"/>
        <v>ИНФРА ХОЛДИНГ АД</v>
      </c>
      <c r="B914" s="593" t="str">
        <f t="shared" si="55"/>
        <v>175443402</v>
      </c>
      <c r="C914" s="597">
        <f t="shared" si="56"/>
        <v>46022</v>
      </c>
      <c r="D914" s="593" t="s">
        <v>660</v>
      </c>
      <c r="E914" s="593">
        <v>1</v>
      </c>
      <c r="F914" s="593" t="s">
        <v>659</v>
      </c>
      <c r="G914" s="593" t="s">
        <v>955</v>
      </c>
      <c r="H914" s="598">
        <f>'Справка 7'!C14</f>
        <v>0</v>
      </c>
    </row>
    <row r="915" spans="1:8">
      <c r="A915" s="593" t="str">
        <f t="shared" si="54"/>
        <v>ИНФРА ХОЛДИНГ АД</v>
      </c>
      <c r="B915" s="593" t="str">
        <f t="shared" si="55"/>
        <v>175443402</v>
      </c>
      <c r="C915" s="597">
        <f t="shared" si="56"/>
        <v>46022</v>
      </c>
      <c r="D915" s="593" t="s">
        <v>662</v>
      </c>
      <c r="E915" s="593">
        <v>1</v>
      </c>
      <c r="F915" s="593" t="s">
        <v>661</v>
      </c>
      <c r="G915" s="593" t="s">
        <v>955</v>
      </c>
      <c r="H915" s="598">
        <f>'Справка 7'!C15</f>
        <v>0</v>
      </c>
    </row>
    <row r="916" spans="1:8">
      <c r="A916" s="593" t="str">
        <f t="shared" si="54"/>
        <v>ИНФРА ХОЛДИНГ АД</v>
      </c>
      <c r="B916" s="593" t="str">
        <f t="shared" si="55"/>
        <v>175443402</v>
      </c>
      <c r="C916" s="597">
        <f t="shared" si="56"/>
        <v>46022</v>
      </c>
      <c r="D916" s="593" t="s">
        <v>664</v>
      </c>
      <c r="E916" s="593">
        <v>1</v>
      </c>
      <c r="F916" s="593" t="s">
        <v>663</v>
      </c>
      <c r="G916" s="593" t="s">
        <v>955</v>
      </c>
      <c r="H916" s="598">
        <f>'Справка 7'!C16</f>
        <v>0</v>
      </c>
    </row>
    <row r="917" spans="1:8">
      <c r="A917" s="593" t="str">
        <f t="shared" si="54"/>
        <v>ИНФРА ХОЛДИНГ АД</v>
      </c>
      <c r="B917" s="593" t="str">
        <f t="shared" si="55"/>
        <v>175443402</v>
      </c>
      <c r="C917" s="597">
        <f t="shared" si="56"/>
        <v>46022</v>
      </c>
      <c r="D917" s="593" t="s">
        <v>666</v>
      </c>
      <c r="E917" s="593">
        <v>1</v>
      </c>
      <c r="F917" s="593" t="s">
        <v>665</v>
      </c>
      <c r="G917" s="593" t="s">
        <v>955</v>
      </c>
      <c r="H917" s="598">
        <f>'Справка 7'!C17</f>
        <v>0</v>
      </c>
    </row>
    <row r="918" spans="1:8">
      <c r="A918" s="593" t="str">
        <f t="shared" si="54"/>
        <v>ИНФРА ХОЛДИНГ АД</v>
      </c>
      <c r="B918" s="593" t="str">
        <f t="shared" si="55"/>
        <v>175443402</v>
      </c>
      <c r="C918" s="597">
        <f t="shared" si="56"/>
        <v>46022</v>
      </c>
      <c r="D918" s="593" t="s">
        <v>668</v>
      </c>
      <c r="E918" s="593">
        <v>1</v>
      </c>
      <c r="F918" s="593" t="s">
        <v>667</v>
      </c>
      <c r="G918" s="593" t="s">
        <v>955</v>
      </c>
      <c r="H918" s="598">
        <f>'Справка 7'!C18</f>
        <v>0</v>
      </c>
    </row>
    <row r="919" spans="1:8">
      <c r="A919" s="593" t="str">
        <f t="shared" si="54"/>
        <v>ИНФРА ХОЛДИНГ АД</v>
      </c>
      <c r="B919" s="593" t="str">
        <f t="shared" si="55"/>
        <v>175443402</v>
      </c>
      <c r="C919" s="597">
        <f t="shared" si="56"/>
        <v>46022</v>
      </c>
      <c r="D919" s="593" t="s">
        <v>670</v>
      </c>
      <c r="E919" s="593">
        <v>1</v>
      </c>
      <c r="F919" s="593" t="s">
        <v>669</v>
      </c>
      <c r="G919" s="593" t="s">
        <v>955</v>
      </c>
      <c r="H919" s="598">
        <f>'Справка 7'!C19</f>
        <v>0</v>
      </c>
    </row>
    <row r="920" spans="1:8">
      <c r="A920" s="593" t="str">
        <f t="shared" si="54"/>
        <v>ИНФРА ХОЛДИНГ АД</v>
      </c>
      <c r="B920" s="593" t="str">
        <f t="shared" si="55"/>
        <v>175443402</v>
      </c>
      <c r="C920" s="597">
        <f t="shared" si="56"/>
        <v>46022</v>
      </c>
      <c r="D920" s="593" t="s">
        <v>671</v>
      </c>
      <c r="E920" s="593">
        <v>1</v>
      </c>
      <c r="F920" s="593" t="s">
        <v>663</v>
      </c>
      <c r="G920" s="593" t="s">
        <v>955</v>
      </c>
      <c r="H920" s="598">
        <f>'Справка 7'!C20</f>
        <v>0</v>
      </c>
    </row>
    <row r="921" spans="1:8">
      <c r="A921" s="593" t="str">
        <f t="shared" si="54"/>
        <v>ИНФРА ХОЛДИНГ АД</v>
      </c>
      <c r="B921" s="593" t="str">
        <f t="shared" si="55"/>
        <v>175443402</v>
      </c>
      <c r="C921" s="597">
        <f t="shared" si="56"/>
        <v>46022</v>
      </c>
      <c r="D921" s="593" t="s">
        <v>673</v>
      </c>
      <c r="E921" s="593">
        <v>1</v>
      </c>
      <c r="F921" s="593" t="s">
        <v>656</v>
      </c>
      <c r="G921" s="593" t="s">
        <v>955</v>
      </c>
      <c r="H921" s="598">
        <f>'Справка 7'!C21</f>
        <v>0</v>
      </c>
    </row>
    <row r="922" spans="1:8">
      <c r="A922" s="593" t="str">
        <f t="shared" si="54"/>
        <v>ИНФРА ХОЛДИНГ АД</v>
      </c>
      <c r="B922" s="593" t="str">
        <f t="shared" si="55"/>
        <v>175443402</v>
      </c>
      <c r="C922" s="597">
        <f t="shared" si="56"/>
        <v>46022</v>
      </c>
      <c r="D922" s="593" t="s">
        <v>676</v>
      </c>
      <c r="E922" s="593">
        <v>1</v>
      </c>
      <c r="F922" s="593" t="s">
        <v>956</v>
      </c>
      <c r="G922" s="593" t="s">
        <v>955</v>
      </c>
      <c r="H922" s="598">
        <f>'Справка 7'!C23</f>
        <v>1</v>
      </c>
    </row>
    <row r="923" spans="1:8">
      <c r="A923" s="593" t="str">
        <f t="shared" si="54"/>
        <v>ИНФРА ХОЛДИНГ АД</v>
      </c>
      <c r="B923" s="593" t="str">
        <f t="shared" si="55"/>
        <v>175443402</v>
      </c>
      <c r="C923" s="597">
        <f t="shared" si="56"/>
        <v>46022</v>
      </c>
      <c r="D923" s="593" t="s">
        <v>679</v>
      </c>
      <c r="E923" s="593">
        <v>1</v>
      </c>
      <c r="F923" s="593" t="s">
        <v>678</v>
      </c>
      <c r="G923" s="593" t="s">
        <v>955</v>
      </c>
      <c r="H923" s="598">
        <f>'Справка 7'!C26</f>
        <v>0</v>
      </c>
    </row>
    <row r="924" spans="1:8">
      <c r="A924" s="593" t="str">
        <f t="shared" si="54"/>
        <v>ИНФРА ХОЛДИНГ АД</v>
      </c>
      <c r="B924" s="593" t="str">
        <f t="shared" si="55"/>
        <v>175443402</v>
      </c>
      <c r="C924" s="597">
        <f t="shared" si="56"/>
        <v>46022</v>
      </c>
      <c r="D924" s="593" t="s">
        <v>681</v>
      </c>
      <c r="E924" s="593">
        <v>1</v>
      </c>
      <c r="F924" s="593" t="s">
        <v>680</v>
      </c>
      <c r="G924" s="593" t="s">
        <v>955</v>
      </c>
      <c r="H924" s="598">
        <f>'Справка 7'!C27</f>
        <v>0</v>
      </c>
    </row>
    <row r="925" spans="1:8">
      <c r="A925" s="593" t="str">
        <f t="shared" si="54"/>
        <v>ИНФРА ХОЛДИНГ АД</v>
      </c>
      <c r="B925" s="593" t="str">
        <f t="shared" si="55"/>
        <v>175443402</v>
      </c>
      <c r="C925" s="597">
        <f t="shared" si="56"/>
        <v>46022</v>
      </c>
      <c r="D925" s="593" t="s">
        <v>683</v>
      </c>
      <c r="E925" s="593">
        <v>1</v>
      </c>
      <c r="F925" s="593" t="s">
        <v>682</v>
      </c>
      <c r="G925" s="593" t="s">
        <v>955</v>
      </c>
      <c r="H925" s="598">
        <f>'Справка 7'!C28</f>
        <v>0</v>
      </c>
    </row>
    <row r="926" spans="1:8">
      <c r="A926" s="593" t="str">
        <f t="shared" si="54"/>
        <v>ИНФРА ХОЛДИНГ АД</v>
      </c>
      <c r="B926" s="593" t="str">
        <f t="shared" si="55"/>
        <v>175443402</v>
      </c>
      <c r="C926" s="597">
        <f t="shared" si="56"/>
        <v>46022</v>
      </c>
      <c r="D926" s="593" t="s">
        <v>685</v>
      </c>
      <c r="E926" s="593">
        <v>1</v>
      </c>
      <c r="F926" s="593" t="s">
        <v>684</v>
      </c>
      <c r="G926" s="593" t="s">
        <v>955</v>
      </c>
      <c r="H926" s="598">
        <f>'Справка 7'!C29</f>
        <v>0</v>
      </c>
    </row>
    <row r="927" spans="1:8">
      <c r="A927" s="593" t="str">
        <f t="shared" si="54"/>
        <v>ИНФРА ХОЛДИНГ АД</v>
      </c>
      <c r="B927" s="593" t="str">
        <f t="shared" si="55"/>
        <v>175443402</v>
      </c>
      <c r="C927" s="597">
        <f t="shared" si="56"/>
        <v>46022</v>
      </c>
      <c r="D927" s="593" t="s">
        <v>687</v>
      </c>
      <c r="E927" s="593">
        <v>1</v>
      </c>
      <c r="F927" s="593" t="s">
        <v>686</v>
      </c>
      <c r="G927" s="593" t="s">
        <v>955</v>
      </c>
      <c r="H927" s="598">
        <f>'Справка 7'!C30</f>
        <v>0</v>
      </c>
    </row>
    <row r="928" spans="1:8">
      <c r="A928" s="593" t="str">
        <f t="shared" si="54"/>
        <v>ИНФРА ХОЛДИНГ АД</v>
      </c>
      <c r="B928" s="593" t="str">
        <f t="shared" si="55"/>
        <v>175443402</v>
      </c>
      <c r="C928" s="597">
        <f t="shared" si="56"/>
        <v>46022</v>
      </c>
      <c r="D928" s="593" t="s">
        <v>689</v>
      </c>
      <c r="E928" s="593">
        <v>1</v>
      </c>
      <c r="F928" s="593" t="s">
        <v>688</v>
      </c>
      <c r="G928" s="593" t="s">
        <v>955</v>
      </c>
      <c r="H928" s="598">
        <f>'Справка 7'!C31</f>
        <v>0</v>
      </c>
    </row>
    <row r="929" spans="1:8">
      <c r="A929" s="593" t="str">
        <f t="shared" si="54"/>
        <v>ИНФРА ХОЛДИНГ АД</v>
      </c>
      <c r="B929" s="593" t="str">
        <f t="shared" si="55"/>
        <v>175443402</v>
      </c>
      <c r="C929" s="597">
        <f t="shared" si="56"/>
        <v>46022</v>
      </c>
      <c r="D929" s="593" t="s">
        <v>691</v>
      </c>
      <c r="E929" s="593">
        <v>1</v>
      </c>
      <c r="F929" s="593" t="s">
        <v>690</v>
      </c>
      <c r="G929" s="593" t="s">
        <v>955</v>
      </c>
      <c r="H929" s="598">
        <f>'Справка 7'!C32</f>
        <v>112</v>
      </c>
    </row>
    <row r="930" spans="1:8">
      <c r="A930" s="593" t="str">
        <f t="shared" si="54"/>
        <v>ИНФРА ХОЛДИНГ АД</v>
      </c>
      <c r="B930" s="593" t="str">
        <f t="shared" si="55"/>
        <v>175443402</v>
      </c>
      <c r="C930" s="597">
        <f t="shared" si="56"/>
        <v>46022</v>
      </c>
      <c r="D930" s="593" t="s">
        <v>693</v>
      </c>
      <c r="E930" s="593">
        <v>1</v>
      </c>
      <c r="F930" s="593" t="s">
        <v>692</v>
      </c>
      <c r="G930" s="593" t="s">
        <v>955</v>
      </c>
      <c r="H930" s="598">
        <f>'Справка 7'!C33</f>
        <v>0</v>
      </c>
    </row>
    <row r="931" spans="1:8">
      <c r="A931" s="593" t="str">
        <f t="shared" si="54"/>
        <v>ИНФРА ХОЛДИНГ АД</v>
      </c>
      <c r="B931" s="593" t="str">
        <f t="shared" si="55"/>
        <v>175443402</v>
      </c>
      <c r="C931" s="597">
        <f t="shared" si="56"/>
        <v>46022</v>
      </c>
      <c r="D931" s="593" t="s">
        <v>695</v>
      </c>
      <c r="E931" s="593">
        <v>1</v>
      </c>
      <c r="F931" s="593" t="s">
        <v>694</v>
      </c>
      <c r="G931" s="593" t="s">
        <v>955</v>
      </c>
      <c r="H931" s="598">
        <f>'Справка 7'!C34</f>
        <v>0</v>
      </c>
    </row>
    <row r="932" spans="1:8">
      <c r="A932" s="593" t="str">
        <f t="shared" si="54"/>
        <v>ИНФРА ХОЛДИНГ АД</v>
      </c>
      <c r="B932" s="593" t="str">
        <f t="shared" si="55"/>
        <v>175443402</v>
      </c>
      <c r="C932" s="597">
        <f t="shared" si="56"/>
        <v>46022</v>
      </c>
      <c r="D932" s="593" t="s">
        <v>697</v>
      </c>
      <c r="E932" s="593">
        <v>1</v>
      </c>
      <c r="F932" s="593" t="s">
        <v>696</v>
      </c>
      <c r="G932" s="593" t="s">
        <v>955</v>
      </c>
      <c r="H932" s="598">
        <f>'Справка 7'!C35</f>
        <v>0</v>
      </c>
    </row>
    <row r="933" spans="1:8">
      <c r="A933" s="593" t="str">
        <f t="shared" si="54"/>
        <v>ИНФРА ХОЛДИНГ АД</v>
      </c>
      <c r="B933" s="593" t="str">
        <f t="shared" si="55"/>
        <v>175443402</v>
      </c>
      <c r="C933" s="597">
        <f t="shared" si="56"/>
        <v>46022</v>
      </c>
      <c r="D933" s="593" t="s">
        <v>699</v>
      </c>
      <c r="E933" s="593">
        <v>1</v>
      </c>
      <c r="F933" s="593" t="s">
        <v>957</v>
      </c>
      <c r="G933" s="593" t="s">
        <v>955</v>
      </c>
      <c r="H933" s="598">
        <f>'Справка 7'!C36</f>
        <v>0</v>
      </c>
    </row>
    <row r="934" spans="1:8">
      <c r="A934" s="593" t="str">
        <f t="shared" si="54"/>
        <v>ИНФРА ХОЛДИНГ АД</v>
      </c>
      <c r="B934" s="593" t="str">
        <f t="shared" si="55"/>
        <v>175443402</v>
      </c>
      <c r="C934" s="597">
        <f t="shared" si="56"/>
        <v>46022</v>
      </c>
      <c r="D934" s="593" t="s">
        <v>701</v>
      </c>
      <c r="E934" s="593">
        <v>1</v>
      </c>
      <c r="F934" s="593" t="s">
        <v>958</v>
      </c>
      <c r="G934" s="593" t="s">
        <v>955</v>
      </c>
      <c r="H934" s="598">
        <f>'Справка 7'!C37</f>
        <v>0</v>
      </c>
    </row>
    <row r="935" spans="1:8">
      <c r="A935" s="593" t="str">
        <f t="shared" si="54"/>
        <v>ИНФРА ХОЛДИНГ АД</v>
      </c>
      <c r="B935" s="593" t="str">
        <f t="shared" si="55"/>
        <v>175443402</v>
      </c>
      <c r="C935" s="597">
        <f t="shared" si="56"/>
        <v>46022</v>
      </c>
      <c r="D935" s="593" t="s">
        <v>703</v>
      </c>
      <c r="E935" s="593">
        <v>1</v>
      </c>
      <c r="F935" s="593" t="s">
        <v>959</v>
      </c>
      <c r="G935" s="593" t="s">
        <v>955</v>
      </c>
      <c r="H935" s="598">
        <f>'Справка 7'!C38</f>
        <v>0</v>
      </c>
    </row>
    <row r="936" spans="1:8">
      <c r="A936" s="593" t="str">
        <f t="shared" si="54"/>
        <v>ИНФРА ХОЛДИНГ АД</v>
      </c>
      <c r="B936" s="593" t="str">
        <f t="shared" si="55"/>
        <v>175443402</v>
      </c>
      <c r="C936" s="597">
        <f t="shared" si="56"/>
        <v>46022</v>
      </c>
      <c r="D936" s="593" t="s">
        <v>705</v>
      </c>
      <c r="E936" s="593">
        <v>1</v>
      </c>
      <c r="F936" s="593" t="s">
        <v>960</v>
      </c>
      <c r="G936" s="593" t="s">
        <v>955</v>
      </c>
      <c r="H936" s="598">
        <f>'Справка 7'!C39</f>
        <v>0</v>
      </c>
    </row>
    <row r="937" spans="1:8">
      <c r="A937" s="593" t="str">
        <f t="shared" si="54"/>
        <v>ИНФРА ХОЛДИНГ АД</v>
      </c>
      <c r="B937" s="593" t="str">
        <f t="shared" si="55"/>
        <v>175443402</v>
      </c>
      <c r="C937" s="597">
        <f t="shared" si="56"/>
        <v>46022</v>
      </c>
      <c r="D937" s="593" t="s">
        <v>707</v>
      </c>
      <c r="E937" s="593">
        <v>1</v>
      </c>
      <c r="F937" s="593" t="s">
        <v>706</v>
      </c>
      <c r="G937" s="593" t="s">
        <v>955</v>
      </c>
      <c r="H937" s="598">
        <f>'Справка 7'!C40</f>
        <v>214</v>
      </c>
    </row>
    <row r="938" spans="1:8">
      <c r="A938" s="593" t="str">
        <f t="shared" si="54"/>
        <v>ИНФРА ХОЛДИНГ АД</v>
      </c>
      <c r="B938" s="593" t="str">
        <f t="shared" si="55"/>
        <v>175443402</v>
      </c>
      <c r="C938" s="597">
        <f t="shared" si="56"/>
        <v>46022</v>
      </c>
      <c r="D938" s="593" t="s">
        <v>709</v>
      </c>
      <c r="E938" s="593">
        <v>1</v>
      </c>
      <c r="F938" s="593" t="s">
        <v>961</v>
      </c>
      <c r="G938" s="593" t="s">
        <v>955</v>
      </c>
      <c r="H938" s="598">
        <f>'Справка 7'!C41</f>
        <v>0</v>
      </c>
    </row>
    <row r="939" spans="1:8">
      <c r="A939" s="593" t="str">
        <f t="shared" si="54"/>
        <v>ИНФРА ХОЛДИНГ АД</v>
      </c>
      <c r="B939" s="593" t="str">
        <f t="shared" si="55"/>
        <v>175443402</v>
      </c>
      <c r="C939" s="597">
        <f t="shared" si="56"/>
        <v>46022</v>
      </c>
      <c r="D939" s="593" t="s">
        <v>711</v>
      </c>
      <c r="E939" s="593">
        <v>1</v>
      </c>
      <c r="F939" s="593" t="s">
        <v>962</v>
      </c>
      <c r="G939" s="593" t="s">
        <v>955</v>
      </c>
      <c r="H939" s="598">
        <f>'Справка 7'!C42</f>
        <v>0</v>
      </c>
    </row>
    <row r="940" spans="1:8">
      <c r="A940" s="593" t="str">
        <f t="shared" si="54"/>
        <v>ИНФРА ХОЛДИНГ АД</v>
      </c>
      <c r="B940" s="593" t="str">
        <f t="shared" si="55"/>
        <v>175443402</v>
      </c>
      <c r="C940" s="597">
        <f t="shared" si="56"/>
        <v>46022</v>
      </c>
      <c r="D940" s="593" t="s">
        <v>713</v>
      </c>
      <c r="E940" s="593">
        <v>1</v>
      </c>
      <c r="F940" s="593" t="s">
        <v>963</v>
      </c>
      <c r="G940" s="593" t="s">
        <v>955</v>
      </c>
      <c r="H940" s="598">
        <f>'Справка 7'!C43</f>
        <v>0</v>
      </c>
    </row>
    <row r="941" spans="1:8">
      <c r="A941" s="593" t="str">
        <f t="shared" si="54"/>
        <v>ИНФРА ХОЛДИНГ АД</v>
      </c>
      <c r="B941" s="593" t="str">
        <f t="shared" si="55"/>
        <v>175443402</v>
      </c>
      <c r="C941" s="597">
        <f t="shared" si="56"/>
        <v>46022</v>
      </c>
      <c r="D941" s="593" t="s">
        <v>715</v>
      </c>
      <c r="E941" s="593">
        <v>1</v>
      </c>
      <c r="F941" s="593" t="s">
        <v>684</v>
      </c>
      <c r="G941" s="593" t="s">
        <v>955</v>
      </c>
      <c r="H941" s="598">
        <f>'Справка 7'!C44</f>
        <v>214</v>
      </c>
    </row>
    <row r="942" spans="1:8">
      <c r="A942" s="593" t="str">
        <f t="shared" si="54"/>
        <v>ИНФРА ХОЛДИНГ АД</v>
      </c>
      <c r="B942" s="593" t="str">
        <f t="shared" si="55"/>
        <v>175443402</v>
      </c>
      <c r="C942" s="597">
        <f t="shared" si="56"/>
        <v>46022</v>
      </c>
      <c r="D942" s="593" t="s">
        <v>717</v>
      </c>
      <c r="E942" s="593">
        <v>1</v>
      </c>
      <c r="F942" s="593" t="s">
        <v>677</v>
      </c>
      <c r="G942" s="593" t="s">
        <v>955</v>
      </c>
      <c r="H942" s="598">
        <f>'Справка 7'!C45</f>
        <v>326</v>
      </c>
    </row>
    <row r="943" spans="1:8">
      <c r="A943" s="593" t="str">
        <f t="shared" si="54"/>
        <v>ИНФРА ХОЛДИНГ АД</v>
      </c>
      <c r="B943" s="593" t="str">
        <f t="shared" si="55"/>
        <v>175443402</v>
      </c>
      <c r="C943" s="597">
        <f t="shared" si="56"/>
        <v>46022</v>
      </c>
      <c r="D943" s="593" t="s">
        <v>719</v>
      </c>
      <c r="E943" s="593">
        <v>1</v>
      </c>
      <c r="F943" s="593" t="s">
        <v>718</v>
      </c>
      <c r="G943" s="593" t="s">
        <v>955</v>
      </c>
      <c r="H943" s="598">
        <f>'Справка 7'!C46</f>
        <v>327</v>
      </c>
    </row>
    <row r="944" spans="1:8">
      <c r="A944" s="593" t="str">
        <f t="shared" si="54"/>
        <v>ИНФРА ХОЛДИНГ АД</v>
      </c>
      <c r="B944" s="593" t="str">
        <f t="shared" si="55"/>
        <v>175443402</v>
      </c>
      <c r="C944" s="597">
        <f t="shared" si="56"/>
        <v>46022</v>
      </c>
      <c r="D944" s="593" t="s">
        <v>655</v>
      </c>
      <c r="E944" s="593">
        <v>2</v>
      </c>
      <c r="F944" s="593" t="s">
        <v>654</v>
      </c>
      <c r="G944" s="593" t="s">
        <v>955</v>
      </c>
      <c r="H944" s="598">
        <f>'Справка 7'!D11</f>
        <v>0</v>
      </c>
    </row>
    <row r="945" spans="1:8">
      <c r="A945" s="593" t="str">
        <f t="shared" si="54"/>
        <v>ИНФРА ХОЛДИНГ АД</v>
      </c>
      <c r="B945" s="593" t="str">
        <f t="shared" si="55"/>
        <v>175443402</v>
      </c>
      <c r="C945" s="597">
        <f t="shared" si="56"/>
        <v>46022</v>
      </c>
      <c r="D945" s="593" t="s">
        <v>658</v>
      </c>
      <c r="E945" s="593">
        <v>2</v>
      </c>
      <c r="F945" s="593" t="s">
        <v>657</v>
      </c>
      <c r="G945" s="593" t="s">
        <v>955</v>
      </c>
      <c r="H945" s="598">
        <f>'Справка 7'!D13</f>
        <v>0</v>
      </c>
    </row>
    <row r="946" spans="1:8">
      <c r="A946" s="593" t="str">
        <f t="shared" si="54"/>
        <v>ИНФРА ХОЛДИНГ АД</v>
      </c>
      <c r="B946" s="593" t="str">
        <f t="shared" si="55"/>
        <v>175443402</v>
      </c>
      <c r="C946" s="597">
        <f t="shared" si="56"/>
        <v>46022</v>
      </c>
      <c r="D946" s="593" t="s">
        <v>660</v>
      </c>
      <c r="E946" s="593">
        <v>2</v>
      </c>
      <c r="F946" s="593" t="s">
        <v>659</v>
      </c>
      <c r="G946" s="593" t="s">
        <v>955</v>
      </c>
      <c r="H946" s="598">
        <f>'Справка 7'!D14</f>
        <v>0</v>
      </c>
    </row>
    <row r="947" spans="1:8">
      <c r="A947" s="593" t="str">
        <f t="shared" si="54"/>
        <v>ИНФРА ХОЛДИНГ АД</v>
      </c>
      <c r="B947" s="593" t="str">
        <f t="shared" si="55"/>
        <v>175443402</v>
      </c>
      <c r="C947" s="597">
        <f t="shared" si="56"/>
        <v>46022</v>
      </c>
      <c r="D947" s="593" t="s">
        <v>662</v>
      </c>
      <c r="E947" s="593">
        <v>2</v>
      </c>
      <c r="F947" s="593" t="s">
        <v>661</v>
      </c>
      <c r="G947" s="593" t="s">
        <v>955</v>
      </c>
      <c r="H947" s="598">
        <f>'Справка 7'!D15</f>
        <v>0</v>
      </c>
    </row>
    <row r="948" spans="1:8">
      <c r="A948" s="593" t="str">
        <f t="shared" si="54"/>
        <v>ИНФРА ХОЛДИНГ АД</v>
      </c>
      <c r="B948" s="593" t="str">
        <f t="shared" si="55"/>
        <v>175443402</v>
      </c>
      <c r="C948" s="597">
        <f t="shared" si="56"/>
        <v>46022</v>
      </c>
      <c r="D948" s="593" t="s">
        <v>664</v>
      </c>
      <c r="E948" s="593">
        <v>2</v>
      </c>
      <c r="F948" s="593" t="s">
        <v>663</v>
      </c>
      <c r="G948" s="593" t="s">
        <v>955</v>
      </c>
      <c r="H948" s="598">
        <f>'Справка 7'!D16</f>
        <v>0</v>
      </c>
    </row>
    <row r="949" spans="1:8">
      <c r="A949" s="593" t="str">
        <f t="shared" si="54"/>
        <v>ИНФРА ХОЛДИНГ АД</v>
      </c>
      <c r="B949" s="593" t="str">
        <f t="shared" si="55"/>
        <v>175443402</v>
      </c>
      <c r="C949" s="597">
        <f t="shared" si="56"/>
        <v>46022</v>
      </c>
      <c r="D949" s="593" t="s">
        <v>666</v>
      </c>
      <c r="E949" s="593">
        <v>2</v>
      </c>
      <c r="F949" s="593" t="s">
        <v>665</v>
      </c>
      <c r="G949" s="593" t="s">
        <v>955</v>
      </c>
      <c r="H949" s="598">
        <f>'Справка 7'!D17</f>
        <v>0</v>
      </c>
    </row>
    <row r="950" spans="1:8">
      <c r="A950" s="593" t="str">
        <f t="shared" si="54"/>
        <v>ИНФРА ХОЛДИНГ АД</v>
      </c>
      <c r="B950" s="593" t="str">
        <f t="shared" si="55"/>
        <v>175443402</v>
      </c>
      <c r="C950" s="597">
        <f t="shared" si="56"/>
        <v>46022</v>
      </c>
      <c r="D950" s="593" t="s">
        <v>668</v>
      </c>
      <c r="E950" s="593">
        <v>2</v>
      </c>
      <c r="F950" s="593" t="s">
        <v>667</v>
      </c>
      <c r="G950" s="593" t="s">
        <v>955</v>
      </c>
      <c r="H950" s="598">
        <f>'Справка 7'!D18</f>
        <v>0</v>
      </c>
    </row>
    <row r="951" spans="1:8">
      <c r="A951" s="593" t="str">
        <f t="shared" si="54"/>
        <v>ИНФРА ХОЛДИНГ АД</v>
      </c>
      <c r="B951" s="593" t="str">
        <f t="shared" si="55"/>
        <v>175443402</v>
      </c>
      <c r="C951" s="597">
        <f t="shared" si="56"/>
        <v>46022</v>
      </c>
      <c r="D951" s="593" t="s">
        <v>670</v>
      </c>
      <c r="E951" s="593">
        <v>2</v>
      </c>
      <c r="F951" s="593" t="s">
        <v>669</v>
      </c>
      <c r="G951" s="593" t="s">
        <v>955</v>
      </c>
      <c r="H951" s="598">
        <f>'Справка 7'!D19</f>
        <v>0</v>
      </c>
    </row>
    <row r="952" spans="1:8">
      <c r="A952" s="593" t="str">
        <f t="shared" si="54"/>
        <v>ИНФРА ХОЛДИНГ АД</v>
      </c>
      <c r="B952" s="593" t="str">
        <f t="shared" si="55"/>
        <v>175443402</v>
      </c>
      <c r="C952" s="597">
        <f t="shared" si="56"/>
        <v>46022</v>
      </c>
      <c r="D952" s="593" t="s">
        <v>671</v>
      </c>
      <c r="E952" s="593">
        <v>2</v>
      </c>
      <c r="F952" s="593" t="s">
        <v>663</v>
      </c>
      <c r="G952" s="593" t="s">
        <v>955</v>
      </c>
      <c r="H952" s="598">
        <f>'Справка 7'!D20</f>
        <v>0</v>
      </c>
    </row>
    <row r="953" spans="1:8">
      <c r="A953" s="593" t="str">
        <f t="shared" si="54"/>
        <v>ИНФРА ХОЛДИНГ АД</v>
      </c>
      <c r="B953" s="593" t="str">
        <f t="shared" si="55"/>
        <v>175443402</v>
      </c>
      <c r="C953" s="597">
        <f t="shared" si="56"/>
        <v>46022</v>
      </c>
      <c r="D953" s="593" t="s">
        <v>673</v>
      </c>
      <c r="E953" s="593">
        <v>2</v>
      </c>
      <c r="F953" s="593" t="s">
        <v>656</v>
      </c>
      <c r="G953" s="593" t="s">
        <v>955</v>
      </c>
      <c r="H953" s="598">
        <f>'Справка 7'!D21</f>
        <v>0</v>
      </c>
    </row>
    <row r="954" spans="1:8">
      <c r="A954" s="593" t="str">
        <f t="shared" si="54"/>
        <v>ИНФРА ХОЛДИНГ АД</v>
      </c>
      <c r="B954" s="593" t="str">
        <f t="shared" si="55"/>
        <v>175443402</v>
      </c>
      <c r="C954" s="597">
        <f t="shared" si="56"/>
        <v>46022</v>
      </c>
      <c r="D954" s="593" t="s">
        <v>676</v>
      </c>
      <c r="E954" s="593">
        <v>2</v>
      </c>
      <c r="F954" s="593" t="s">
        <v>956</v>
      </c>
      <c r="G954" s="593" t="s">
        <v>955</v>
      </c>
      <c r="H954" s="598">
        <f>'Справка 7'!D23</f>
        <v>1</v>
      </c>
    </row>
    <row r="955" spans="1:8">
      <c r="A955" s="593" t="str">
        <f t="shared" si="54"/>
        <v>ИНФРА ХОЛДИНГ АД</v>
      </c>
      <c r="B955" s="593" t="str">
        <f t="shared" si="55"/>
        <v>175443402</v>
      </c>
      <c r="C955" s="597">
        <f t="shared" si="56"/>
        <v>46022</v>
      </c>
      <c r="D955" s="593" t="s">
        <v>679</v>
      </c>
      <c r="E955" s="593">
        <v>2</v>
      </c>
      <c r="F955" s="593" t="s">
        <v>678</v>
      </c>
      <c r="G955" s="593" t="s">
        <v>955</v>
      </c>
      <c r="H955" s="598">
        <f>'Справка 7'!D26</f>
        <v>0</v>
      </c>
    </row>
    <row r="956" spans="1:8">
      <c r="A956" s="593" t="str">
        <f t="shared" si="54"/>
        <v>ИНФРА ХОЛДИНГ АД</v>
      </c>
      <c r="B956" s="593" t="str">
        <f t="shared" si="55"/>
        <v>175443402</v>
      </c>
      <c r="C956" s="597">
        <f t="shared" si="56"/>
        <v>46022</v>
      </c>
      <c r="D956" s="593" t="s">
        <v>681</v>
      </c>
      <c r="E956" s="593">
        <v>2</v>
      </c>
      <c r="F956" s="593" t="s">
        <v>680</v>
      </c>
      <c r="G956" s="593" t="s">
        <v>955</v>
      </c>
      <c r="H956" s="598">
        <f>'Справка 7'!D27</f>
        <v>0</v>
      </c>
    </row>
    <row r="957" spans="1:8">
      <c r="A957" s="593" t="str">
        <f t="shared" si="54"/>
        <v>ИНФРА ХОЛДИНГ АД</v>
      </c>
      <c r="B957" s="593" t="str">
        <f t="shared" si="55"/>
        <v>175443402</v>
      </c>
      <c r="C957" s="597">
        <f t="shared" si="56"/>
        <v>46022</v>
      </c>
      <c r="D957" s="593" t="s">
        <v>683</v>
      </c>
      <c r="E957" s="593">
        <v>2</v>
      </c>
      <c r="F957" s="593" t="s">
        <v>682</v>
      </c>
      <c r="G957" s="593" t="s">
        <v>955</v>
      </c>
      <c r="H957" s="598">
        <f>'Справка 7'!D28</f>
        <v>0</v>
      </c>
    </row>
    <row r="958" spans="1:8">
      <c r="A958" s="593" t="str">
        <f t="shared" si="54"/>
        <v>ИНФРА ХОЛДИНГ АД</v>
      </c>
      <c r="B958" s="593" t="str">
        <f t="shared" si="55"/>
        <v>175443402</v>
      </c>
      <c r="C958" s="597">
        <f t="shared" si="56"/>
        <v>46022</v>
      </c>
      <c r="D958" s="593" t="s">
        <v>685</v>
      </c>
      <c r="E958" s="593">
        <v>2</v>
      </c>
      <c r="F958" s="593" t="s">
        <v>684</v>
      </c>
      <c r="G958" s="593" t="s">
        <v>955</v>
      </c>
      <c r="H958" s="598">
        <f>'Справка 7'!D29</f>
        <v>0</v>
      </c>
    </row>
    <row r="959" spans="1:8">
      <c r="A959" s="593" t="str">
        <f t="shared" si="54"/>
        <v>ИНФРА ХОЛДИНГ АД</v>
      </c>
      <c r="B959" s="593" t="str">
        <f t="shared" si="55"/>
        <v>175443402</v>
      </c>
      <c r="C959" s="597">
        <f t="shared" si="56"/>
        <v>46022</v>
      </c>
      <c r="D959" s="593" t="s">
        <v>687</v>
      </c>
      <c r="E959" s="593">
        <v>2</v>
      </c>
      <c r="F959" s="593" t="s">
        <v>686</v>
      </c>
      <c r="G959" s="593" t="s">
        <v>955</v>
      </c>
      <c r="H959" s="598">
        <f>'Справка 7'!D30</f>
        <v>0</v>
      </c>
    </row>
    <row r="960" spans="1:8">
      <c r="A960" s="593" t="str">
        <f t="shared" si="54"/>
        <v>ИНФРА ХОЛДИНГ АД</v>
      </c>
      <c r="B960" s="593" t="str">
        <f t="shared" si="55"/>
        <v>175443402</v>
      </c>
      <c r="C960" s="597">
        <f t="shared" si="56"/>
        <v>46022</v>
      </c>
      <c r="D960" s="593" t="s">
        <v>689</v>
      </c>
      <c r="E960" s="593">
        <v>2</v>
      </c>
      <c r="F960" s="593" t="s">
        <v>688</v>
      </c>
      <c r="G960" s="593" t="s">
        <v>955</v>
      </c>
      <c r="H960" s="598">
        <f>'Справка 7'!D31</f>
        <v>0</v>
      </c>
    </row>
    <row r="961" spans="1:8">
      <c r="A961" s="593" t="str">
        <f t="shared" si="54"/>
        <v>ИНФРА ХОЛДИНГ АД</v>
      </c>
      <c r="B961" s="593" t="str">
        <f t="shared" si="55"/>
        <v>175443402</v>
      </c>
      <c r="C961" s="597">
        <f t="shared" si="56"/>
        <v>46022</v>
      </c>
      <c r="D961" s="593" t="s">
        <v>691</v>
      </c>
      <c r="E961" s="593">
        <v>2</v>
      </c>
      <c r="F961" s="593" t="s">
        <v>690</v>
      </c>
      <c r="G961" s="593" t="s">
        <v>955</v>
      </c>
      <c r="H961" s="598">
        <f>'Справка 7'!D32</f>
        <v>112</v>
      </c>
    </row>
    <row r="962" spans="1:8">
      <c r="A962" s="593" t="str">
        <f t="shared" si="54"/>
        <v>ИНФРА ХОЛДИНГ АД</v>
      </c>
      <c r="B962" s="593" t="str">
        <f t="shared" si="55"/>
        <v>175443402</v>
      </c>
      <c r="C962" s="597">
        <f t="shared" si="56"/>
        <v>46022</v>
      </c>
      <c r="D962" s="593" t="s">
        <v>693</v>
      </c>
      <c r="E962" s="593">
        <v>2</v>
      </c>
      <c r="F962" s="593" t="s">
        <v>692</v>
      </c>
      <c r="G962" s="593" t="s">
        <v>955</v>
      </c>
      <c r="H962" s="598">
        <f>'Справка 7'!D33</f>
        <v>0</v>
      </c>
    </row>
    <row r="963" spans="1:8">
      <c r="A963" s="593" t="str">
        <f t="shared" si="54"/>
        <v>ИНФРА ХОЛДИНГ АД</v>
      </c>
      <c r="B963" s="593" t="str">
        <f t="shared" si="55"/>
        <v>175443402</v>
      </c>
      <c r="C963" s="597">
        <f t="shared" si="56"/>
        <v>46022</v>
      </c>
      <c r="D963" s="593" t="s">
        <v>695</v>
      </c>
      <c r="E963" s="593">
        <v>2</v>
      </c>
      <c r="F963" s="593" t="s">
        <v>694</v>
      </c>
      <c r="G963" s="593" t="s">
        <v>955</v>
      </c>
      <c r="H963" s="598">
        <f>'Справка 7'!D34</f>
        <v>0</v>
      </c>
    </row>
    <row r="964" spans="1:8">
      <c r="A964" s="593" t="str">
        <f t="shared" si="54"/>
        <v>ИНФРА ХОЛДИНГ АД</v>
      </c>
      <c r="B964" s="593" t="str">
        <f t="shared" si="55"/>
        <v>175443402</v>
      </c>
      <c r="C964" s="597">
        <f t="shared" si="56"/>
        <v>46022</v>
      </c>
      <c r="D964" s="593" t="s">
        <v>697</v>
      </c>
      <c r="E964" s="593">
        <v>2</v>
      </c>
      <c r="F964" s="593" t="s">
        <v>696</v>
      </c>
      <c r="G964" s="593" t="s">
        <v>955</v>
      </c>
      <c r="H964" s="598">
        <f>'Справка 7'!D35</f>
        <v>0</v>
      </c>
    </row>
    <row r="965" spans="1:8">
      <c r="A965" s="593" t="str">
        <f t="shared" si="54"/>
        <v>ИНФРА ХОЛДИНГ АД</v>
      </c>
      <c r="B965" s="593" t="str">
        <f t="shared" si="55"/>
        <v>175443402</v>
      </c>
      <c r="C965" s="597">
        <f t="shared" si="56"/>
        <v>46022</v>
      </c>
      <c r="D965" s="593" t="s">
        <v>699</v>
      </c>
      <c r="E965" s="593">
        <v>2</v>
      </c>
      <c r="F965" s="593" t="s">
        <v>957</v>
      </c>
      <c r="G965" s="593" t="s">
        <v>955</v>
      </c>
      <c r="H965" s="598">
        <f>'Справка 7'!D36</f>
        <v>0</v>
      </c>
    </row>
    <row r="966" spans="1:8">
      <c r="A966" s="593" t="str">
        <f t="shared" si="54"/>
        <v>ИНФРА ХОЛДИНГ АД</v>
      </c>
      <c r="B966" s="593" t="str">
        <f t="shared" si="55"/>
        <v>175443402</v>
      </c>
      <c r="C966" s="597">
        <f t="shared" si="56"/>
        <v>46022</v>
      </c>
      <c r="D966" s="593" t="s">
        <v>701</v>
      </c>
      <c r="E966" s="593">
        <v>2</v>
      </c>
      <c r="F966" s="593" t="s">
        <v>958</v>
      </c>
      <c r="G966" s="593" t="s">
        <v>955</v>
      </c>
      <c r="H966" s="598">
        <f>'Справка 7'!D37</f>
        <v>0</v>
      </c>
    </row>
    <row r="967" spans="1:8">
      <c r="A967" s="593" t="str">
        <f t="shared" si="54"/>
        <v>ИНФРА ХОЛДИНГ АД</v>
      </c>
      <c r="B967" s="593" t="str">
        <f t="shared" si="55"/>
        <v>175443402</v>
      </c>
      <c r="C967" s="597">
        <f t="shared" si="56"/>
        <v>46022</v>
      </c>
      <c r="D967" s="593" t="s">
        <v>703</v>
      </c>
      <c r="E967" s="593">
        <v>2</v>
      </c>
      <c r="F967" s="593" t="s">
        <v>959</v>
      </c>
      <c r="G967" s="593" t="s">
        <v>955</v>
      </c>
      <c r="H967" s="598">
        <f>'Справка 7'!D38</f>
        <v>0</v>
      </c>
    </row>
    <row r="968" spans="1:8">
      <c r="A968" s="593" t="str">
        <f t="shared" si="54"/>
        <v>ИНФРА ХОЛДИНГ АД</v>
      </c>
      <c r="B968" s="593" t="str">
        <f t="shared" si="55"/>
        <v>175443402</v>
      </c>
      <c r="C968" s="597">
        <f t="shared" si="56"/>
        <v>46022</v>
      </c>
      <c r="D968" s="593" t="s">
        <v>705</v>
      </c>
      <c r="E968" s="593">
        <v>2</v>
      </c>
      <c r="F968" s="593" t="s">
        <v>960</v>
      </c>
      <c r="G968" s="593" t="s">
        <v>955</v>
      </c>
      <c r="H968" s="598">
        <f>'Справка 7'!D39</f>
        <v>0</v>
      </c>
    </row>
    <row r="969" spans="1:8">
      <c r="A969" s="593" t="str">
        <f t="shared" si="54"/>
        <v>ИНФРА ХОЛДИНГ АД</v>
      </c>
      <c r="B969" s="593" t="str">
        <f t="shared" si="55"/>
        <v>175443402</v>
      </c>
      <c r="C969" s="597">
        <f t="shared" si="56"/>
        <v>46022</v>
      </c>
      <c r="D969" s="593" t="s">
        <v>707</v>
      </c>
      <c r="E969" s="593">
        <v>2</v>
      </c>
      <c r="F969" s="593" t="s">
        <v>706</v>
      </c>
      <c r="G969" s="593" t="s">
        <v>955</v>
      </c>
      <c r="H969" s="598">
        <f>'Справка 7'!D40</f>
        <v>214</v>
      </c>
    </row>
    <row r="970" spans="1:8">
      <c r="A970" s="593" t="str">
        <f t="shared" si="54"/>
        <v>ИНФРА ХОЛДИНГ АД</v>
      </c>
      <c r="B970" s="593" t="str">
        <f t="shared" si="55"/>
        <v>175443402</v>
      </c>
      <c r="C970" s="597">
        <f t="shared" si="56"/>
        <v>46022</v>
      </c>
      <c r="D970" s="593" t="s">
        <v>709</v>
      </c>
      <c r="E970" s="593">
        <v>2</v>
      </c>
      <c r="F970" s="593" t="s">
        <v>961</v>
      </c>
      <c r="G970" s="593" t="s">
        <v>955</v>
      </c>
      <c r="H970" s="598">
        <f>'Справка 7'!D41</f>
        <v>0</v>
      </c>
    </row>
    <row r="971" spans="1:8">
      <c r="A971" s="593" t="str">
        <f t="shared" si="54"/>
        <v>ИНФРА ХОЛДИНГ АД</v>
      </c>
      <c r="B971" s="593" t="str">
        <f t="shared" si="55"/>
        <v>175443402</v>
      </c>
      <c r="C971" s="597">
        <f t="shared" si="56"/>
        <v>46022</v>
      </c>
      <c r="D971" s="593" t="s">
        <v>711</v>
      </c>
      <c r="E971" s="593">
        <v>2</v>
      </c>
      <c r="F971" s="593" t="s">
        <v>962</v>
      </c>
      <c r="G971" s="593" t="s">
        <v>955</v>
      </c>
      <c r="H971" s="598">
        <f>'Справка 7'!D42</f>
        <v>0</v>
      </c>
    </row>
    <row r="972" spans="1:8">
      <c r="A972" s="593" t="str">
        <f t="shared" si="54"/>
        <v>ИНФРА ХОЛДИНГ АД</v>
      </c>
      <c r="B972" s="593" t="str">
        <f t="shared" si="55"/>
        <v>175443402</v>
      </c>
      <c r="C972" s="597">
        <f t="shared" si="56"/>
        <v>46022</v>
      </c>
      <c r="D972" s="593" t="s">
        <v>713</v>
      </c>
      <c r="E972" s="593">
        <v>2</v>
      </c>
      <c r="F972" s="593" t="s">
        <v>963</v>
      </c>
      <c r="G972" s="593" t="s">
        <v>955</v>
      </c>
      <c r="H972" s="598">
        <f>'Справка 7'!D43</f>
        <v>0</v>
      </c>
    </row>
    <row r="973" spans="1:8">
      <c r="A973" s="593" t="str">
        <f t="shared" si="54"/>
        <v>ИНФРА ХОЛДИНГ АД</v>
      </c>
      <c r="B973" s="593" t="str">
        <f t="shared" si="55"/>
        <v>175443402</v>
      </c>
      <c r="C973" s="597">
        <f t="shared" si="56"/>
        <v>46022</v>
      </c>
      <c r="D973" s="593" t="s">
        <v>715</v>
      </c>
      <c r="E973" s="593">
        <v>2</v>
      </c>
      <c r="F973" s="593" t="s">
        <v>684</v>
      </c>
      <c r="G973" s="593" t="s">
        <v>955</v>
      </c>
      <c r="H973" s="598">
        <f>'Справка 7'!D44</f>
        <v>214</v>
      </c>
    </row>
    <row r="974" spans="1:8">
      <c r="A974" s="593" t="str">
        <f t="shared" si="54"/>
        <v>ИНФРА ХОЛДИНГ АД</v>
      </c>
      <c r="B974" s="593" t="str">
        <f t="shared" si="55"/>
        <v>175443402</v>
      </c>
      <c r="C974" s="597">
        <f t="shared" si="56"/>
        <v>46022</v>
      </c>
      <c r="D974" s="593" t="s">
        <v>717</v>
      </c>
      <c r="E974" s="593">
        <v>2</v>
      </c>
      <c r="F974" s="593" t="s">
        <v>677</v>
      </c>
      <c r="G974" s="593" t="s">
        <v>955</v>
      </c>
      <c r="H974" s="598">
        <f>'Справка 7'!D45</f>
        <v>326</v>
      </c>
    </row>
    <row r="975" spans="1:8">
      <c r="A975" s="593" t="str">
        <f t="shared" si="54"/>
        <v>ИНФРА ХОЛДИНГ АД</v>
      </c>
      <c r="B975" s="593" t="str">
        <f t="shared" si="55"/>
        <v>175443402</v>
      </c>
      <c r="C975" s="597">
        <f t="shared" si="56"/>
        <v>46022</v>
      </c>
      <c r="D975" s="593" t="s">
        <v>719</v>
      </c>
      <c r="E975" s="593">
        <v>2</v>
      </c>
      <c r="F975" s="593" t="s">
        <v>718</v>
      </c>
      <c r="G975" s="593" t="s">
        <v>955</v>
      </c>
      <c r="H975" s="598">
        <f>'Справка 7'!D46</f>
        <v>327</v>
      </c>
    </row>
    <row r="976" spans="1:8">
      <c r="A976" s="593" t="str">
        <f t="shared" ref="A976:A1039" si="57">pdeName</f>
        <v>ИНФРА ХОЛДИНГ АД</v>
      </c>
      <c r="B976" s="593" t="str">
        <f t="shared" ref="B976:B1039" si="58">pdeBulstat</f>
        <v>175443402</v>
      </c>
      <c r="C976" s="597">
        <f t="shared" ref="C976:C1039" si="59">endDate</f>
        <v>46022</v>
      </c>
      <c r="D976" s="593" t="s">
        <v>655</v>
      </c>
      <c r="E976" s="593">
        <v>3</v>
      </c>
      <c r="F976" s="593" t="s">
        <v>654</v>
      </c>
      <c r="G976" s="593" t="s">
        <v>955</v>
      </c>
      <c r="H976" s="598">
        <f>'Справка 7'!E11</f>
        <v>0</v>
      </c>
    </row>
    <row r="977" spans="1:8">
      <c r="A977" s="593" t="str">
        <f t="shared" si="57"/>
        <v>ИНФРА ХОЛДИНГ АД</v>
      </c>
      <c r="B977" s="593" t="str">
        <f t="shared" si="58"/>
        <v>175443402</v>
      </c>
      <c r="C977" s="597">
        <f t="shared" si="59"/>
        <v>46022</v>
      </c>
      <c r="D977" s="593" t="s">
        <v>658</v>
      </c>
      <c r="E977" s="593">
        <v>3</v>
      </c>
      <c r="F977" s="593" t="s">
        <v>657</v>
      </c>
      <c r="G977" s="593" t="s">
        <v>955</v>
      </c>
      <c r="H977" s="598">
        <f>'Справка 7'!E13</f>
        <v>0</v>
      </c>
    </row>
    <row r="978" spans="1:8">
      <c r="A978" s="593" t="str">
        <f t="shared" si="57"/>
        <v>ИНФРА ХОЛДИНГ АД</v>
      </c>
      <c r="B978" s="593" t="str">
        <f t="shared" si="58"/>
        <v>175443402</v>
      </c>
      <c r="C978" s="597">
        <f t="shared" si="59"/>
        <v>46022</v>
      </c>
      <c r="D978" s="593" t="s">
        <v>660</v>
      </c>
      <c r="E978" s="593">
        <v>3</v>
      </c>
      <c r="F978" s="593" t="s">
        <v>659</v>
      </c>
      <c r="G978" s="593" t="s">
        <v>955</v>
      </c>
      <c r="H978" s="598">
        <f>'Справка 7'!E14</f>
        <v>0</v>
      </c>
    </row>
    <row r="979" spans="1:8">
      <c r="A979" s="593" t="str">
        <f t="shared" si="57"/>
        <v>ИНФРА ХОЛДИНГ АД</v>
      </c>
      <c r="B979" s="593" t="str">
        <f t="shared" si="58"/>
        <v>175443402</v>
      </c>
      <c r="C979" s="597">
        <f t="shared" si="59"/>
        <v>46022</v>
      </c>
      <c r="D979" s="593" t="s">
        <v>662</v>
      </c>
      <c r="E979" s="593">
        <v>3</v>
      </c>
      <c r="F979" s="593" t="s">
        <v>661</v>
      </c>
      <c r="G979" s="593" t="s">
        <v>955</v>
      </c>
      <c r="H979" s="598">
        <f>'Справка 7'!E15</f>
        <v>0</v>
      </c>
    </row>
    <row r="980" spans="1:8">
      <c r="A980" s="593" t="str">
        <f t="shared" si="57"/>
        <v>ИНФРА ХОЛДИНГ АД</v>
      </c>
      <c r="B980" s="593" t="str">
        <f t="shared" si="58"/>
        <v>175443402</v>
      </c>
      <c r="C980" s="597">
        <f t="shared" si="59"/>
        <v>46022</v>
      </c>
      <c r="D980" s="593" t="s">
        <v>664</v>
      </c>
      <c r="E980" s="593">
        <v>3</v>
      </c>
      <c r="F980" s="593" t="s">
        <v>663</v>
      </c>
      <c r="G980" s="593" t="s">
        <v>955</v>
      </c>
      <c r="H980" s="598">
        <f>'Справка 7'!E16</f>
        <v>0</v>
      </c>
    </row>
    <row r="981" spans="1:8">
      <c r="A981" s="593" t="str">
        <f t="shared" si="57"/>
        <v>ИНФРА ХОЛДИНГ АД</v>
      </c>
      <c r="B981" s="593" t="str">
        <f t="shared" si="58"/>
        <v>175443402</v>
      </c>
      <c r="C981" s="597">
        <f t="shared" si="59"/>
        <v>46022</v>
      </c>
      <c r="D981" s="593" t="s">
        <v>666</v>
      </c>
      <c r="E981" s="593">
        <v>3</v>
      </c>
      <c r="F981" s="593" t="s">
        <v>665</v>
      </c>
      <c r="G981" s="593" t="s">
        <v>955</v>
      </c>
      <c r="H981" s="598">
        <f>'Справка 7'!E17</f>
        <v>0</v>
      </c>
    </row>
    <row r="982" spans="1:8">
      <c r="A982" s="593" t="str">
        <f t="shared" si="57"/>
        <v>ИНФРА ХОЛДИНГ АД</v>
      </c>
      <c r="B982" s="593" t="str">
        <f t="shared" si="58"/>
        <v>175443402</v>
      </c>
      <c r="C982" s="597">
        <f t="shared" si="59"/>
        <v>46022</v>
      </c>
      <c r="D982" s="593" t="s">
        <v>668</v>
      </c>
      <c r="E982" s="593">
        <v>3</v>
      </c>
      <c r="F982" s="593" t="s">
        <v>667</v>
      </c>
      <c r="G982" s="593" t="s">
        <v>955</v>
      </c>
      <c r="H982" s="598">
        <f>'Справка 7'!E18</f>
        <v>0</v>
      </c>
    </row>
    <row r="983" spans="1:8">
      <c r="A983" s="593" t="str">
        <f t="shared" si="57"/>
        <v>ИНФРА ХОЛДИНГ АД</v>
      </c>
      <c r="B983" s="593" t="str">
        <f t="shared" si="58"/>
        <v>175443402</v>
      </c>
      <c r="C983" s="597">
        <f t="shared" si="59"/>
        <v>46022</v>
      </c>
      <c r="D983" s="593" t="s">
        <v>670</v>
      </c>
      <c r="E983" s="593">
        <v>3</v>
      </c>
      <c r="F983" s="593" t="s">
        <v>669</v>
      </c>
      <c r="G983" s="593" t="s">
        <v>955</v>
      </c>
      <c r="H983" s="598">
        <f>'Справка 7'!E19</f>
        <v>0</v>
      </c>
    </row>
    <row r="984" spans="1:8">
      <c r="A984" s="593" t="str">
        <f t="shared" si="57"/>
        <v>ИНФРА ХОЛДИНГ АД</v>
      </c>
      <c r="B984" s="593" t="str">
        <f t="shared" si="58"/>
        <v>175443402</v>
      </c>
      <c r="C984" s="597">
        <f t="shared" si="59"/>
        <v>46022</v>
      </c>
      <c r="D984" s="593" t="s">
        <v>671</v>
      </c>
      <c r="E984" s="593">
        <v>3</v>
      </c>
      <c r="F984" s="593" t="s">
        <v>663</v>
      </c>
      <c r="G984" s="593" t="s">
        <v>955</v>
      </c>
      <c r="H984" s="598">
        <f>'Справка 7'!E20</f>
        <v>0</v>
      </c>
    </row>
    <row r="985" spans="1:8">
      <c r="A985" s="593" t="str">
        <f t="shared" si="57"/>
        <v>ИНФРА ХОЛДИНГ АД</v>
      </c>
      <c r="B985" s="593" t="str">
        <f t="shared" si="58"/>
        <v>175443402</v>
      </c>
      <c r="C985" s="597">
        <f t="shared" si="59"/>
        <v>46022</v>
      </c>
      <c r="D985" s="593" t="s">
        <v>673</v>
      </c>
      <c r="E985" s="593">
        <v>3</v>
      </c>
      <c r="F985" s="593" t="s">
        <v>656</v>
      </c>
      <c r="G985" s="593" t="s">
        <v>955</v>
      </c>
      <c r="H985" s="598">
        <f>'Справка 7'!E21</f>
        <v>0</v>
      </c>
    </row>
    <row r="986" spans="1:8">
      <c r="A986" s="593" t="str">
        <f t="shared" si="57"/>
        <v>ИНФРА ХОЛДИНГ АД</v>
      </c>
      <c r="B986" s="593" t="str">
        <f t="shared" si="58"/>
        <v>175443402</v>
      </c>
      <c r="C986" s="597">
        <f t="shared" si="59"/>
        <v>46022</v>
      </c>
      <c r="D986" s="593" t="s">
        <v>676</v>
      </c>
      <c r="E986" s="593">
        <v>3</v>
      </c>
      <c r="F986" s="593" t="s">
        <v>956</v>
      </c>
      <c r="G986" s="593" t="s">
        <v>955</v>
      </c>
      <c r="H986" s="598">
        <f>'Справка 7'!E23</f>
        <v>0</v>
      </c>
    </row>
    <row r="987" spans="1:8">
      <c r="A987" s="593" t="str">
        <f t="shared" si="57"/>
        <v>ИНФРА ХОЛДИНГ АД</v>
      </c>
      <c r="B987" s="593" t="str">
        <f t="shared" si="58"/>
        <v>175443402</v>
      </c>
      <c r="C987" s="597">
        <f t="shared" si="59"/>
        <v>46022</v>
      </c>
      <c r="D987" s="593" t="s">
        <v>679</v>
      </c>
      <c r="E987" s="593">
        <v>3</v>
      </c>
      <c r="F987" s="593" t="s">
        <v>678</v>
      </c>
      <c r="G987" s="593" t="s">
        <v>955</v>
      </c>
      <c r="H987" s="598">
        <f>'Справка 7'!E26</f>
        <v>0</v>
      </c>
    </row>
    <row r="988" spans="1:8">
      <c r="A988" s="593" t="str">
        <f t="shared" si="57"/>
        <v>ИНФРА ХОЛДИНГ АД</v>
      </c>
      <c r="B988" s="593" t="str">
        <f t="shared" si="58"/>
        <v>175443402</v>
      </c>
      <c r="C988" s="597">
        <f t="shared" si="59"/>
        <v>46022</v>
      </c>
      <c r="D988" s="593" t="s">
        <v>681</v>
      </c>
      <c r="E988" s="593">
        <v>3</v>
      </c>
      <c r="F988" s="593" t="s">
        <v>680</v>
      </c>
      <c r="G988" s="593" t="s">
        <v>955</v>
      </c>
      <c r="H988" s="598">
        <f>'Справка 7'!E27</f>
        <v>0</v>
      </c>
    </row>
    <row r="989" spans="1:8">
      <c r="A989" s="593" t="str">
        <f t="shared" si="57"/>
        <v>ИНФРА ХОЛДИНГ АД</v>
      </c>
      <c r="B989" s="593" t="str">
        <f t="shared" si="58"/>
        <v>175443402</v>
      </c>
      <c r="C989" s="597">
        <f t="shared" si="59"/>
        <v>46022</v>
      </c>
      <c r="D989" s="593" t="s">
        <v>683</v>
      </c>
      <c r="E989" s="593">
        <v>3</v>
      </c>
      <c r="F989" s="593" t="s">
        <v>682</v>
      </c>
      <c r="G989" s="593" t="s">
        <v>955</v>
      </c>
      <c r="H989" s="598">
        <f>'Справка 7'!E28</f>
        <v>0</v>
      </c>
    </row>
    <row r="990" spans="1:8">
      <c r="A990" s="593" t="str">
        <f t="shared" si="57"/>
        <v>ИНФРА ХОЛДИНГ АД</v>
      </c>
      <c r="B990" s="593" t="str">
        <f t="shared" si="58"/>
        <v>175443402</v>
      </c>
      <c r="C990" s="597">
        <f t="shared" si="59"/>
        <v>46022</v>
      </c>
      <c r="D990" s="593" t="s">
        <v>685</v>
      </c>
      <c r="E990" s="593">
        <v>3</v>
      </c>
      <c r="F990" s="593" t="s">
        <v>684</v>
      </c>
      <c r="G990" s="593" t="s">
        <v>955</v>
      </c>
      <c r="H990" s="598">
        <f>'Справка 7'!E29</f>
        <v>0</v>
      </c>
    </row>
    <row r="991" spans="1:8">
      <c r="A991" s="593" t="str">
        <f t="shared" si="57"/>
        <v>ИНФРА ХОЛДИНГ АД</v>
      </c>
      <c r="B991" s="593" t="str">
        <f t="shared" si="58"/>
        <v>175443402</v>
      </c>
      <c r="C991" s="597">
        <f t="shared" si="59"/>
        <v>46022</v>
      </c>
      <c r="D991" s="593" t="s">
        <v>687</v>
      </c>
      <c r="E991" s="593">
        <v>3</v>
      </c>
      <c r="F991" s="593" t="s">
        <v>686</v>
      </c>
      <c r="G991" s="593" t="s">
        <v>955</v>
      </c>
      <c r="H991" s="598">
        <f>'Справка 7'!E30</f>
        <v>0</v>
      </c>
    </row>
    <row r="992" spans="1:8">
      <c r="A992" s="593" t="str">
        <f t="shared" si="57"/>
        <v>ИНФРА ХОЛДИНГ АД</v>
      </c>
      <c r="B992" s="593" t="str">
        <f t="shared" si="58"/>
        <v>175443402</v>
      </c>
      <c r="C992" s="597">
        <f t="shared" si="59"/>
        <v>46022</v>
      </c>
      <c r="D992" s="593" t="s">
        <v>689</v>
      </c>
      <c r="E992" s="593">
        <v>3</v>
      </c>
      <c r="F992" s="593" t="s">
        <v>688</v>
      </c>
      <c r="G992" s="593" t="s">
        <v>955</v>
      </c>
      <c r="H992" s="598">
        <f>'Справка 7'!E31</f>
        <v>0</v>
      </c>
    </row>
    <row r="993" spans="1:8">
      <c r="A993" s="593" t="str">
        <f t="shared" si="57"/>
        <v>ИНФРА ХОЛДИНГ АД</v>
      </c>
      <c r="B993" s="593" t="str">
        <f t="shared" si="58"/>
        <v>175443402</v>
      </c>
      <c r="C993" s="597">
        <f t="shared" si="59"/>
        <v>46022</v>
      </c>
      <c r="D993" s="593" t="s">
        <v>691</v>
      </c>
      <c r="E993" s="593">
        <v>3</v>
      </c>
      <c r="F993" s="593" t="s">
        <v>690</v>
      </c>
      <c r="G993" s="593" t="s">
        <v>955</v>
      </c>
      <c r="H993" s="598">
        <f>'Справка 7'!E32</f>
        <v>0</v>
      </c>
    </row>
    <row r="994" spans="1:8">
      <c r="A994" s="593" t="str">
        <f t="shared" si="57"/>
        <v>ИНФРА ХОЛДИНГ АД</v>
      </c>
      <c r="B994" s="593" t="str">
        <f t="shared" si="58"/>
        <v>175443402</v>
      </c>
      <c r="C994" s="597">
        <f t="shared" si="59"/>
        <v>46022</v>
      </c>
      <c r="D994" s="593" t="s">
        <v>693</v>
      </c>
      <c r="E994" s="593">
        <v>3</v>
      </c>
      <c r="F994" s="593" t="s">
        <v>692</v>
      </c>
      <c r="G994" s="593" t="s">
        <v>955</v>
      </c>
      <c r="H994" s="598">
        <f>'Справка 7'!E33</f>
        <v>0</v>
      </c>
    </row>
    <row r="995" spans="1:8">
      <c r="A995" s="593" t="str">
        <f t="shared" si="57"/>
        <v>ИНФРА ХОЛДИНГ АД</v>
      </c>
      <c r="B995" s="593" t="str">
        <f t="shared" si="58"/>
        <v>175443402</v>
      </c>
      <c r="C995" s="597">
        <f t="shared" si="59"/>
        <v>46022</v>
      </c>
      <c r="D995" s="593" t="s">
        <v>695</v>
      </c>
      <c r="E995" s="593">
        <v>3</v>
      </c>
      <c r="F995" s="593" t="s">
        <v>694</v>
      </c>
      <c r="G995" s="593" t="s">
        <v>955</v>
      </c>
      <c r="H995" s="598">
        <f>'Справка 7'!E34</f>
        <v>0</v>
      </c>
    </row>
    <row r="996" spans="1:8">
      <c r="A996" s="593" t="str">
        <f t="shared" si="57"/>
        <v>ИНФРА ХОЛДИНГ АД</v>
      </c>
      <c r="B996" s="593" t="str">
        <f t="shared" si="58"/>
        <v>175443402</v>
      </c>
      <c r="C996" s="597">
        <f t="shared" si="59"/>
        <v>46022</v>
      </c>
      <c r="D996" s="593" t="s">
        <v>697</v>
      </c>
      <c r="E996" s="593">
        <v>3</v>
      </c>
      <c r="F996" s="593" t="s">
        <v>696</v>
      </c>
      <c r="G996" s="593" t="s">
        <v>955</v>
      </c>
      <c r="H996" s="598">
        <f>'Справка 7'!E35</f>
        <v>0</v>
      </c>
    </row>
    <row r="997" spans="1:8">
      <c r="A997" s="593" t="str">
        <f t="shared" si="57"/>
        <v>ИНФРА ХОЛДИНГ АД</v>
      </c>
      <c r="B997" s="593" t="str">
        <f t="shared" si="58"/>
        <v>175443402</v>
      </c>
      <c r="C997" s="597">
        <f t="shared" si="59"/>
        <v>46022</v>
      </c>
      <c r="D997" s="593" t="s">
        <v>699</v>
      </c>
      <c r="E997" s="593">
        <v>3</v>
      </c>
      <c r="F997" s="593" t="s">
        <v>957</v>
      </c>
      <c r="G997" s="593" t="s">
        <v>955</v>
      </c>
      <c r="H997" s="598">
        <f>'Справка 7'!E36</f>
        <v>0</v>
      </c>
    </row>
    <row r="998" spans="1:8">
      <c r="A998" s="593" t="str">
        <f t="shared" si="57"/>
        <v>ИНФРА ХОЛДИНГ АД</v>
      </c>
      <c r="B998" s="593" t="str">
        <f t="shared" si="58"/>
        <v>175443402</v>
      </c>
      <c r="C998" s="597">
        <f t="shared" si="59"/>
        <v>46022</v>
      </c>
      <c r="D998" s="593" t="s">
        <v>701</v>
      </c>
      <c r="E998" s="593">
        <v>3</v>
      </c>
      <c r="F998" s="593" t="s">
        <v>958</v>
      </c>
      <c r="G998" s="593" t="s">
        <v>955</v>
      </c>
      <c r="H998" s="598">
        <f>'Справка 7'!E37</f>
        <v>0</v>
      </c>
    </row>
    <row r="999" spans="1:8">
      <c r="A999" s="593" t="str">
        <f t="shared" si="57"/>
        <v>ИНФРА ХОЛДИНГ АД</v>
      </c>
      <c r="B999" s="593" t="str">
        <f t="shared" si="58"/>
        <v>175443402</v>
      </c>
      <c r="C999" s="597">
        <f t="shared" si="59"/>
        <v>46022</v>
      </c>
      <c r="D999" s="593" t="s">
        <v>703</v>
      </c>
      <c r="E999" s="593">
        <v>3</v>
      </c>
      <c r="F999" s="593" t="s">
        <v>959</v>
      </c>
      <c r="G999" s="593" t="s">
        <v>955</v>
      </c>
      <c r="H999" s="598">
        <f>'Справка 7'!E38</f>
        <v>0</v>
      </c>
    </row>
    <row r="1000" spans="1:8">
      <c r="A1000" s="593" t="str">
        <f t="shared" si="57"/>
        <v>ИНФРА ХОЛДИНГ АД</v>
      </c>
      <c r="B1000" s="593" t="str">
        <f t="shared" si="58"/>
        <v>175443402</v>
      </c>
      <c r="C1000" s="597">
        <f t="shared" si="59"/>
        <v>46022</v>
      </c>
      <c r="D1000" s="593" t="s">
        <v>705</v>
      </c>
      <c r="E1000" s="593">
        <v>3</v>
      </c>
      <c r="F1000" s="593" t="s">
        <v>960</v>
      </c>
      <c r="G1000" s="593" t="s">
        <v>955</v>
      </c>
      <c r="H1000" s="598">
        <f>'Справка 7'!E39</f>
        <v>0</v>
      </c>
    </row>
    <row r="1001" spans="1:8">
      <c r="A1001" s="593" t="str">
        <f t="shared" si="57"/>
        <v>ИНФРА ХОЛДИНГ АД</v>
      </c>
      <c r="B1001" s="593" t="str">
        <f t="shared" si="58"/>
        <v>175443402</v>
      </c>
      <c r="C1001" s="597">
        <f t="shared" si="59"/>
        <v>46022</v>
      </c>
      <c r="D1001" s="593" t="s">
        <v>707</v>
      </c>
      <c r="E1001" s="593">
        <v>3</v>
      </c>
      <c r="F1001" s="593" t="s">
        <v>706</v>
      </c>
      <c r="G1001" s="593" t="s">
        <v>955</v>
      </c>
      <c r="H1001" s="598">
        <f>'Справка 7'!E40</f>
        <v>0</v>
      </c>
    </row>
    <row r="1002" spans="1:8">
      <c r="A1002" s="593" t="str">
        <f t="shared" si="57"/>
        <v>ИНФРА ХОЛДИНГ АД</v>
      </c>
      <c r="B1002" s="593" t="str">
        <f t="shared" si="58"/>
        <v>175443402</v>
      </c>
      <c r="C1002" s="597">
        <f t="shared" si="59"/>
        <v>46022</v>
      </c>
      <c r="D1002" s="593" t="s">
        <v>709</v>
      </c>
      <c r="E1002" s="593">
        <v>3</v>
      </c>
      <c r="F1002" s="593" t="s">
        <v>961</v>
      </c>
      <c r="G1002" s="593" t="s">
        <v>955</v>
      </c>
      <c r="H1002" s="598">
        <f>'Справка 7'!E41</f>
        <v>0</v>
      </c>
    </row>
    <row r="1003" spans="1:8">
      <c r="A1003" s="593" t="str">
        <f t="shared" si="57"/>
        <v>ИНФРА ХОЛДИНГ АД</v>
      </c>
      <c r="B1003" s="593" t="str">
        <f t="shared" si="58"/>
        <v>175443402</v>
      </c>
      <c r="C1003" s="597">
        <f t="shared" si="59"/>
        <v>46022</v>
      </c>
      <c r="D1003" s="593" t="s">
        <v>711</v>
      </c>
      <c r="E1003" s="593">
        <v>3</v>
      </c>
      <c r="F1003" s="593" t="s">
        <v>962</v>
      </c>
      <c r="G1003" s="593" t="s">
        <v>955</v>
      </c>
      <c r="H1003" s="598">
        <f>'Справка 7'!E42</f>
        <v>0</v>
      </c>
    </row>
    <row r="1004" spans="1:8">
      <c r="A1004" s="593" t="str">
        <f t="shared" si="57"/>
        <v>ИНФРА ХОЛДИНГ АД</v>
      </c>
      <c r="B1004" s="593" t="str">
        <f t="shared" si="58"/>
        <v>175443402</v>
      </c>
      <c r="C1004" s="597">
        <f t="shared" si="59"/>
        <v>46022</v>
      </c>
      <c r="D1004" s="593" t="s">
        <v>713</v>
      </c>
      <c r="E1004" s="593">
        <v>3</v>
      </c>
      <c r="F1004" s="593" t="s">
        <v>963</v>
      </c>
      <c r="G1004" s="593" t="s">
        <v>955</v>
      </c>
      <c r="H1004" s="598">
        <f>'Справка 7'!E43</f>
        <v>0</v>
      </c>
    </row>
    <row r="1005" spans="1:8">
      <c r="A1005" s="593" t="str">
        <f t="shared" si="57"/>
        <v>ИНФРА ХОЛДИНГ АД</v>
      </c>
      <c r="B1005" s="593" t="str">
        <f t="shared" si="58"/>
        <v>175443402</v>
      </c>
      <c r="C1005" s="597">
        <f t="shared" si="59"/>
        <v>46022</v>
      </c>
      <c r="D1005" s="593" t="s">
        <v>715</v>
      </c>
      <c r="E1005" s="593">
        <v>3</v>
      </c>
      <c r="F1005" s="593" t="s">
        <v>684</v>
      </c>
      <c r="G1005" s="593" t="s">
        <v>955</v>
      </c>
      <c r="H1005" s="598">
        <f>'Справка 7'!E44</f>
        <v>0</v>
      </c>
    </row>
    <row r="1006" spans="1:8">
      <c r="A1006" s="593" t="str">
        <f t="shared" si="57"/>
        <v>ИНФРА ХОЛДИНГ АД</v>
      </c>
      <c r="B1006" s="593" t="str">
        <f t="shared" si="58"/>
        <v>175443402</v>
      </c>
      <c r="C1006" s="597">
        <f t="shared" si="59"/>
        <v>46022</v>
      </c>
      <c r="D1006" s="593" t="s">
        <v>717</v>
      </c>
      <c r="E1006" s="593">
        <v>3</v>
      </c>
      <c r="F1006" s="593" t="s">
        <v>677</v>
      </c>
      <c r="G1006" s="593" t="s">
        <v>955</v>
      </c>
      <c r="H1006" s="598">
        <f>'Справка 7'!E45</f>
        <v>0</v>
      </c>
    </row>
    <row r="1007" spans="1:8">
      <c r="A1007" s="593" t="str">
        <f t="shared" si="57"/>
        <v>ИНФРА ХОЛДИНГ АД</v>
      </c>
      <c r="B1007" s="593" t="str">
        <f t="shared" si="58"/>
        <v>175443402</v>
      </c>
      <c r="C1007" s="597">
        <f t="shared" si="59"/>
        <v>46022</v>
      </c>
      <c r="D1007" s="593" t="s">
        <v>719</v>
      </c>
      <c r="E1007" s="593">
        <v>3</v>
      </c>
      <c r="F1007" s="593" t="s">
        <v>718</v>
      </c>
      <c r="G1007" s="593" t="s">
        <v>955</v>
      </c>
      <c r="H1007" s="598">
        <f>'Справка 7'!E46</f>
        <v>0</v>
      </c>
    </row>
    <row r="1008" spans="1:8">
      <c r="A1008" s="593" t="str">
        <f t="shared" si="57"/>
        <v>ИНФРА ХОЛДИНГ АД</v>
      </c>
      <c r="B1008" s="593" t="str">
        <f t="shared" si="58"/>
        <v>175443402</v>
      </c>
      <c r="C1008" s="597">
        <f t="shared" si="59"/>
        <v>46022</v>
      </c>
      <c r="D1008" s="593" t="s">
        <v>726</v>
      </c>
      <c r="E1008" s="593">
        <v>1</v>
      </c>
      <c r="F1008" s="593" t="s">
        <v>725</v>
      </c>
      <c r="G1008" s="593" t="s">
        <v>964</v>
      </c>
      <c r="H1008" s="593">
        <f>'Справка 7'!C54</f>
        <v>0</v>
      </c>
    </row>
    <row r="1009" spans="1:8">
      <c r="A1009" s="593" t="str">
        <f t="shared" si="57"/>
        <v>ИНФРА ХОЛДИНГ АД</v>
      </c>
      <c r="B1009" s="593" t="str">
        <f t="shared" si="58"/>
        <v>175443402</v>
      </c>
      <c r="C1009" s="597">
        <f t="shared" si="59"/>
        <v>46022</v>
      </c>
      <c r="D1009" s="593" t="s">
        <v>728</v>
      </c>
      <c r="E1009" s="593">
        <v>1</v>
      </c>
      <c r="F1009" s="593" t="s">
        <v>727</v>
      </c>
      <c r="G1009" s="593" t="s">
        <v>964</v>
      </c>
      <c r="H1009" s="593">
        <f>'Справка 7'!C55</f>
        <v>0</v>
      </c>
    </row>
    <row r="1010" spans="1:8">
      <c r="A1010" s="593" t="str">
        <f t="shared" si="57"/>
        <v>ИНФРА ХОЛДИНГ АД</v>
      </c>
      <c r="B1010" s="593" t="str">
        <f t="shared" si="58"/>
        <v>175443402</v>
      </c>
      <c r="C1010" s="597">
        <f t="shared" si="59"/>
        <v>46022</v>
      </c>
      <c r="D1010" s="593" t="s">
        <v>730</v>
      </c>
      <c r="E1010" s="593">
        <v>1</v>
      </c>
      <c r="F1010" s="593" t="s">
        <v>729</v>
      </c>
      <c r="G1010" s="593" t="s">
        <v>964</v>
      </c>
      <c r="H1010" s="593">
        <f>'Справка 7'!C56</f>
        <v>0</v>
      </c>
    </row>
    <row r="1011" spans="1:8">
      <c r="A1011" s="593" t="str">
        <f t="shared" si="57"/>
        <v>ИНФРА ХОЛДИНГ АД</v>
      </c>
      <c r="B1011" s="593" t="str">
        <f t="shared" si="58"/>
        <v>175443402</v>
      </c>
      <c r="C1011" s="597">
        <f t="shared" si="59"/>
        <v>46022</v>
      </c>
      <c r="D1011" s="593" t="s">
        <v>731</v>
      </c>
      <c r="E1011" s="593">
        <v>1</v>
      </c>
      <c r="F1011" s="593" t="s">
        <v>714</v>
      </c>
      <c r="G1011" s="593" t="s">
        <v>964</v>
      </c>
      <c r="H1011" s="593">
        <f>'Справка 7'!C57</f>
        <v>0</v>
      </c>
    </row>
    <row r="1012" spans="1:8">
      <c r="A1012" s="593" t="str">
        <f t="shared" si="57"/>
        <v>ИНФРА ХОЛДИНГ АД</v>
      </c>
      <c r="B1012" s="593" t="str">
        <f t="shared" si="58"/>
        <v>175443402</v>
      </c>
      <c r="C1012" s="597">
        <f t="shared" si="59"/>
        <v>46022</v>
      </c>
      <c r="D1012" s="593" t="s">
        <v>733</v>
      </c>
      <c r="E1012" s="593">
        <v>1</v>
      </c>
      <c r="F1012" s="593" t="s">
        <v>732</v>
      </c>
      <c r="G1012" s="593" t="s">
        <v>964</v>
      </c>
      <c r="H1012" s="593">
        <f>'Справка 7'!C58</f>
        <v>0</v>
      </c>
    </row>
    <row r="1013" spans="1:8">
      <c r="A1013" s="593" t="str">
        <f t="shared" si="57"/>
        <v>ИНФРА ХОЛДИНГ АД</v>
      </c>
      <c r="B1013" s="593" t="str">
        <f t="shared" si="58"/>
        <v>175443402</v>
      </c>
      <c r="C1013" s="597">
        <f t="shared" si="59"/>
        <v>46022</v>
      </c>
      <c r="D1013" s="593" t="s">
        <v>735</v>
      </c>
      <c r="E1013" s="593">
        <v>1</v>
      </c>
      <c r="F1013" s="593" t="s">
        <v>734</v>
      </c>
      <c r="G1013" s="593" t="s">
        <v>964</v>
      </c>
      <c r="H1013" s="593">
        <f>'Справка 7'!C59</f>
        <v>0</v>
      </c>
    </row>
    <row r="1014" spans="1:8">
      <c r="A1014" s="593" t="str">
        <f t="shared" si="57"/>
        <v>ИНФРА ХОЛДИНГ АД</v>
      </c>
      <c r="B1014" s="593" t="str">
        <f t="shared" si="58"/>
        <v>175443402</v>
      </c>
      <c r="C1014" s="597">
        <f t="shared" si="59"/>
        <v>46022</v>
      </c>
      <c r="D1014" s="593" t="s">
        <v>737</v>
      </c>
      <c r="E1014" s="593">
        <v>1</v>
      </c>
      <c r="F1014" s="593" t="s">
        <v>736</v>
      </c>
      <c r="G1014" s="593" t="s">
        <v>964</v>
      </c>
      <c r="H1014" s="593">
        <f>'Справка 7'!C60</f>
        <v>0</v>
      </c>
    </row>
    <row r="1015" spans="1:8">
      <c r="A1015" s="593" t="str">
        <f t="shared" si="57"/>
        <v>ИНФРА ХОЛДИНГ АД</v>
      </c>
      <c r="B1015" s="593" t="str">
        <f t="shared" si="58"/>
        <v>175443402</v>
      </c>
      <c r="C1015" s="597">
        <f t="shared" si="59"/>
        <v>46022</v>
      </c>
      <c r="D1015" s="593" t="s">
        <v>739</v>
      </c>
      <c r="E1015" s="593">
        <v>1</v>
      </c>
      <c r="F1015" s="593" t="s">
        <v>738</v>
      </c>
      <c r="G1015" s="593" t="s">
        <v>964</v>
      </c>
      <c r="H1015" s="593">
        <f>'Справка 7'!C61</f>
        <v>0</v>
      </c>
    </row>
    <row r="1016" spans="1:8">
      <c r="A1016" s="593" t="str">
        <f t="shared" si="57"/>
        <v>ИНФРА ХОЛДИНГ АД</v>
      </c>
      <c r="B1016" s="593" t="str">
        <f t="shared" si="58"/>
        <v>175443402</v>
      </c>
      <c r="C1016" s="597">
        <f t="shared" si="59"/>
        <v>46022</v>
      </c>
      <c r="D1016" s="593" t="s">
        <v>740</v>
      </c>
      <c r="E1016" s="593">
        <v>1</v>
      </c>
      <c r="F1016" s="593" t="s">
        <v>736</v>
      </c>
      <c r="G1016" s="593" t="s">
        <v>964</v>
      </c>
      <c r="H1016" s="593">
        <f>'Справка 7'!C62</f>
        <v>0</v>
      </c>
    </row>
    <row r="1017" spans="1:8">
      <c r="A1017" s="593" t="str">
        <f t="shared" si="57"/>
        <v>ИНФРА ХОЛДИНГ АД</v>
      </c>
      <c r="B1017" s="593" t="str">
        <f t="shared" si="58"/>
        <v>175443402</v>
      </c>
      <c r="C1017" s="597">
        <f t="shared" si="59"/>
        <v>46022</v>
      </c>
      <c r="D1017" s="593" t="s">
        <v>741</v>
      </c>
      <c r="E1017" s="593">
        <v>1</v>
      </c>
      <c r="F1017" s="593" t="s">
        <v>158</v>
      </c>
      <c r="G1017" s="593" t="s">
        <v>964</v>
      </c>
      <c r="H1017" s="593">
        <f>'Справка 7'!C63</f>
        <v>0</v>
      </c>
    </row>
    <row r="1018" spans="1:8">
      <c r="A1018" s="593" t="str">
        <f t="shared" si="57"/>
        <v>ИНФРА ХОЛДИНГ АД</v>
      </c>
      <c r="B1018" s="593" t="str">
        <f t="shared" si="58"/>
        <v>175443402</v>
      </c>
      <c r="C1018" s="597">
        <f t="shared" si="59"/>
        <v>46022</v>
      </c>
      <c r="D1018" s="593" t="s">
        <v>742</v>
      </c>
      <c r="E1018" s="593">
        <v>1</v>
      </c>
      <c r="F1018" s="593" t="s">
        <v>161</v>
      </c>
      <c r="G1018" s="593" t="s">
        <v>964</v>
      </c>
      <c r="H1018" s="593">
        <f>'Справка 7'!C64</f>
        <v>0</v>
      </c>
    </row>
    <row r="1019" spans="1:8">
      <c r="A1019" s="593" t="str">
        <f t="shared" si="57"/>
        <v>ИНФРА ХОЛДИНГ АД</v>
      </c>
      <c r="B1019" s="593" t="str">
        <f t="shared" si="58"/>
        <v>175443402</v>
      </c>
      <c r="C1019" s="597">
        <f t="shared" si="59"/>
        <v>46022</v>
      </c>
      <c r="D1019" s="593" t="s">
        <v>744</v>
      </c>
      <c r="E1019" s="593">
        <v>1</v>
      </c>
      <c r="F1019" s="593" t="s">
        <v>743</v>
      </c>
      <c r="G1019" s="593" t="s">
        <v>964</v>
      </c>
      <c r="H1019" s="593">
        <f>'Справка 7'!C65</f>
        <v>0</v>
      </c>
    </row>
    <row r="1020" spans="1:8">
      <c r="A1020" s="593" t="str">
        <f t="shared" si="57"/>
        <v>ИНФРА ХОЛДИНГ АД</v>
      </c>
      <c r="B1020" s="593" t="str">
        <f t="shared" si="58"/>
        <v>175443402</v>
      </c>
      <c r="C1020" s="597">
        <f t="shared" si="59"/>
        <v>46022</v>
      </c>
      <c r="D1020" s="593" t="s">
        <v>746</v>
      </c>
      <c r="E1020" s="593">
        <v>1</v>
      </c>
      <c r="F1020" s="593" t="s">
        <v>745</v>
      </c>
      <c r="G1020" s="593" t="s">
        <v>964</v>
      </c>
      <c r="H1020" s="593">
        <f>'Справка 7'!C66</f>
        <v>0</v>
      </c>
    </row>
    <row r="1021" spans="1:8">
      <c r="A1021" s="593" t="str">
        <f t="shared" si="57"/>
        <v>ИНФРА ХОЛДИНГ АД</v>
      </c>
      <c r="B1021" s="593" t="str">
        <f t="shared" si="58"/>
        <v>175443402</v>
      </c>
      <c r="C1021" s="597">
        <f t="shared" si="59"/>
        <v>46022</v>
      </c>
      <c r="D1021" s="593" t="s">
        <v>748</v>
      </c>
      <c r="E1021" s="593">
        <v>1</v>
      </c>
      <c r="F1021" s="593" t="s">
        <v>747</v>
      </c>
      <c r="G1021" s="593" t="s">
        <v>964</v>
      </c>
      <c r="H1021" s="593">
        <f>'Справка 7'!C67</f>
        <v>0</v>
      </c>
    </row>
    <row r="1022" spans="1:8">
      <c r="A1022" s="593" t="str">
        <f t="shared" si="57"/>
        <v>ИНФРА ХОЛДИНГ АД</v>
      </c>
      <c r="B1022" s="593" t="str">
        <f t="shared" si="58"/>
        <v>175443402</v>
      </c>
      <c r="C1022" s="597">
        <f t="shared" si="59"/>
        <v>46022</v>
      </c>
      <c r="D1022" s="593" t="s">
        <v>750</v>
      </c>
      <c r="E1022" s="593">
        <v>1</v>
      </c>
      <c r="F1022" s="593" t="s">
        <v>724</v>
      </c>
      <c r="G1022" s="593" t="s">
        <v>964</v>
      </c>
      <c r="H1022" s="593">
        <f>'Справка 7'!C68</f>
        <v>0</v>
      </c>
    </row>
    <row r="1023" spans="1:8">
      <c r="A1023" s="593" t="str">
        <f t="shared" si="57"/>
        <v>ИНФРА ХОЛДИНГ АД</v>
      </c>
      <c r="B1023" s="593" t="str">
        <f t="shared" si="58"/>
        <v>175443402</v>
      </c>
      <c r="C1023" s="597">
        <f t="shared" si="59"/>
        <v>46022</v>
      </c>
      <c r="D1023" s="593" t="s">
        <v>753</v>
      </c>
      <c r="E1023" s="593">
        <v>1</v>
      </c>
      <c r="F1023" s="593" t="s">
        <v>965</v>
      </c>
      <c r="G1023" s="593" t="s">
        <v>964</v>
      </c>
      <c r="H1023" s="593">
        <f>'Справка 7'!C70</f>
        <v>0</v>
      </c>
    </row>
    <row r="1024" spans="1:8">
      <c r="A1024" s="593" t="str">
        <f t="shared" si="57"/>
        <v>ИНФРА ХОЛДИНГ АД</v>
      </c>
      <c r="B1024" s="593" t="str">
        <f t="shared" si="58"/>
        <v>175443402</v>
      </c>
      <c r="C1024" s="597">
        <f t="shared" si="59"/>
        <v>46022</v>
      </c>
      <c r="D1024" s="593" t="s">
        <v>755</v>
      </c>
      <c r="E1024" s="593">
        <v>1</v>
      </c>
      <c r="F1024" s="593" t="s">
        <v>725</v>
      </c>
      <c r="G1024" s="593" t="s">
        <v>964</v>
      </c>
      <c r="H1024" s="593">
        <f>'Справка 7'!C73</f>
        <v>0</v>
      </c>
    </row>
    <row r="1025" spans="1:8">
      <c r="A1025" s="593" t="str">
        <f t="shared" si="57"/>
        <v>ИНФРА ХОЛДИНГ АД</v>
      </c>
      <c r="B1025" s="593" t="str">
        <f t="shared" si="58"/>
        <v>175443402</v>
      </c>
      <c r="C1025" s="597">
        <f t="shared" si="59"/>
        <v>46022</v>
      </c>
      <c r="D1025" s="593" t="s">
        <v>757</v>
      </c>
      <c r="E1025" s="593">
        <v>1</v>
      </c>
      <c r="F1025" s="593" t="s">
        <v>756</v>
      </c>
      <c r="G1025" s="593" t="s">
        <v>964</v>
      </c>
      <c r="H1025" s="593">
        <f>'Справка 7'!C74</f>
        <v>0</v>
      </c>
    </row>
    <row r="1026" spans="1:8">
      <c r="A1026" s="593" t="str">
        <f t="shared" si="57"/>
        <v>ИНФРА ХОЛДИНГ АД</v>
      </c>
      <c r="B1026" s="593" t="str">
        <f t="shared" si="58"/>
        <v>175443402</v>
      </c>
      <c r="C1026" s="597">
        <f t="shared" si="59"/>
        <v>46022</v>
      </c>
      <c r="D1026" s="593" t="s">
        <v>759</v>
      </c>
      <c r="E1026" s="593">
        <v>1</v>
      </c>
      <c r="F1026" s="593" t="s">
        <v>758</v>
      </c>
      <c r="G1026" s="593" t="s">
        <v>964</v>
      </c>
      <c r="H1026" s="593">
        <f>'Справка 7'!C75</f>
        <v>0</v>
      </c>
    </row>
    <row r="1027" spans="1:8">
      <c r="A1027" s="593" t="str">
        <f t="shared" si="57"/>
        <v>ИНФРА ХОЛДИНГ АД</v>
      </c>
      <c r="B1027" s="593" t="str">
        <f t="shared" si="58"/>
        <v>175443402</v>
      </c>
      <c r="C1027" s="597">
        <f t="shared" si="59"/>
        <v>46022</v>
      </c>
      <c r="D1027" s="593" t="s">
        <v>761</v>
      </c>
      <c r="E1027" s="593">
        <v>1</v>
      </c>
      <c r="F1027" s="593" t="s">
        <v>760</v>
      </c>
      <c r="G1027" s="593" t="s">
        <v>964</v>
      </c>
      <c r="H1027" s="593">
        <f>'Справка 7'!C76</f>
        <v>0</v>
      </c>
    </row>
    <row r="1028" spans="1:8">
      <c r="A1028" s="593" t="str">
        <f t="shared" si="57"/>
        <v>ИНФРА ХОЛДИНГ АД</v>
      </c>
      <c r="B1028" s="593" t="str">
        <f t="shared" si="58"/>
        <v>175443402</v>
      </c>
      <c r="C1028" s="597">
        <f t="shared" si="59"/>
        <v>46022</v>
      </c>
      <c r="D1028" s="593" t="s">
        <v>762</v>
      </c>
      <c r="E1028" s="593">
        <v>1</v>
      </c>
      <c r="F1028" s="593" t="s">
        <v>732</v>
      </c>
      <c r="G1028" s="593" t="s">
        <v>964</v>
      </c>
      <c r="H1028" s="593">
        <f>'Справка 7'!C77</f>
        <v>0</v>
      </c>
    </row>
    <row r="1029" spans="1:8">
      <c r="A1029" s="593" t="str">
        <f t="shared" si="57"/>
        <v>ИНФРА ХОЛДИНГ АД</v>
      </c>
      <c r="B1029" s="593" t="str">
        <f t="shared" si="58"/>
        <v>175443402</v>
      </c>
      <c r="C1029" s="597">
        <f t="shared" si="59"/>
        <v>46022</v>
      </c>
      <c r="D1029" s="593" t="s">
        <v>764</v>
      </c>
      <c r="E1029" s="593">
        <v>1</v>
      </c>
      <c r="F1029" s="593" t="s">
        <v>763</v>
      </c>
      <c r="G1029" s="593" t="s">
        <v>964</v>
      </c>
      <c r="H1029" s="593">
        <f>'Справка 7'!C78</f>
        <v>0</v>
      </c>
    </row>
    <row r="1030" spans="1:8">
      <c r="A1030" s="593" t="str">
        <f t="shared" si="57"/>
        <v>ИНФРА ХОЛДИНГ АД</v>
      </c>
      <c r="B1030" s="593" t="str">
        <f t="shared" si="58"/>
        <v>175443402</v>
      </c>
      <c r="C1030" s="597">
        <f t="shared" si="59"/>
        <v>46022</v>
      </c>
      <c r="D1030" s="593" t="s">
        <v>766</v>
      </c>
      <c r="E1030" s="593">
        <v>1</v>
      </c>
      <c r="F1030" s="593" t="s">
        <v>765</v>
      </c>
      <c r="G1030" s="593" t="s">
        <v>964</v>
      </c>
      <c r="H1030" s="593">
        <f>'Справка 7'!C79</f>
        <v>0</v>
      </c>
    </row>
    <row r="1031" spans="1:8">
      <c r="A1031" s="593" t="str">
        <f t="shared" si="57"/>
        <v>ИНФРА ХОЛДИНГ АД</v>
      </c>
      <c r="B1031" s="593" t="str">
        <f t="shared" si="58"/>
        <v>175443402</v>
      </c>
      <c r="C1031" s="597">
        <f t="shared" si="59"/>
        <v>46022</v>
      </c>
      <c r="D1031" s="593" t="s">
        <v>768</v>
      </c>
      <c r="E1031" s="593">
        <v>1</v>
      </c>
      <c r="F1031" s="593" t="s">
        <v>767</v>
      </c>
      <c r="G1031" s="593" t="s">
        <v>964</v>
      </c>
      <c r="H1031" s="593">
        <f>'Справка 7'!C80</f>
        <v>0</v>
      </c>
    </row>
    <row r="1032" spans="1:8">
      <c r="A1032" s="593" t="str">
        <f t="shared" si="57"/>
        <v>ИНФРА ХОЛДИНГ АД</v>
      </c>
      <c r="B1032" s="593" t="str">
        <f t="shared" si="58"/>
        <v>175443402</v>
      </c>
      <c r="C1032" s="597">
        <f t="shared" si="59"/>
        <v>46022</v>
      </c>
      <c r="D1032" s="593" t="s">
        <v>769</v>
      </c>
      <c r="E1032" s="593">
        <v>1</v>
      </c>
      <c r="F1032" s="593" t="s">
        <v>736</v>
      </c>
      <c r="G1032" s="593" t="s">
        <v>964</v>
      </c>
      <c r="H1032" s="593">
        <f>'Справка 7'!C81</f>
        <v>0</v>
      </c>
    </row>
    <row r="1033" spans="1:8">
      <c r="A1033" s="593" t="str">
        <f t="shared" si="57"/>
        <v>ИНФРА ХОЛДИНГ АД</v>
      </c>
      <c r="B1033" s="593" t="str">
        <f t="shared" si="58"/>
        <v>175443402</v>
      </c>
      <c r="C1033" s="597">
        <f t="shared" si="59"/>
        <v>46022</v>
      </c>
      <c r="D1033" s="593" t="s">
        <v>771</v>
      </c>
      <c r="E1033" s="593">
        <v>1</v>
      </c>
      <c r="F1033" s="593" t="s">
        <v>770</v>
      </c>
      <c r="G1033" s="593" t="s">
        <v>964</v>
      </c>
      <c r="H1033" s="593">
        <f>'Справка 7'!C82</f>
        <v>0</v>
      </c>
    </row>
    <row r="1034" spans="1:8">
      <c r="A1034" s="593" t="str">
        <f t="shared" si="57"/>
        <v>ИНФРА ХОЛДИНГ АД</v>
      </c>
      <c r="B1034" s="593" t="str">
        <f t="shared" si="58"/>
        <v>175443402</v>
      </c>
      <c r="C1034" s="597">
        <f t="shared" si="59"/>
        <v>46022</v>
      </c>
      <c r="D1034" s="593" t="s">
        <v>773</v>
      </c>
      <c r="E1034" s="593">
        <v>1</v>
      </c>
      <c r="F1034" s="593" t="s">
        <v>772</v>
      </c>
      <c r="G1034" s="593" t="s">
        <v>964</v>
      </c>
      <c r="H1034" s="593">
        <f>'Справка 7'!C83</f>
        <v>0</v>
      </c>
    </row>
    <row r="1035" spans="1:8">
      <c r="A1035" s="593" t="str">
        <f t="shared" si="57"/>
        <v>ИНФРА ХОЛДИНГ АД</v>
      </c>
      <c r="B1035" s="593" t="str">
        <f t="shared" si="58"/>
        <v>175443402</v>
      </c>
      <c r="C1035" s="597">
        <f t="shared" si="59"/>
        <v>46022</v>
      </c>
      <c r="D1035" s="593" t="s">
        <v>775</v>
      </c>
      <c r="E1035" s="593">
        <v>1</v>
      </c>
      <c r="F1035" s="593" t="s">
        <v>774</v>
      </c>
      <c r="G1035" s="593" t="s">
        <v>964</v>
      </c>
      <c r="H1035" s="593">
        <f>'Справка 7'!C84</f>
        <v>0</v>
      </c>
    </row>
    <row r="1036" spans="1:8">
      <c r="A1036" s="593" t="str">
        <f t="shared" si="57"/>
        <v>ИНФРА ХОЛДИНГ АД</v>
      </c>
      <c r="B1036" s="593" t="str">
        <f t="shared" si="58"/>
        <v>175443402</v>
      </c>
      <c r="C1036" s="597">
        <f t="shared" si="59"/>
        <v>46022</v>
      </c>
      <c r="D1036" s="593" t="s">
        <v>777</v>
      </c>
      <c r="E1036" s="593">
        <v>1</v>
      </c>
      <c r="F1036" s="593" t="s">
        <v>776</v>
      </c>
      <c r="G1036" s="593" t="s">
        <v>964</v>
      </c>
      <c r="H1036" s="593">
        <f>'Справка 7'!C85</f>
        <v>0</v>
      </c>
    </row>
    <row r="1037" spans="1:8">
      <c r="A1037" s="593" t="str">
        <f t="shared" si="57"/>
        <v>ИНФРА ХОЛДИНГ АД</v>
      </c>
      <c r="B1037" s="593" t="str">
        <f t="shared" si="58"/>
        <v>175443402</v>
      </c>
      <c r="C1037" s="597">
        <f t="shared" si="59"/>
        <v>46022</v>
      </c>
      <c r="D1037" s="593" t="s">
        <v>779</v>
      </c>
      <c r="E1037" s="593">
        <v>1</v>
      </c>
      <c r="F1037" s="593" t="s">
        <v>778</v>
      </c>
      <c r="G1037" s="593" t="s">
        <v>964</v>
      </c>
      <c r="H1037" s="593">
        <f>'Справка 7'!C86</f>
        <v>0</v>
      </c>
    </row>
    <row r="1038" spans="1:8">
      <c r="A1038" s="593" t="str">
        <f t="shared" si="57"/>
        <v>ИНФРА ХОЛДИНГ АД</v>
      </c>
      <c r="B1038" s="593" t="str">
        <f t="shared" si="58"/>
        <v>175443402</v>
      </c>
      <c r="C1038" s="597">
        <f t="shared" si="59"/>
        <v>46022</v>
      </c>
      <c r="D1038" s="593" t="s">
        <v>781</v>
      </c>
      <c r="E1038" s="593">
        <v>1</v>
      </c>
      <c r="F1038" s="593" t="s">
        <v>780</v>
      </c>
      <c r="G1038" s="593" t="s">
        <v>964</v>
      </c>
      <c r="H1038" s="593">
        <f>'Справка 7'!C87</f>
        <v>354</v>
      </c>
    </row>
    <row r="1039" spans="1:8">
      <c r="A1039" s="593" t="str">
        <f t="shared" si="57"/>
        <v>ИНФРА ХОЛДИНГ АД</v>
      </c>
      <c r="B1039" s="593" t="str">
        <f t="shared" si="58"/>
        <v>175443402</v>
      </c>
      <c r="C1039" s="597">
        <f t="shared" si="59"/>
        <v>46022</v>
      </c>
      <c r="D1039" s="593" t="s">
        <v>783</v>
      </c>
      <c r="E1039" s="593">
        <v>1</v>
      </c>
      <c r="F1039" s="593" t="s">
        <v>782</v>
      </c>
      <c r="G1039" s="593" t="s">
        <v>964</v>
      </c>
      <c r="H1039" s="593">
        <f>'Справка 7'!C88</f>
        <v>354</v>
      </c>
    </row>
    <row r="1040" spans="1:8">
      <c r="A1040" s="593" t="str">
        <f t="shared" ref="A1040:A1103" si="60">pdeName</f>
        <v>ИНФРА ХОЛДИНГ АД</v>
      </c>
      <c r="B1040" s="593" t="str">
        <f t="shared" ref="B1040:B1103" si="61">pdeBulstat</f>
        <v>175443402</v>
      </c>
      <c r="C1040" s="597">
        <f t="shared" ref="C1040:C1103" si="62">endDate</f>
        <v>46022</v>
      </c>
      <c r="D1040" s="593" t="s">
        <v>785</v>
      </c>
      <c r="E1040" s="593">
        <v>1</v>
      </c>
      <c r="F1040" s="593" t="s">
        <v>784</v>
      </c>
      <c r="G1040" s="593" t="s">
        <v>964</v>
      </c>
      <c r="H1040" s="593">
        <f>'Справка 7'!C89</f>
        <v>0</v>
      </c>
    </row>
    <row r="1041" spans="1:8">
      <c r="A1041" s="593" t="str">
        <f t="shared" si="60"/>
        <v>ИНФРА ХОЛДИНГ АД</v>
      </c>
      <c r="B1041" s="593" t="str">
        <f t="shared" si="61"/>
        <v>175443402</v>
      </c>
      <c r="C1041" s="597">
        <f t="shared" si="62"/>
        <v>46022</v>
      </c>
      <c r="D1041" s="593" t="s">
        <v>787</v>
      </c>
      <c r="E1041" s="593">
        <v>1</v>
      </c>
      <c r="F1041" s="593" t="s">
        <v>786</v>
      </c>
      <c r="G1041" s="593" t="s">
        <v>964</v>
      </c>
      <c r="H1041" s="593">
        <f>'Справка 7'!C90</f>
        <v>0</v>
      </c>
    </row>
    <row r="1042" spans="1:8">
      <c r="A1042" s="593" t="str">
        <f t="shared" si="60"/>
        <v>ИНФРА ХОЛДИНГ АД</v>
      </c>
      <c r="B1042" s="593" t="str">
        <f t="shared" si="61"/>
        <v>175443402</v>
      </c>
      <c r="C1042" s="597">
        <f t="shared" si="62"/>
        <v>46022</v>
      </c>
      <c r="D1042" s="593" t="s">
        <v>789</v>
      </c>
      <c r="E1042" s="593">
        <v>1</v>
      </c>
      <c r="F1042" s="593" t="s">
        <v>788</v>
      </c>
      <c r="G1042" s="593" t="s">
        <v>964</v>
      </c>
      <c r="H1042" s="593">
        <f>'Справка 7'!C91</f>
        <v>0</v>
      </c>
    </row>
    <row r="1043" spans="1:8">
      <c r="A1043" s="593" t="str">
        <f t="shared" si="60"/>
        <v>ИНФРА ХОЛДИНГ АД</v>
      </c>
      <c r="B1043" s="593" t="str">
        <f t="shared" si="61"/>
        <v>175443402</v>
      </c>
      <c r="C1043" s="597">
        <f t="shared" si="62"/>
        <v>46022</v>
      </c>
      <c r="D1043" s="593" t="s">
        <v>791</v>
      </c>
      <c r="E1043" s="593">
        <v>1</v>
      </c>
      <c r="F1043" s="593" t="s">
        <v>790</v>
      </c>
      <c r="G1043" s="593" t="s">
        <v>964</v>
      </c>
      <c r="H1043" s="593">
        <f>'Справка 7'!C92</f>
        <v>0</v>
      </c>
    </row>
    <row r="1044" spans="1:8">
      <c r="A1044" s="593" t="str">
        <f t="shared" si="60"/>
        <v>ИНФРА ХОЛДИНГ АД</v>
      </c>
      <c r="B1044" s="593" t="str">
        <f t="shared" si="61"/>
        <v>175443402</v>
      </c>
      <c r="C1044" s="597">
        <f t="shared" si="62"/>
        <v>46022</v>
      </c>
      <c r="D1044" s="593" t="s">
        <v>793</v>
      </c>
      <c r="E1044" s="593">
        <v>1</v>
      </c>
      <c r="F1044" s="593" t="s">
        <v>792</v>
      </c>
      <c r="G1044" s="593" t="s">
        <v>964</v>
      </c>
      <c r="H1044" s="593">
        <f>'Справка 7'!C93</f>
        <v>0</v>
      </c>
    </row>
    <row r="1045" spans="1:8">
      <c r="A1045" s="593" t="str">
        <f t="shared" si="60"/>
        <v>ИНФРА ХОЛДИНГ АД</v>
      </c>
      <c r="B1045" s="593" t="str">
        <f t="shared" si="61"/>
        <v>175443402</v>
      </c>
      <c r="C1045" s="597">
        <f t="shared" si="62"/>
        <v>46022</v>
      </c>
      <c r="D1045" s="593" t="s">
        <v>794</v>
      </c>
      <c r="E1045" s="593">
        <v>1</v>
      </c>
      <c r="F1045" s="593" t="s">
        <v>700</v>
      </c>
      <c r="G1045" s="593" t="s">
        <v>964</v>
      </c>
      <c r="H1045" s="593">
        <f>'Справка 7'!C94</f>
        <v>0</v>
      </c>
    </row>
    <row r="1046" spans="1:8">
      <c r="A1046" s="593" t="str">
        <f t="shared" si="60"/>
        <v>ИНФРА ХОЛДИНГ АД</v>
      </c>
      <c r="B1046" s="593" t="str">
        <f t="shared" si="61"/>
        <v>175443402</v>
      </c>
      <c r="C1046" s="597">
        <f t="shared" si="62"/>
        <v>46022</v>
      </c>
      <c r="D1046" s="593" t="s">
        <v>795</v>
      </c>
      <c r="E1046" s="593">
        <v>1</v>
      </c>
      <c r="F1046" s="593" t="s">
        <v>704</v>
      </c>
      <c r="G1046" s="593" t="s">
        <v>964</v>
      </c>
      <c r="H1046" s="593">
        <f>'Справка 7'!C95</f>
        <v>0</v>
      </c>
    </row>
    <row r="1047" spans="1:8">
      <c r="A1047" s="593" t="str">
        <f t="shared" si="60"/>
        <v>ИНФРА ХОЛДИНГ АД</v>
      </c>
      <c r="B1047" s="593" t="str">
        <f t="shared" si="61"/>
        <v>175443402</v>
      </c>
      <c r="C1047" s="597">
        <f t="shared" si="62"/>
        <v>46022</v>
      </c>
      <c r="D1047" s="593" t="s">
        <v>797</v>
      </c>
      <c r="E1047" s="593">
        <v>1</v>
      </c>
      <c r="F1047" s="593" t="s">
        <v>796</v>
      </c>
      <c r="G1047" s="593" t="s">
        <v>964</v>
      </c>
      <c r="H1047" s="593">
        <f>'Справка 7'!C96</f>
        <v>0</v>
      </c>
    </row>
    <row r="1048" spans="1:8">
      <c r="A1048" s="593" t="str">
        <f t="shared" si="60"/>
        <v>ИНФРА ХОЛДИНГ АД</v>
      </c>
      <c r="B1048" s="593" t="str">
        <f t="shared" si="61"/>
        <v>175443402</v>
      </c>
      <c r="C1048" s="597">
        <f t="shared" si="62"/>
        <v>46022</v>
      </c>
      <c r="D1048" s="593" t="s">
        <v>799</v>
      </c>
      <c r="E1048" s="593">
        <v>1</v>
      </c>
      <c r="F1048" s="593" t="s">
        <v>798</v>
      </c>
      <c r="G1048" s="593" t="s">
        <v>964</v>
      </c>
      <c r="H1048" s="593">
        <f>'Справка 7'!C97</f>
        <v>26</v>
      </c>
    </row>
    <row r="1049" spans="1:8">
      <c r="A1049" s="593" t="str">
        <f t="shared" si="60"/>
        <v>ИНФРА ХОЛДИНГ АД</v>
      </c>
      <c r="B1049" s="593" t="str">
        <f t="shared" si="61"/>
        <v>175443402</v>
      </c>
      <c r="C1049" s="597">
        <f t="shared" si="62"/>
        <v>46022</v>
      </c>
      <c r="D1049" s="593" t="s">
        <v>801</v>
      </c>
      <c r="E1049" s="593">
        <v>1</v>
      </c>
      <c r="F1049" s="593" t="s">
        <v>754</v>
      </c>
      <c r="G1049" s="593" t="s">
        <v>964</v>
      </c>
      <c r="H1049" s="593">
        <f>'Справка 7'!C98</f>
        <v>380</v>
      </c>
    </row>
    <row r="1050" spans="1:8">
      <c r="A1050" s="593" t="str">
        <f t="shared" si="60"/>
        <v>ИНФРА ХОЛДИНГ АД</v>
      </c>
      <c r="B1050" s="593" t="str">
        <f t="shared" si="61"/>
        <v>175443402</v>
      </c>
      <c r="C1050" s="597">
        <f t="shared" si="62"/>
        <v>46022</v>
      </c>
      <c r="D1050" s="593" t="s">
        <v>803</v>
      </c>
      <c r="E1050" s="593">
        <v>1</v>
      </c>
      <c r="F1050" s="593" t="s">
        <v>802</v>
      </c>
      <c r="G1050" s="593" t="s">
        <v>964</v>
      </c>
      <c r="H1050" s="593">
        <f>'Справка 7'!C99</f>
        <v>380</v>
      </c>
    </row>
    <row r="1051" spans="1:8">
      <c r="A1051" s="593" t="str">
        <f t="shared" si="60"/>
        <v>ИНФРА ХОЛДИНГ АД</v>
      </c>
      <c r="B1051" s="593" t="str">
        <f t="shared" si="61"/>
        <v>175443402</v>
      </c>
      <c r="C1051" s="597">
        <f t="shared" si="62"/>
        <v>46022</v>
      </c>
      <c r="D1051" s="593" t="s">
        <v>726</v>
      </c>
      <c r="E1051" s="593">
        <v>2</v>
      </c>
      <c r="F1051" s="593" t="s">
        <v>725</v>
      </c>
      <c r="G1051" s="593" t="s">
        <v>964</v>
      </c>
      <c r="H1051" s="593">
        <f>'Справка 7'!D54</f>
        <v>0</v>
      </c>
    </row>
    <row r="1052" spans="1:8">
      <c r="A1052" s="593" t="str">
        <f t="shared" si="60"/>
        <v>ИНФРА ХОЛДИНГ АД</v>
      </c>
      <c r="B1052" s="593" t="str">
        <f t="shared" si="61"/>
        <v>175443402</v>
      </c>
      <c r="C1052" s="597">
        <f t="shared" si="62"/>
        <v>46022</v>
      </c>
      <c r="D1052" s="593" t="s">
        <v>728</v>
      </c>
      <c r="E1052" s="593">
        <v>2</v>
      </c>
      <c r="F1052" s="593" t="s">
        <v>727</v>
      </c>
      <c r="G1052" s="593" t="s">
        <v>964</v>
      </c>
      <c r="H1052" s="593">
        <f>'Справка 7'!D55</f>
        <v>0</v>
      </c>
    </row>
    <row r="1053" spans="1:8">
      <c r="A1053" s="593" t="str">
        <f t="shared" si="60"/>
        <v>ИНФРА ХОЛДИНГ АД</v>
      </c>
      <c r="B1053" s="593" t="str">
        <f t="shared" si="61"/>
        <v>175443402</v>
      </c>
      <c r="C1053" s="597">
        <f t="shared" si="62"/>
        <v>46022</v>
      </c>
      <c r="D1053" s="593" t="s">
        <v>730</v>
      </c>
      <c r="E1053" s="593">
        <v>2</v>
      </c>
      <c r="F1053" s="593" t="s">
        <v>729</v>
      </c>
      <c r="G1053" s="593" t="s">
        <v>964</v>
      </c>
      <c r="H1053" s="593">
        <f>'Справка 7'!D56</f>
        <v>0</v>
      </c>
    </row>
    <row r="1054" spans="1:8">
      <c r="A1054" s="593" t="str">
        <f t="shared" si="60"/>
        <v>ИНФРА ХОЛДИНГ АД</v>
      </c>
      <c r="B1054" s="593" t="str">
        <f t="shared" si="61"/>
        <v>175443402</v>
      </c>
      <c r="C1054" s="597">
        <f t="shared" si="62"/>
        <v>46022</v>
      </c>
      <c r="D1054" s="593" t="s">
        <v>731</v>
      </c>
      <c r="E1054" s="593">
        <v>2</v>
      </c>
      <c r="F1054" s="593" t="s">
        <v>714</v>
      </c>
      <c r="G1054" s="593" t="s">
        <v>964</v>
      </c>
      <c r="H1054" s="593">
        <f>'Справка 7'!D57</f>
        <v>0</v>
      </c>
    </row>
    <row r="1055" spans="1:8">
      <c r="A1055" s="593" t="str">
        <f t="shared" si="60"/>
        <v>ИНФРА ХОЛДИНГ АД</v>
      </c>
      <c r="B1055" s="593" t="str">
        <f t="shared" si="61"/>
        <v>175443402</v>
      </c>
      <c r="C1055" s="597">
        <f t="shared" si="62"/>
        <v>46022</v>
      </c>
      <c r="D1055" s="593" t="s">
        <v>733</v>
      </c>
      <c r="E1055" s="593">
        <v>2</v>
      </c>
      <c r="F1055" s="593" t="s">
        <v>732</v>
      </c>
      <c r="G1055" s="593" t="s">
        <v>964</v>
      </c>
      <c r="H1055" s="593">
        <f>'Справка 7'!D58</f>
        <v>0</v>
      </c>
    </row>
    <row r="1056" spans="1:8">
      <c r="A1056" s="593" t="str">
        <f t="shared" si="60"/>
        <v>ИНФРА ХОЛДИНГ АД</v>
      </c>
      <c r="B1056" s="593" t="str">
        <f t="shared" si="61"/>
        <v>175443402</v>
      </c>
      <c r="C1056" s="597">
        <f t="shared" si="62"/>
        <v>46022</v>
      </c>
      <c r="D1056" s="593" t="s">
        <v>735</v>
      </c>
      <c r="E1056" s="593">
        <v>2</v>
      </c>
      <c r="F1056" s="593" t="s">
        <v>734</v>
      </c>
      <c r="G1056" s="593" t="s">
        <v>964</v>
      </c>
      <c r="H1056" s="593">
        <f>'Справка 7'!D59</f>
        <v>0</v>
      </c>
    </row>
    <row r="1057" spans="1:8">
      <c r="A1057" s="593" t="str">
        <f t="shared" si="60"/>
        <v>ИНФРА ХОЛДИНГ АД</v>
      </c>
      <c r="B1057" s="593" t="str">
        <f t="shared" si="61"/>
        <v>175443402</v>
      </c>
      <c r="C1057" s="597">
        <f t="shared" si="62"/>
        <v>46022</v>
      </c>
      <c r="D1057" s="593" t="s">
        <v>737</v>
      </c>
      <c r="E1057" s="593">
        <v>2</v>
      </c>
      <c r="F1057" s="593" t="s">
        <v>736</v>
      </c>
      <c r="G1057" s="593" t="s">
        <v>964</v>
      </c>
      <c r="H1057" s="593">
        <f>'Справка 7'!D60</f>
        <v>0</v>
      </c>
    </row>
    <row r="1058" spans="1:8">
      <c r="A1058" s="593" t="str">
        <f t="shared" si="60"/>
        <v>ИНФРА ХОЛДИНГ АД</v>
      </c>
      <c r="B1058" s="593" t="str">
        <f t="shared" si="61"/>
        <v>175443402</v>
      </c>
      <c r="C1058" s="597">
        <f t="shared" si="62"/>
        <v>46022</v>
      </c>
      <c r="D1058" s="593" t="s">
        <v>739</v>
      </c>
      <c r="E1058" s="593">
        <v>2</v>
      </c>
      <c r="F1058" s="593" t="s">
        <v>738</v>
      </c>
      <c r="G1058" s="593" t="s">
        <v>964</v>
      </c>
      <c r="H1058" s="593">
        <f>'Справка 7'!D61</f>
        <v>0</v>
      </c>
    </row>
    <row r="1059" spans="1:8">
      <c r="A1059" s="593" t="str">
        <f t="shared" si="60"/>
        <v>ИНФРА ХОЛДИНГ АД</v>
      </c>
      <c r="B1059" s="593" t="str">
        <f t="shared" si="61"/>
        <v>175443402</v>
      </c>
      <c r="C1059" s="597">
        <f t="shared" si="62"/>
        <v>46022</v>
      </c>
      <c r="D1059" s="593" t="s">
        <v>740</v>
      </c>
      <c r="E1059" s="593">
        <v>2</v>
      </c>
      <c r="F1059" s="593" t="s">
        <v>736</v>
      </c>
      <c r="G1059" s="593" t="s">
        <v>964</v>
      </c>
      <c r="H1059" s="593">
        <f>'Справка 7'!D62</f>
        <v>0</v>
      </c>
    </row>
    <row r="1060" spans="1:8">
      <c r="A1060" s="593" t="str">
        <f t="shared" si="60"/>
        <v>ИНФРА ХОЛДИНГ АД</v>
      </c>
      <c r="B1060" s="593" t="str">
        <f t="shared" si="61"/>
        <v>175443402</v>
      </c>
      <c r="C1060" s="597">
        <f t="shared" si="62"/>
        <v>46022</v>
      </c>
      <c r="D1060" s="593" t="s">
        <v>741</v>
      </c>
      <c r="E1060" s="593">
        <v>2</v>
      </c>
      <c r="F1060" s="593" t="s">
        <v>158</v>
      </c>
      <c r="G1060" s="593" t="s">
        <v>964</v>
      </c>
      <c r="H1060" s="593">
        <f>'Справка 7'!D63</f>
        <v>0</v>
      </c>
    </row>
    <row r="1061" spans="1:8">
      <c r="A1061" s="593" t="str">
        <f t="shared" si="60"/>
        <v>ИНФРА ХОЛДИНГ АД</v>
      </c>
      <c r="B1061" s="593" t="str">
        <f t="shared" si="61"/>
        <v>175443402</v>
      </c>
      <c r="C1061" s="597">
        <f t="shared" si="62"/>
        <v>46022</v>
      </c>
      <c r="D1061" s="593" t="s">
        <v>742</v>
      </c>
      <c r="E1061" s="593">
        <v>2</v>
      </c>
      <c r="F1061" s="593" t="s">
        <v>161</v>
      </c>
      <c r="G1061" s="593" t="s">
        <v>964</v>
      </c>
      <c r="H1061" s="593">
        <f>'Справка 7'!D64</f>
        <v>0</v>
      </c>
    </row>
    <row r="1062" spans="1:8">
      <c r="A1062" s="593" t="str">
        <f t="shared" si="60"/>
        <v>ИНФРА ХОЛДИНГ АД</v>
      </c>
      <c r="B1062" s="593" t="str">
        <f t="shared" si="61"/>
        <v>175443402</v>
      </c>
      <c r="C1062" s="597">
        <f t="shared" si="62"/>
        <v>46022</v>
      </c>
      <c r="D1062" s="593" t="s">
        <v>744</v>
      </c>
      <c r="E1062" s="593">
        <v>2</v>
      </c>
      <c r="F1062" s="593" t="s">
        <v>743</v>
      </c>
      <c r="G1062" s="593" t="s">
        <v>964</v>
      </c>
      <c r="H1062" s="593">
        <f>'Справка 7'!D65</f>
        <v>0</v>
      </c>
    </row>
    <row r="1063" spans="1:8">
      <c r="A1063" s="593" t="str">
        <f t="shared" si="60"/>
        <v>ИНФРА ХОЛДИНГ АД</v>
      </c>
      <c r="B1063" s="593" t="str">
        <f t="shared" si="61"/>
        <v>175443402</v>
      </c>
      <c r="C1063" s="597">
        <f t="shared" si="62"/>
        <v>46022</v>
      </c>
      <c r="D1063" s="593" t="s">
        <v>746</v>
      </c>
      <c r="E1063" s="593">
        <v>2</v>
      </c>
      <c r="F1063" s="593" t="s">
        <v>745</v>
      </c>
      <c r="G1063" s="593" t="s">
        <v>964</v>
      </c>
      <c r="H1063" s="593">
        <f>'Справка 7'!D66</f>
        <v>0</v>
      </c>
    </row>
    <row r="1064" spans="1:8">
      <c r="A1064" s="593" t="str">
        <f t="shared" si="60"/>
        <v>ИНФРА ХОЛДИНГ АД</v>
      </c>
      <c r="B1064" s="593" t="str">
        <f t="shared" si="61"/>
        <v>175443402</v>
      </c>
      <c r="C1064" s="597">
        <f t="shared" si="62"/>
        <v>46022</v>
      </c>
      <c r="D1064" s="593" t="s">
        <v>748</v>
      </c>
      <c r="E1064" s="593">
        <v>2</v>
      </c>
      <c r="F1064" s="593" t="s">
        <v>747</v>
      </c>
      <c r="G1064" s="593" t="s">
        <v>964</v>
      </c>
      <c r="H1064" s="593">
        <f>'Справка 7'!D67</f>
        <v>0</v>
      </c>
    </row>
    <row r="1065" spans="1:8">
      <c r="A1065" s="593" t="str">
        <f t="shared" si="60"/>
        <v>ИНФРА ХОЛДИНГ АД</v>
      </c>
      <c r="B1065" s="593" t="str">
        <f t="shared" si="61"/>
        <v>175443402</v>
      </c>
      <c r="C1065" s="597">
        <f t="shared" si="62"/>
        <v>46022</v>
      </c>
      <c r="D1065" s="593" t="s">
        <v>750</v>
      </c>
      <c r="E1065" s="593">
        <v>2</v>
      </c>
      <c r="F1065" s="593" t="s">
        <v>724</v>
      </c>
      <c r="G1065" s="593" t="s">
        <v>964</v>
      </c>
      <c r="H1065" s="593">
        <f>'Справка 7'!D68</f>
        <v>0</v>
      </c>
    </row>
    <row r="1066" spans="1:8">
      <c r="A1066" s="593" t="str">
        <f t="shared" si="60"/>
        <v>ИНФРА ХОЛДИНГ АД</v>
      </c>
      <c r="B1066" s="593" t="str">
        <f t="shared" si="61"/>
        <v>175443402</v>
      </c>
      <c r="C1066" s="597">
        <f t="shared" si="62"/>
        <v>46022</v>
      </c>
      <c r="D1066" s="593" t="s">
        <v>753</v>
      </c>
      <c r="E1066" s="593">
        <v>2</v>
      </c>
      <c r="F1066" s="593" t="s">
        <v>965</v>
      </c>
      <c r="G1066" s="593" t="s">
        <v>964</v>
      </c>
      <c r="H1066" s="593">
        <f>'Справка 7'!D70</f>
        <v>0</v>
      </c>
    </row>
    <row r="1067" spans="1:8">
      <c r="A1067" s="593" t="str">
        <f t="shared" si="60"/>
        <v>ИНФРА ХОЛДИНГ АД</v>
      </c>
      <c r="B1067" s="593" t="str">
        <f t="shared" si="61"/>
        <v>175443402</v>
      </c>
      <c r="C1067" s="597">
        <f t="shared" si="62"/>
        <v>46022</v>
      </c>
      <c r="D1067" s="593" t="s">
        <v>755</v>
      </c>
      <c r="E1067" s="593">
        <v>2</v>
      </c>
      <c r="F1067" s="593" t="s">
        <v>725</v>
      </c>
      <c r="G1067" s="593" t="s">
        <v>964</v>
      </c>
      <c r="H1067" s="593">
        <f>'Справка 7'!D73</f>
        <v>0</v>
      </c>
    </row>
    <row r="1068" spans="1:8">
      <c r="A1068" s="593" t="str">
        <f t="shared" si="60"/>
        <v>ИНФРА ХОЛДИНГ АД</v>
      </c>
      <c r="B1068" s="593" t="str">
        <f t="shared" si="61"/>
        <v>175443402</v>
      </c>
      <c r="C1068" s="597">
        <f t="shared" si="62"/>
        <v>46022</v>
      </c>
      <c r="D1068" s="593" t="s">
        <v>757</v>
      </c>
      <c r="E1068" s="593">
        <v>2</v>
      </c>
      <c r="F1068" s="593" t="s">
        <v>756</v>
      </c>
      <c r="G1068" s="593" t="s">
        <v>964</v>
      </c>
      <c r="H1068" s="593">
        <f>'Справка 7'!D74</f>
        <v>0</v>
      </c>
    </row>
    <row r="1069" spans="1:8">
      <c r="A1069" s="593" t="str">
        <f t="shared" si="60"/>
        <v>ИНФРА ХОЛДИНГ АД</v>
      </c>
      <c r="B1069" s="593" t="str">
        <f t="shared" si="61"/>
        <v>175443402</v>
      </c>
      <c r="C1069" s="597">
        <f t="shared" si="62"/>
        <v>46022</v>
      </c>
      <c r="D1069" s="593" t="s">
        <v>759</v>
      </c>
      <c r="E1069" s="593">
        <v>2</v>
      </c>
      <c r="F1069" s="593" t="s">
        <v>758</v>
      </c>
      <c r="G1069" s="593" t="s">
        <v>964</v>
      </c>
      <c r="H1069" s="593">
        <f>'Справка 7'!D75</f>
        <v>0</v>
      </c>
    </row>
    <row r="1070" spans="1:8">
      <c r="A1070" s="593" t="str">
        <f t="shared" si="60"/>
        <v>ИНФРА ХОЛДИНГ АД</v>
      </c>
      <c r="B1070" s="593" t="str">
        <f t="shared" si="61"/>
        <v>175443402</v>
      </c>
      <c r="C1070" s="597">
        <f t="shared" si="62"/>
        <v>46022</v>
      </c>
      <c r="D1070" s="593" t="s">
        <v>761</v>
      </c>
      <c r="E1070" s="593">
        <v>2</v>
      </c>
      <c r="F1070" s="593" t="s">
        <v>760</v>
      </c>
      <c r="G1070" s="593" t="s">
        <v>964</v>
      </c>
      <c r="H1070" s="593">
        <f>'Справка 7'!D76</f>
        <v>0</v>
      </c>
    </row>
    <row r="1071" spans="1:8">
      <c r="A1071" s="593" t="str">
        <f t="shared" si="60"/>
        <v>ИНФРА ХОЛДИНГ АД</v>
      </c>
      <c r="B1071" s="593" t="str">
        <f t="shared" si="61"/>
        <v>175443402</v>
      </c>
      <c r="C1071" s="597">
        <f t="shared" si="62"/>
        <v>46022</v>
      </c>
      <c r="D1071" s="593" t="s">
        <v>762</v>
      </c>
      <c r="E1071" s="593">
        <v>2</v>
      </c>
      <c r="F1071" s="593" t="s">
        <v>732</v>
      </c>
      <c r="G1071" s="593" t="s">
        <v>964</v>
      </c>
      <c r="H1071" s="593">
        <f>'Справка 7'!D77</f>
        <v>0</v>
      </c>
    </row>
    <row r="1072" spans="1:8">
      <c r="A1072" s="593" t="str">
        <f t="shared" si="60"/>
        <v>ИНФРА ХОЛДИНГ АД</v>
      </c>
      <c r="B1072" s="593" t="str">
        <f t="shared" si="61"/>
        <v>175443402</v>
      </c>
      <c r="C1072" s="597">
        <f t="shared" si="62"/>
        <v>46022</v>
      </c>
      <c r="D1072" s="593" t="s">
        <v>764</v>
      </c>
      <c r="E1072" s="593">
        <v>2</v>
      </c>
      <c r="F1072" s="593" t="s">
        <v>763</v>
      </c>
      <c r="G1072" s="593" t="s">
        <v>964</v>
      </c>
      <c r="H1072" s="593">
        <f>'Справка 7'!D78</f>
        <v>0</v>
      </c>
    </row>
    <row r="1073" spans="1:8">
      <c r="A1073" s="593" t="str">
        <f t="shared" si="60"/>
        <v>ИНФРА ХОЛДИНГ АД</v>
      </c>
      <c r="B1073" s="593" t="str">
        <f t="shared" si="61"/>
        <v>175443402</v>
      </c>
      <c r="C1073" s="597">
        <f t="shared" si="62"/>
        <v>46022</v>
      </c>
      <c r="D1073" s="593" t="s">
        <v>766</v>
      </c>
      <c r="E1073" s="593">
        <v>2</v>
      </c>
      <c r="F1073" s="593" t="s">
        <v>765</v>
      </c>
      <c r="G1073" s="593" t="s">
        <v>964</v>
      </c>
      <c r="H1073" s="593">
        <f>'Справка 7'!D79</f>
        <v>0</v>
      </c>
    </row>
    <row r="1074" spans="1:8">
      <c r="A1074" s="593" t="str">
        <f t="shared" si="60"/>
        <v>ИНФРА ХОЛДИНГ АД</v>
      </c>
      <c r="B1074" s="593" t="str">
        <f t="shared" si="61"/>
        <v>175443402</v>
      </c>
      <c r="C1074" s="597">
        <f t="shared" si="62"/>
        <v>46022</v>
      </c>
      <c r="D1074" s="593" t="s">
        <v>768</v>
      </c>
      <c r="E1074" s="593">
        <v>2</v>
      </c>
      <c r="F1074" s="593" t="s">
        <v>767</v>
      </c>
      <c r="G1074" s="593" t="s">
        <v>964</v>
      </c>
      <c r="H1074" s="593">
        <f>'Справка 7'!D80</f>
        <v>0</v>
      </c>
    </row>
    <row r="1075" spans="1:8">
      <c r="A1075" s="593" t="str">
        <f t="shared" si="60"/>
        <v>ИНФРА ХОЛДИНГ АД</v>
      </c>
      <c r="B1075" s="593" t="str">
        <f t="shared" si="61"/>
        <v>175443402</v>
      </c>
      <c r="C1075" s="597">
        <f t="shared" si="62"/>
        <v>46022</v>
      </c>
      <c r="D1075" s="593" t="s">
        <v>769</v>
      </c>
      <c r="E1075" s="593">
        <v>2</v>
      </c>
      <c r="F1075" s="593" t="s">
        <v>736</v>
      </c>
      <c r="G1075" s="593" t="s">
        <v>964</v>
      </c>
      <c r="H1075" s="593">
        <f>'Справка 7'!D81</f>
        <v>0</v>
      </c>
    </row>
    <row r="1076" spans="1:8">
      <c r="A1076" s="593" t="str">
        <f t="shared" si="60"/>
        <v>ИНФРА ХОЛДИНГ АД</v>
      </c>
      <c r="B1076" s="593" t="str">
        <f t="shared" si="61"/>
        <v>175443402</v>
      </c>
      <c r="C1076" s="597">
        <f t="shared" si="62"/>
        <v>46022</v>
      </c>
      <c r="D1076" s="593" t="s">
        <v>771</v>
      </c>
      <c r="E1076" s="593">
        <v>2</v>
      </c>
      <c r="F1076" s="593" t="s">
        <v>770</v>
      </c>
      <c r="G1076" s="593" t="s">
        <v>964</v>
      </c>
      <c r="H1076" s="593">
        <f>'Справка 7'!D82</f>
        <v>0</v>
      </c>
    </row>
    <row r="1077" spans="1:8">
      <c r="A1077" s="593" t="str">
        <f t="shared" si="60"/>
        <v>ИНФРА ХОЛДИНГ АД</v>
      </c>
      <c r="B1077" s="593" t="str">
        <f t="shared" si="61"/>
        <v>175443402</v>
      </c>
      <c r="C1077" s="597">
        <f t="shared" si="62"/>
        <v>46022</v>
      </c>
      <c r="D1077" s="593" t="s">
        <v>773</v>
      </c>
      <c r="E1077" s="593">
        <v>2</v>
      </c>
      <c r="F1077" s="593" t="s">
        <v>772</v>
      </c>
      <c r="G1077" s="593" t="s">
        <v>964</v>
      </c>
      <c r="H1077" s="593">
        <f>'Справка 7'!D83</f>
        <v>0</v>
      </c>
    </row>
    <row r="1078" spans="1:8">
      <c r="A1078" s="593" t="str">
        <f t="shared" si="60"/>
        <v>ИНФРА ХОЛДИНГ АД</v>
      </c>
      <c r="B1078" s="593" t="str">
        <f t="shared" si="61"/>
        <v>175443402</v>
      </c>
      <c r="C1078" s="597">
        <f t="shared" si="62"/>
        <v>46022</v>
      </c>
      <c r="D1078" s="593" t="s">
        <v>775</v>
      </c>
      <c r="E1078" s="593">
        <v>2</v>
      </c>
      <c r="F1078" s="593" t="s">
        <v>774</v>
      </c>
      <c r="G1078" s="593" t="s">
        <v>964</v>
      </c>
      <c r="H1078" s="593">
        <f>'Справка 7'!D84</f>
        <v>0</v>
      </c>
    </row>
    <row r="1079" spans="1:8">
      <c r="A1079" s="593" t="str">
        <f t="shared" si="60"/>
        <v>ИНФРА ХОЛДИНГ АД</v>
      </c>
      <c r="B1079" s="593" t="str">
        <f t="shared" si="61"/>
        <v>175443402</v>
      </c>
      <c r="C1079" s="597">
        <f t="shared" si="62"/>
        <v>46022</v>
      </c>
      <c r="D1079" s="593" t="s">
        <v>777</v>
      </c>
      <c r="E1079" s="593">
        <v>2</v>
      </c>
      <c r="F1079" s="593" t="s">
        <v>776</v>
      </c>
      <c r="G1079" s="593" t="s">
        <v>964</v>
      </c>
      <c r="H1079" s="593">
        <f>'Справка 7'!D85</f>
        <v>0</v>
      </c>
    </row>
    <row r="1080" spans="1:8">
      <c r="A1080" s="593" t="str">
        <f t="shared" si="60"/>
        <v>ИНФРА ХОЛДИНГ АД</v>
      </c>
      <c r="B1080" s="593" t="str">
        <f t="shared" si="61"/>
        <v>175443402</v>
      </c>
      <c r="C1080" s="597">
        <f t="shared" si="62"/>
        <v>46022</v>
      </c>
      <c r="D1080" s="593" t="s">
        <v>779</v>
      </c>
      <c r="E1080" s="593">
        <v>2</v>
      </c>
      <c r="F1080" s="593" t="s">
        <v>778</v>
      </c>
      <c r="G1080" s="593" t="s">
        <v>964</v>
      </c>
      <c r="H1080" s="593">
        <f>'Справка 7'!D86</f>
        <v>0</v>
      </c>
    </row>
    <row r="1081" spans="1:8">
      <c r="A1081" s="593" t="str">
        <f t="shared" si="60"/>
        <v>ИНФРА ХОЛДИНГ АД</v>
      </c>
      <c r="B1081" s="593" t="str">
        <f t="shared" si="61"/>
        <v>175443402</v>
      </c>
      <c r="C1081" s="597">
        <f t="shared" si="62"/>
        <v>46022</v>
      </c>
      <c r="D1081" s="593" t="s">
        <v>781</v>
      </c>
      <c r="E1081" s="593">
        <v>2</v>
      </c>
      <c r="F1081" s="593" t="s">
        <v>780</v>
      </c>
      <c r="G1081" s="593" t="s">
        <v>964</v>
      </c>
      <c r="H1081" s="593">
        <f>'Справка 7'!D87</f>
        <v>354</v>
      </c>
    </row>
    <row r="1082" spans="1:8">
      <c r="A1082" s="593" t="str">
        <f t="shared" si="60"/>
        <v>ИНФРА ХОЛДИНГ АД</v>
      </c>
      <c r="B1082" s="593" t="str">
        <f t="shared" si="61"/>
        <v>175443402</v>
      </c>
      <c r="C1082" s="597">
        <f t="shared" si="62"/>
        <v>46022</v>
      </c>
      <c r="D1082" s="593" t="s">
        <v>783</v>
      </c>
      <c r="E1082" s="593">
        <v>2</v>
      </c>
      <c r="F1082" s="593" t="s">
        <v>782</v>
      </c>
      <c r="G1082" s="593" t="s">
        <v>964</v>
      </c>
      <c r="H1082" s="593">
        <f>'Справка 7'!D88</f>
        <v>354</v>
      </c>
    </row>
    <row r="1083" spans="1:8">
      <c r="A1083" s="593" t="str">
        <f t="shared" si="60"/>
        <v>ИНФРА ХОЛДИНГ АД</v>
      </c>
      <c r="B1083" s="593" t="str">
        <f t="shared" si="61"/>
        <v>175443402</v>
      </c>
      <c r="C1083" s="597">
        <f t="shared" si="62"/>
        <v>46022</v>
      </c>
      <c r="D1083" s="593" t="s">
        <v>785</v>
      </c>
      <c r="E1083" s="593">
        <v>2</v>
      </c>
      <c r="F1083" s="593" t="s">
        <v>784</v>
      </c>
      <c r="G1083" s="593" t="s">
        <v>964</v>
      </c>
      <c r="H1083" s="593">
        <f>'Справка 7'!D89</f>
        <v>0</v>
      </c>
    </row>
    <row r="1084" spans="1:8">
      <c r="A1084" s="593" t="str">
        <f t="shared" si="60"/>
        <v>ИНФРА ХОЛДИНГ АД</v>
      </c>
      <c r="B1084" s="593" t="str">
        <f t="shared" si="61"/>
        <v>175443402</v>
      </c>
      <c r="C1084" s="597">
        <f t="shared" si="62"/>
        <v>46022</v>
      </c>
      <c r="D1084" s="593" t="s">
        <v>787</v>
      </c>
      <c r="E1084" s="593">
        <v>2</v>
      </c>
      <c r="F1084" s="593" t="s">
        <v>786</v>
      </c>
      <c r="G1084" s="593" t="s">
        <v>964</v>
      </c>
      <c r="H1084" s="593">
        <f>'Справка 7'!D90</f>
        <v>0</v>
      </c>
    </row>
    <row r="1085" spans="1:8">
      <c r="A1085" s="593" t="str">
        <f t="shared" si="60"/>
        <v>ИНФРА ХОЛДИНГ АД</v>
      </c>
      <c r="B1085" s="593" t="str">
        <f t="shared" si="61"/>
        <v>175443402</v>
      </c>
      <c r="C1085" s="597">
        <f t="shared" si="62"/>
        <v>46022</v>
      </c>
      <c r="D1085" s="593" t="s">
        <v>789</v>
      </c>
      <c r="E1085" s="593">
        <v>2</v>
      </c>
      <c r="F1085" s="593" t="s">
        <v>788</v>
      </c>
      <c r="G1085" s="593" t="s">
        <v>964</v>
      </c>
      <c r="H1085" s="593">
        <f>'Справка 7'!D91</f>
        <v>0</v>
      </c>
    </row>
    <row r="1086" spans="1:8">
      <c r="A1086" s="593" t="str">
        <f t="shared" si="60"/>
        <v>ИНФРА ХОЛДИНГ АД</v>
      </c>
      <c r="B1086" s="593" t="str">
        <f t="shared" si="61"/>
        <v>175443402</v>
      </c>
      <c r="C1086" s="597">
        <f t="shared" si="62"/>
        <v>46022</v>
      </c>
      <c r="D1086" s="593" t="s">
        <v>791</v>
      </c>
      <c r="E1086" s="593">
        <v>2</v>
      </c>
      <c r="F1086" s="593" t="s">
        <v>790</v>
      </c>
      <c r="G1086" s="593" t="s">
        <v>964</v>
      </c>
      <c r="H1086" s="593">
        <f>'Справка 7'!D92</f>
        <v>0</v>
      </c>
    </row>
    <row r="1087" spans="1:8">
      <c r="A1087" s="593" t="str">
        <f t="shared" si="60"/>
        <v>ИНФРА ХОЛДИНГ АД</v>
      </c>
      <c r="B1087" s="593" t="str">
        <f t="shared" si="61"/>
        <v>175443402</v>
      </c>
      <c r="C1087" s="597">
        <f t="shared" si="62"/>
        <v>46022</v>
      </c>
      <c r="D1087" s="593" t="s">
        <v>793</v>
      </c>
      <c r="E1087" s="593">
        <v>2</v>
      </c>
      <c r="F1087" s="593" t="s">
        <v>792</v>
      </c>
      <c r="G1087" s="593" t="s">
        <v>964</v>
      </c>
      <c r="H1087" s="593">
        <f>'Справка 7'!D93</f>
        <v>0</v>
      </c>
    </row>
    <row r="1088" spans="1:8">
      <c r="A1088" s="593" t="str">
        <f t="shared" si="60"/>
        <v>ИНФРА ХОЛДИНГ АД</v>
      </c>
      <c r="B1088" s="593" t="str">
        <f t="shared" si="61"/>
        <v>175443402</v>
      </c>
      <c r="C1088" s="597">
        <f t="shared" si="62"/>
        <v>46022</v>
      </c>
      <c r="D1088" s="593" t="s">
        <v>794</v>
      </c>
      <c r="E1088" s="593">
        <v>2</v>
      </c>
      <c r="F1088" s="593" t="s">
        <v>700</v>
      </c>
      <c r="G1088" s="593" t="s">
        <v>964</v>
      </c>
      <c r="H1088" s="593">
        <f>'Справка 7'!D94</f>
        <v>0</v>
      </c>
    </row>
    <row r="1089" spans="1:8">
      <c r="A1089" s="593" t="str">
        <f t="shared" si="60"/>
        <v>ИНФРА ХОЛДИНГ АД</v>
      </c>
      <c r="B1089" s="593" t="str">
        <f t="shared" si="61"/>
        <v>175443402</v>
      </c>
      <c r="C1089" s="597">
        <f t="shared" si="62"/>
        <v>46022</v>
      </c>
      <c r="D1089" s="593" t="s">
        <v>795</v>
      </c>
      <c r="E1089" s="593">
        <v>2</v>
      </c>
      <c r="F1089" s="593" t="s">
        <v>704</v>
      </c>
      <c r="G1089" s="593" t="s">
        <v>964</v>
      </c>
      <c r="H1089" s="593">
        <f>'Справка 7'!D95</f>
        <v>0</v>
      </c>
    </row>
    <row r="1090" spans="1:8">
      <c r="A1090" s="593" t="str">
        <f t="shared" si="60"/>
        <v>ИНФРА ХОЛДИНГ АД</v>
      </c>
      <c r="B1090" s="593" t="str">
        <f t="shared" si="61"/>
        <v>175443402</v>
      </c>
      <c r="C1090" s="597">
        <f t="shared" si="62"/>
        <v>46022</v>
      </c>
      <c r="D1090" s="593" t="s">
        <v>797</v>
      </c>
      <c r="E1090" s="593">
        <v>2</v>
      </c>
      <c r="F1090" s="593" t="s">
        <v>796</v>
      </c>
      <c r="G1090" s="593" t="s">
        <v>964</v>
      </c>
      <c r="H1090" s="593">
        <f>'Справка 7'!D96</f>
        <v>0</v>
      </c>
    </row>
    <row r="1091" spans="1:8">
      <c r="A1091" s="593" t="str">
        <f t="shared" si="60"/>
        <v>ИНФРА ХОЛДИНГ АД</v>
      </c>
      <c r="B1091" s="593" t="str">
        <f t="shared" si="61"/>
        <v>175443402</v>
      </c>
      <c r="C1091" s="597">
        <f t="shared" si="62"/>
        <v>46022</v>
      </c>
      <c r="D1091" s="593" t="s">
        <v>799</v>
      </c>
      <c r="E1091" s="593">
        <v>2</v>
      </c>
      <c r="F1091" s="593" t="s">
        <v>798</v>
      </c>
      <c r="G1091" s="593" t="s">
        <v>964</v>
      </c>
      <c r="H1091" s="593">
        <f>'Справка 7'!D97</f>
        <v>26</v>
      </c>
    </row>
    <row r="1092" spans="1:8">
      <c r="A1092" s="593" t="str">
        <f t="shared" si="60"/>
        <v>ИНФРА ХОЛДИНГ АД</v>
      </c>
      <c r="B1092" s="593" t="str">
        <f t="shared" si="61"/>
        <v>175443402</v>
      </c>
      <c r="C1092" s="597">
        <f t="shared" si="62"/>
        <v>46022</v>
      </c>
      <c r="D1092" s="593" t="s">
        <v>801</v>
      </c>
      <c r="E1092" s="593">
        <v>2</v>
      </c>
      <c r="F1092" s="593" t="s">
        <v>754</v>
      </c>
      <c r="G1092" s="593" t="s">
        <v>964</v>
      </c>
      <c r="H1092" s="593">
        <f>'Справка 7'!D98</f>
        <v>380</v>
      </c>
    </row>
    <row r="1093" spans="1:8">
      <c r="A1093" s="593" t="str">
        <f t="shared" si="60"/>
        <v>ИНФРА ХОЛДИНГ АД</v>
      </c>
      <c r="B1093" s="593" t="str">
        <f t="shared" si="61"/>
        <v>175443402</v>
      </c>
      <c r="C1093" s="597">
        <f t="shared" si="62"/>
        <v>46022</v>
      </c>
      <c r="D1093" s="593" t="s">
        <v>803</v>
      </c>
      <c r="E1093" s="593">
        <v>2</v>
      </c>
      <c r="F1093" s="593" t="s">
        <v>802</v>
      </c>
      <c r="G1093" s="593" t="s">
        <v>964</v>
      </c>
      <c r="H1093" s="593">
        <f>'Справка 7'!D99</f>
        <v>380</v>
      </c>
    </row>
    <row r="1094" spans="1:8">
      <c r="A1094" s="593" t="str">
        <f t="shared" si="60"/>
        <v>ИНФРА ХОЛДИНГ АД</v>
      </c>
      <c r="B1094" s="593" t="str">
        <f t="shared" si="61"/>
        <v>175443402</v>
      </c>
      <c r="C1094" s="597">
        <f t="shared" si="62"/>
        <v>46022</v>
      </c>
      <c r="D1094" s="593" t="s">
        <v>726</v>
      </c>
      <c r="E1094" s="593">
        <v>3</v>
      </c>
      <c r="F1094" s="593" t="s">
        <v>725</v>
      </c>
      <c r="G1094" s="593" t="s">
        <v>964</v>
      </c>
      <c r="H1094" s="593">
        <f>'Справка 7'!E54</f>
        <v>0</v>
      </c>
    </row>
    <row r="1095" spans="1:8">
      <c r="A1095" s="593" t="str">
        <f t="shared" si="60"/>
        <v>ИНФРА ХОЛДИНГ АД</v>
      </c>
      <c r="B1095" s="593" t="str">
        <f t="shared" si="61"/>
        <v>175443402</v>
      </c>
      <c r="C1095" s="597">
        <f t="shared" si="62"/>
        <v>46022</v>
      </c>
      <c r="D1095" s="593" t="s">
        <v>728</v>
      </c>
      <c r="E1095" s="593">
        <v>3</v>
      </c>
      <c r="F1095" s="593" t="s">
        <v>727</v>
      </c>
      <c r="G1095" s="593" t="s">
        <v>964</v>
      </c>
      <c r="H1095" s="593">
        <f>'Справка 7'!E55</f>
        <v>0</v>
      </c>
    </row>
    <row r="1096" spans="1:8">
      <c r="A1096" s="593" t="str">
        <f t="shared" si="60"/>
        <v>ИНФРА ХОЛДИНГ АД</v>
      </c>
      <c r="B1096" s="593" t="str">
        <f t="shared" si="61"/>
        <v>175443402</v>
      </c>
      <c r="C1096" s="597">
        <f t="shared" si="62"/>
        <v>46022</v>
      </c>
      <c r="D1096" s="593" t="s">
        <v>730</v>
      </c>
      <c r="E1096" s="593">
        <v>3</v>
      </c>
      <c r="F1096" s="593" t="s">
        <v>729</v>
      </c>
      <c r="G1096" s="593" t="s">
        <v>964</v>
      </c>
      <c r="H1096" s="593">
        <f>'Справка 7'!E56</f>
        <v>0</v>
      </c>
    </row>
    <row r="1097" spans="1:8">
      <c r="A1097" s="593" t="str">
        <f t="shared" si="60"/>
        <v>ИНФРА ХОЛДИНГ АД</v>
      </c>
      <c r="B1097" s="593" t="str">
        <f t="shared" si="61"/>
        <v>175443402</v>
      </c>
      <c r="C1097" s="597">
        <f t="shared" si="62"/>
        <v>46022</v>
      </c>
      <c r="D1097" s="593" t="s">
        <v>731</v>
      </c>
      <c r="E1097" s="593">
        <v>3</v>
      </c>
      <c r="F1097" s="593" t="s">
        <v>714</v>
      </c>
      <c r="G1097" s="593" t="s">
        <v>964</v>
      </c>
      <c r="H1097" s="593">
        <f>'Справка 7'!E57</f>
        <v>0</v>
      </c>
    </row>
    <row r="1098" spans="1:8">
      <c r="A1098" s="593" t="str">
        <f t="shared" si="60"/>
        <v>ИНФРА ХОЛДИНГ АД</v>
      </c>
      <c r="B1098" s="593" t="str">
        <f t="shared" si="61"/>
        <v>175443402</v>
      </c>
      <c r="C1098" s="597">
        <f t="shared" si="62"/>
        <v>46022</v>
      </c>
      <c r="D1098" s="593" t="s">
        <v>733</v>
      </c>
      <c r="E1098" s="593">
        <v>3</v>
      </c>
      <c r="F1098" s="593" t="s">
        <v>732</v>
      </c>
      <c r="G1098" s="593" t="s">
        <v>964</v>
      </c>
      <c r="H1098" s="593">
        <f>'Справка 7'!E58</f>
        <v>0</v>
      </c>
    </row>
    <row r="1099" spans="1:8">
      <c r="A1099" s="593" t="str">
        <f t="shared" si="60"/>
        <v>ИНФРА ХОЛДИНГ АД</v>
      </c>
      <c r="B1099" s="593" t="str">
        <f t="shared" si="61"/>
        <v>175443402</v>
      </c>
      <c r="C1099" s="597">
        <f t="shared" si="62"/>
        <v>46022</v>
      </c>
      <c r="D1099" s="593" t="s">
        <v>735</v>
      </c>
      <c r="E1099" s="593">
        <v>3</v>
      </c>
      <c r="F1099" s="593" t="s">
        <v>734</v>
      </c>
      <c r="G1099" s="593" t="s">
        <v>964</v>
      </c>
      <c r="H1099" s="593">
        <f>'Справка 7'!E59</f>
        <v>0</v>
      </c>
    </row>
    <row r="1100" spans="1:8">
      <c r="A1100" s="593" t="str">
        <f t="shared" si="60"/>
        <v>ИНФРА ХОЛДИНГ АД</v>
      </c>
      <c r="B1100" s="593" t="str">
        <f t="shared" si="61"/>
        <v>175443402</v>
      </c>
      <c r="C1100" s="597">
        <f t="shared" si="62"/>
        <v>46022</v>
      </c>
      <c r="D1100" s="593" t="s">
        <v>737</v>
      </c>
      <c r="E1100" s="593">
        <v>3</v>
      </c>
      <c r="F1100" s="593" t="s">
        <v>736</v>
      </c>
      <c r="G1100" s="593" t="s">
        <v>964</v>
      </c>
      <c r="H1100" s="593">
        <f>'Справка 7'!E60</f>
        <v>0</v>
      </c>
    </row>
    <row r="1101" spans="1:8">
      <c r="A1101" s="593" t="str">
        <f t="shared" si="60"/>
        <v>ИНФРА ХОЛДИНГ АД</v>
      </c>
      <c r="B1101" s="593" t="str">
        <f t="shared" si="61"/>
        <v>175443402</v>
      </c>
      <c r="C1101" s="597">
        <f t="shared" si="62"/>
        <v>46022</v>
      </c>
      <c r="D1101" s="593" t="s">
        <v>739</v>
      </c>
      <c r="E1101" s="593">
        <v>3</v>
      </c>
      <c r="F1101" s="593" t="s">
        <v>738</v>
      </c>
      <c r="G1101" s="593" t="s">
        <v>964</v>
      </c>
      <c r="H1101" s="593">
        <f>'Справка 7'!E61</f>
        <v>0</v>
      </c>
    </row>
    <row r="1102" spans="1:8">
      <c r="A1102" s="593" t="str">
        <f t="shared" si="60"/>
        <v>ИНФРА ХОЛДИНГ АД</v>
      </c>
      <c r="B1102" s="593" t="str">
        <f t="shared" si="61"/>
        <v>175443402</v>
      </c>
      <c r="C1102" s="597">
        <f t="shared" si="62"/>
        <v>46022</v>
      </c>
      <c r="D1102" s="593" t="s">
        <v>740</v>
      </c>
      <c r="E1102" s="593">
        <v>3</v>
      </c>
      <c r="F1102" s="593" t="s">
        <v>736</v>
      </c>
      <c r="G1102" s="593" t="s">
        <v>964</v>
      </c>
      <c r="H1102" s="593">
        <f>'Справка 7'!E62</f>
        <v>0</v>
      </c>
    </row>
    <row r="1103" spans="1:8">
      <c r="A1103" s="593" t="str">
        <f t="shared" si="60"/>
        <v>ИНФРА ХОЛДИНГ АД</v>
      </c>
      <c r="B1103" s="593" t="str">
        <f t="shared" si="61"/>
        <v>175443402</v>
      </c>
      <c r="C1103" s="597">
        <f t="shared" si="62"/>
        <v>46022</v>
      </c>
      <c r="D1103" s="593" t="s">
        <v>741</v>
      </c>
      <c r="E1103" s="593">
        <v>3</v>
      </c>
      <c r="F1103" s="593" t="s">
        <v>158</v>
      </c>
      <c r="G1103" s="593" t="s">
        <v>964</v>
      </c>
      <c r="H1103" s="593">
        <f>'Справка 7'!E63</f>
        <v>0</v>
      </c>
    </row>
    <row r="1104" spans="1:8">
      <c r="A1104" s="593" t="str">
        <f t="shared" ref="A1104:A1167" si="63">pdeName</f>
        <v>ИНФРА ХОЛДИНГ АД</v>
      </c>
      <c r="B1104" s="593" t="str">
        <f t="shared" ref="B1104:B1167" si="64">pdeBulstat</f>
        <v>175443402</v>
      </c>
      <c r="C1104" s="597">
        <f t="shared" ref="C1104:C1167" si="65">endDate</f>
        <v>46022</v>
      </c>
      <c r="D1104" s="593" t="s">
        <v>742</v>
      </c>
      <c r="E1104" s="593">
        <v>3</v>
      </c>
      <c r="F1104" s="593" t="s">
        <v>161</v>
      </c>
      <c r="G1104" s="593" t="s">
        <v>964</v>
      </c>
      <c r="H1104" s="593">
        <f>'Справка 7'!E64</f>
        <v>0</v>
      </c>
    </row>
    <row r="1105" spans="1:8">
      <c r="A1105" s="593" t="str">
        <f t="shared" si="63"/>
        <v>ИНФРА ХОЛДИНГ АД</v>
      </c>
      <c r="B1105" s="593" t="str">
        <f t="shared" si="64"/>
        <v>175443402</v>
      </c>
      <c r="C1105" s="597">
        <f t="shared" si="65"/>
        <v>46022</v>
      </c>
      <c r="D1105" s="593" t="s">
        <v>744</v>
      </c>
      <c r="E1105" s="593">
        <v>3</v>
      </c>
      <c r="F1105" s="593" t="s">
        <v>743</v>
      </c>
      <c r="G1105" s="593" t="s">
        <v>964</v>
      </c>
      <c r="H1105" s="593">
        <f>'Справка 7'!E65</f>
        <v>0</v>
      </c>
    </row>
    <row r="1106" spans="1:8">
      <c r="A1106" s="593" t="str">
        <f t="shared" si="63"/>
        <v>ИНФРА ХОЛДИНГ АД</v>
      </c>
      <c r="B1106" s="593" t="str">
        <f t="shared" si="64"/>
        <v>175443402</v>
      </c>
      <c r="C1106" s="597">
        <f t="shared" si="65"/>
        <v>46022</v>
      </c>
      <c r="D1106" s="593" t="s">
        <v>746</v>
      </c>
      <c r="E1106" s="593">
        <v>3</v>
      </c>
      <c r="F1106" s="593" t="s">
        <v>745</v>
      </c>
      <c r="G1106" s="593" t="s">
        <v>964</v>
      </c>
      <c r="H1106" s="593">
        <f>'Справка 7'!E66</f>
        <v>0</v>
      </c>
    </row>
    <row r="1107" spans="1:8">
      <c r="A1107" s="593" t="str">
        <f t="shared" si="63"/>
        <v>ИНФРА ХОЛДИНГ АД</v>
      </c>
      <c r="B1107" s="593" t="str">
        <f t="shared" si="64"/>
        <v>175443402</v>
      </c>
      <c r="C1107" s="597">
        <f t="shared" si="65"/>
        <v>46022</v>
      </c>
      <c r="D1107" s="593" t="s">
        <v>748</v>
      </c>
      <c r="E1107" s="593">
        <v>3</v>
      </c>
      <c r="F1107" s="593" t="s">
        <v>747</v>
      </c>
      <c r="G1107" s="593" t="s">
        <v>964</v>
      </c>
      <c r="H1107" s="593">
        <f>'Справка 7'!E67</f>
        <v>0</v>
      </c>
    </row>
    <row r="1108" spans="1:8">
      <c r="A1108" s="593" t="str">
        <f t="shared" si="63"/>
        <v>ИНФРА ХОЛДИНГ АД</v>
      </c>
      <c r="B1108" s="593" t="str">
        <f t="shared" si="64"/>
        <v>175443402</v>
      </c>
      <c r="C1108" s="597">
        <f t="shared" si="65"/>
        <v>46022</v>
      </c>
      <c r="D1108" s="593" t="s">
        <v>750</v>
      </c>
      <c r="E1108" s="593">
        <v>3</v>
      </c>
      <c r="F1108" s="593" t="s">
        <v>724</v>
      </c>
      <c r="G1108" s="593" t="s">
        <v>964</v>
      </c>
      <c r="H1108" s="593">
        <f>'Справка 7'!E68</f>
        <v>0</v>
      </c>
    </row>
    <row r="1109" spans="1:8">
      <c r="A1109" s="593" t="str">
        <f t="shared" si="63"/>
        <v>ИНФРА ХОЛДИНГ АД</v>
      </c>
      <c r="B1109" s="593" t="str">
        <f t="shared" si="64"/>
        <v>175443402</v>
      </c>
      <c r="C1109" s="597">
        <f t="shared" si="65"/>
        <v>46022</v>
      </c>
      <c r="D1109" s="593" t="s">
        <v>753</v>
      </c>
      <c r="E1109" s="593">
        <v>3</v>
      </c>
      <c r="F1109" s="593" t="s">
        <v>965</v>
      </c>
      <c r="G1109" s="593" t="s">
        <v>964</v>
      </c>
      <c r="H1109" s="593">
        <f>'Справка 7'!E70</f>
        <v>0</v>
      </c>
    </row>
    <row r="1110" spans="1:8">
      <c r="A1110" s="593" t="str">
        <f t="shared" si="63"/>
        <v>ИНФРА ХОЛДИНГ АД</v>
      </c>
      <c r="B1110" s="593" t="str">
        <f t="shared" si="64"/>
        <v>175443402</v>
      </c>
      <c r="C1110" s="597">
        <f t="shared" si="65"/>
        <v>46022</v>
      </c>
      <c r="D1110" s="593" t="s">
        <v>755</v>
      </c>
      <c r="E1110" s="593">
        <v>3</v>
      </c>
      <c r="F1110" s="593" t="s">
        <v>725</v>
      </c>
      <c r="G1110" s="593" t="s">
        <v>964</v>
      </c>
      <c r="H1110" s="593">
        <f>'Справка 7'!E73</f>
        <v>0</v>
      </c>
    </row>
    <row r="1111" spans="1:8">
      <c r="A1111" s="593" t="str">
        <f t="shared" si="63"/>
        <v>ИНФРА ХОЛДИНГ АД</v>
      </c>
      <c r="B1111" s="593" t="str">
        <f t="shared" si="64"/>
        <v>175443402</v>
      </c>
      <c r="C1111" s="597">
        <f t="shared" si="65"/>
        <v>46022</v>
      </c>
      <c r="D1111" s="593" t="s">
        <v>757</v>
      </c>
      <c r="E1111" s="593">
        <v>3</v>
      </c>
      <c r="F1111" s="593" t="s">
        <v>756</v>
      </c>
      <c r="G1111" s="593" t="s">
        <v>964</v>
      </c>
      <c r="H1111" s="593">
        <f>'Справка 7'!E74</f>
        <v>0</v>
      </c>
    </row>
    <row r="1112" spans="1:8">
      <c r="A1112" s="593" t="str">
        <f t="shared" si="63"/>
        <v>ИНФРА ХОЛДИНГ АД</v>
      </c>
      <c r="B1112" s="593" t="str">
        <f t="shared" si="64"/>
        <v>175443402</v>
      </c>
      <c r="C1112" s="597">
        <f t="shared" si="65"/>
        <v>46022</v>
      </c>
      <c r="D1112" s="593" t="s">
        <v>759</v>
      </c>
      <c r="E1112" s="593">
        <v>3</v>
      </c>
      <c r="F1112" s="593" t="s">
        <v>758</v>
      </c>
      <c r="G1112" s="593" t="s">
        <v>964</v>
      </c>
      <c r="H1112" s="593">
        <f>'Справка 7'!E75</f>
        <v>0</v>
      </c>
    </row>
    <row r="1113" spans="1:8">
      <c r="A1113" s="593" t="str">
        <f t="shared" si="63"/>
        <v>ИНФРА ХОЛДИНГ АД</v>
      </c>
      <c r="B1113" s="593" t="str">
        <f t="shared" si="64"/>
        <v>175443402</v>
      </c>
      <c r="C1113" s="597">
        <f t="shared" si="65"/>
        <v>46022</v>
      </c>
      <c r="D1113" s="593" t="s">
        <v>761</v>
      </c>
      <c r="E1113" s="593">
        <v>3</v>
      </c>
      <c r="F1113" s="593" t="s">
        <v>760</v>
      </c>
      <c r="G1113" s="593" t="s">
        <v>964</v>
      </c>
      <c r="H1113" s="593">
        <f>'Справка 7'!E76</f>
        <v>0</v>
      </c>
    </row>
    <row r="1114" spans="1:8">
      <c r="A1114" s="593" t="str">
        <f t="shared" si="63"/>
        <v>ИНФРА ХОЛДИНГ АД</v>
      </c>
      <c r="B1114" s="593" t="str">
        <f t="shared" si="64"/>
        <v>175443402</v>
      </c>
      <c r="C1114" s="597">
        <f t="shared" si="65"/>
        <v>46022</v>
      </c>
      <c r="D1114" s="593" t="s">
        <v>762</v>
      </c>
      <c r="E1114" s="593">
        <v>3</v>
      </c>
      <c r="F1114" s="593" t="s">
        <v>732</v>
      </c>
      <c r="G1114" s="593" t="s">
        <v>964</v>
      </c>
      <c r="H1114" s="593">
        <f>'Справка 7'!E77</f>
        <v>0</v>
      </c>
    </row>
    <row r="1115" spans="1:8">
      <c r="A1115" s="593" t="str">
        <f t="shared" si="63"/>
        <v>ИНФРА ХОЛДИНГ АД</v>
      </c>
      <c r="B1115" s="593" t="str">
        <f t="shared" si="64"/>
        <v>175443402</v>
      </c>
      <c r="C1115" s="597">
        <f t="shared" si="65"/>
        <v>46022</v>
      </c>
      <c r="D1115" s="593" t="s">
        <v>764</v>
      </c>
      <c r="E1115" s="593">
        <v>3</v>
      </c>
      <c r="F1115" s="593" t="s">
        <v>763</v>
      </c>
      <c r="G1115" s="593" t="s">
        <v>964</v>
      </c>
      <c r="H1115" s="593">
        <f>'Справка 7'!E78</f>
        <v>0</v>
      </c>
    </row>
    <row r="1116" spans="1:8">
      <c r="A1116" s="593" t="str">
        <f t="shared" si="63"/>
        <v>ИНФРА ХОЛДИНГ АД</v>
      </c>
      <c r="B1116" s="593" t="str">
        <f t="shared" si="64"/>
        <v>175443402</v>
      </c>
      <c r="C1116" s="597">
        <f t="shared" si="65"/>
        <v>46022</v>
      </c>
      <c r="D1116" s="593" t="s">
        <v>766</v>
      </c>
      <c r="E1116" s="593">
        <v>3</v>
      </c>
      <c r="F1116" s="593" t="s">
        <v>765</v>
      </c>
      <c r="G1116" s="593" t="s">
        <v>964</v>
      </c>
      <c r="H1116" s="593">
        <f>'Справка 7'!E79</f>
        <v>0</v>
      </c>
    </row>
    <row r="1117" spans="1:8">
      <c r="A1117" s="593" t="str">
        <f t="shared" si="63"/>
        <v>ИНФРА ХОЛДИНГ АД</v>
      </c>
      <c r="B1117" s="593" t="str">
        <f t="shared" si="64"/>
        <v>175443402</v>
      </c>
      <c r="C1117" s="597">
        <f t="shared" si="65"/>
        <v>46022</v>
      </c>
      <c r="D1117" s="593" t="s">
        <v>768</v>
      </c>
      <c r="E1117" s="593">
        <v>3</v>
      </c>
      <c r="F1117" s="593" t="s">
        <v>767</v>
      </c>
      <c r="G1117" s="593" t="s">
        <v>964</v>
      </c>
      <c r="H1117" s="593">
        <f>'Справка 7'!E80</f>
        <v>0</v>
      </c>
    </row>
    <row r="1118" spans="1:8">
      <c r="A1118" s="593" t="str">
        <f t="shared" si="63"/>
        <v>ИНФРА ХОЛДИНГ АД</v>
      </c>
      <c r="B1118" s="593" t="str">
        <f t="shared" si="64"/>
        <v>175443402</v>
      </c>
      <c r="C1118" s="597">
        <f t="shared" si="65"/>
        <v>46022</v>
      </c>
      <c r="D1118" s="593" t="s">
        <v>769</v>
      </c>
      <c r="E1118" s="593">
        <v>3</v>
      </c>
      <c r="F1118" s="593" t="s">
        <v>736</v>
      </c>
      <c r="G1118" s="593" t="s">
        <v>964</v>
      </c>
      <c r="H1118" s="593">
        <f>'Справка 7'!E81</f>
        <v>0</v>
      </c>
    </row>
    <row r="1119" spans="1:8">
      <c r="A1119" s="593" t="str">
        <f t="shared" si="63"/>
        <v>ИНФРА ХОЛДИНГ АД</v>
      </c>
      <c r="B1119" s="593" t="str">
        <f t="shared" si="64"/>
        <v>175443402</v>
      </c>
      <c r="C1119" s="597">
        <f t="shared" si="65"/>
        <v>46022</v>
      </c>
      <c r="D1119" s="593" t="s">
        <v>771</v>
      </c>
      <c r="E1119" s="593">
        <v>3</v>
      </c>
      <c r="F1119" s="593" t="s">
        <v>770</v>
      </c>
      <c r="G1119" s="593" t="s">
        <v>964</v>
      </c>
      <c r="H1119" s="593">
        <f>'Справка 7'!E82</f>
        <v>0</v>
      </c>
    </row>
    <row r="1120" spans="1:8">
      <c r="A1120" s="593" t="str">
        <f t="shared" si="63"/>
        <v>ИНФРА ХОЛДИНГ АД</v>
      </c>
      <c r="B1120" s="593" t="str">
        <f t="shared" si="64"/>
        <v>175443402</v>
      </c>
      <c r="C1120" s="597">
        <f t="shared" si="65"/>
        <v>46022</v>
      </c>
      <c r="D1120" s="593" t="s">
        <v>773</v>
      </c>
      <c r="E1120" s="593">
        <v>3</v>
      </c>
      <c r="F1120" s="593" t="s">
        <v>772</v>
      </c>
      <c r="G1120" s="593" t="s">
        <v>964</v>
      </c>
      <c r="H1120" s="593">
        <f>'Справка 7'!E83</f>
        <v>0</v>
      </c>
    </row>
    <row r="1121" spans="1:8">
      <c r="A1121" s="593" t="str">
        <f t="shared" si="63"/>
        <v>ИНФРА ХОЛДИНГ АД</v>
      </c>
      <c r="B1121" s="593" t="str">
        <f t="shared" si="64"/>
        <v>175443402</v>
      </c>
      <c r="C1121" s="597">
        <f t="shared" si="65"/>
        <v>46022</v>
      </c>
      <c r="D1121" s="593" t="s">
        <v>775</v>
      </c>
      <c r="E1121" s="593">
        <v>3</v>
      </c>
      <c r="F1121" s="593" t="s">
        <v>774</v>
      </c>
      <c r="G1121" s="593" t="s">
        <v>964</v>
      </c>
      <c r="H1121" s="593">
        <f>'Справка 7'!E84</f>
        <v>0</v>
      </c>
    </row>
    <row r="1122" spans="1:8">
      <c r="A1122" s="593" t="str">
        <f t="shared" si="63"/>
        <v>ИНФРА ХОЛДИНГ АД</v>
      </c>
      <c r="B1122" s="593" t="str">
        <f t="shared" si="64"/>
        <v>175443402</v>
      </c>
      <c r="C1122" s="597">
        <f t="shared" si="65"/>
        <v>46022</v>
      </c>
      <c r="D1122" s="593" t="s">
        <v>777</v>
      </c>
      <c r="E1122" s="593">
        <v>3</v>
      </c>
      <c r="F1122" s="593" t="s">
        <v>776</v>
      </c>
      <c r="G1122" s="593" t="s">
        <v>964</v>
      </c>
      <c r="H1122" s="593">
        <f>'Справка 7'!E85</f>
        <v>0</v>
      </c>
    </row>
    <row r="1123" spans="1:8">
      <c r="A1123" s="593" t="str">
        <f t="shared" si="63"/>
        <v>ИНФРА ХОЛДИНГ АД</v>
      </c>
      <c r="B1123" s="593" t="str">
        <f t="shared" si="64"/>
        <v>175443402</v>
      </c>
      <c r="C1123" s="597">
        <f t="shared" si="65"/>
        <v>46022</v>
      </c>
      <c r="D1123" s="593" t="s">
        <v>779</v>
      </c>
      <c r="E1123" s="593">
        <v>3</v>
      </c>
      <c r="F1123" s="593" t="s">
        <v>778</v>
      </c>
      <c r="G1123" s="593" t="s">
        <v>964</v>
      </c>
      <c r="H1123" s="593">
        <f>'Справка 7'!E86</f>
        <v>0</v>
      </c>
    </row>
    <row r="1124" spans="1:8">
      <c r="A1124" s="593" t="str">
        <f t="shared" si="63"/>
        <v>ИНФРА ХОЛДИНГ АД</v>
      </c>
      <c r="B1124" s="593" t="str">
        <f t="shared" si="64"/>
        <v>175443402</v>
      </c>
      <c r="C1124" s="597">
        <f t="shared" si="65"/>
        <v>46022</v>
      </c>
      <c r="D1124" s="593" t="s">
        <v>781</v>
      </c>
      <c r="E1124" s="593">
        <v>3</v>
      </c>
      <c r="F1124" s="593" t="s">
        <v>780</v>
      </c>
      <c r="G1124" s="593" t="s">
        <v>964</v>
      </c>
      <c r="H1124" s="593">
        <f>'Справка 7'!E87</f>
        <v>0</v>
      </c>
    </row>
    <row r="1125" spans="1:8">
      <c r="A1125" s="593" t="str">
        <f t="shared" si="63"/>
        <v>ИНФРА ХОЛДИНГ АД</v>
      </c>
      <c r="B1125" s="593" t="str">
        <f t="shared" si="64"/>
        <v>175443402</v>
      </c>
      <c r="C1125" s="597">
        <f t="shared" si="65"/>
        <v>46022</v>
      </c>
      <c r="D1125" s="593" t="s">
        <v>783</v>
      </c>
      <c r="E1125" s="593">
        <v>3</v>
      </c>
      <c r="F1125" s="593" t="s">
        <v>782</v>
      </c>
      <c r="G1125" s="593" t="s">
        <v>964</v>
      </c>
      <c r="H1125" s="593">
        <f>'Справка 7'!E88</f>
        <v>0</v>
      </c>
    </row>
    <row r="1126" spans="1:8">
      <c r="A1126" s="593" t="str">
        <f t="shared" si="63"/>
        <v>ИНФРА ХОЛДИНГ АД</v>
      </c>
      <c r="B1126" s="593" t="str">
        <f t="shared" si="64"/>
        <v>175443402</v>
      </c>
      <c r="C1126" s="597">
        <f t="shared" si="65"/>
        <v>46022</v>
      </c>
      <c r="D1126" s="593" t="s">
        <v>785</v>
      </c>
      <c r="E1126" s="593">
        <v>3</v>
      </c>
      <c r="F1126" s="593" t="s">
        <v>784</v>
      </c>
      <c r="G1126" s="593" t="s">
        <v>964</v>
      </c>
      <c r="H1126" s="593">
        <f>'Справка 7'!E89</f>
        <v>0</v>
      </c>
    </row>
    <row r="1127" spans="1:8">
      <c r="A1127" s="593" t="str">
        <f t="shared" si="63"/>
        <v>ИНФРА ХОЛДИНГ АД</v>
      </c>
      <c r="B1127" s="593" t="str">
        <f t="shared" si="64"/>
        <v>175443402</v>
      </c>
      <c r="C1127" s="597">
        <f t="shared" si="65"/>
        <v>46022</v>
      </c>
      <c r="D1127" s="593" t="s">
        <v>787</v>
      </c>
      <c r="E1127" s="593">
        <v>3</v>
      </c>
      <c r="F1127" s="593" t="s">
        <v>786</v>
      </c>
      <c r="G1127" s="593" t="s">
        <v>964</v>
      </c>
      <c r="H1127" s="593">
        <f>'Справка 7'!E90</f>
        <v>0</v>
      </c>
    </row>
    <row r="1128" spans="1:8">
      <c r="A1128" s="593" t="str">
        <f t="shared" si="63"/>
        <v>ИНФРА ХОЛДИНГ АД</v>
      </c>
      <c r="B1128" s="593" t="str">
        <f t="shared" si="64"/>
        <v>175443402</v>
      </c>
      <c r="C1128" s="597">
        <f t="shared" si="65"/>
        <v>46022</v>
      </c>
      <c r="D1128" s="593" t="s">
        <v>789</v>
      </c>
      <c r="E1128" s="593">
        <v>3</v>
      </c>
      <c r="F1128" s="593" t="s">
        <v>788</v>
      </c>
      <c r="G1128" s="593" t="s">
        <v>964</v>
      </c>
      <c r="H1128" s="593">
        <f>'Справка 7'!E91</f>
        <v>0</v>
      </c>
    </row>
    <row r="1129" spans="1:8">
      <c r="A1129" s="593" t="str">
        <f t="shared" si="63"/>
        <v>ИНФРА ХОЛДИНГ АД</v>
      </c>
      <c r="B1129" s="593" t="str">
        <f t="shared" si="64"/>
        <v>175443402</v>
      </c>
      <c r="C1129" s="597">
        <f t="shared" si="65"/>
        <v>46022</v>
      </c>
      <c r="D1129" s="593" t="s">
        <v>791</v>
      </c>
      <c r="E1129" s="593">
        <v>3</v>
      </c>
      <c r="F1129" s="593" t="s">
        <v>790</v>
      </c>
      <c r="G1129" s="593" t="s">
        <v>964</v>
      </c>
      <c r="H1129" s="593">
        <f>'Справка 7'!E92</f>
        <v>0</v>
      </c>
    </row>
    <row r="1130" spans="1:8">
      <c r="A1130" s="593" t="str">
        <f t="shared" si="63"/>
        <v>ИНФРА ХОЛДИНГ АД</v>
      </c>
      <c r="B1130" s="593" t="str">
        <f t="shared" si="64"/>
        <v>175443402</v>
      </c>
      <c r="C1130" s="597">
        <f t="shared" si="65"/>
        <v>46022</v>
      </c>
      <c r="D1130" s="593" t="s">
        <v>793</v>
      </c>
      <c r="E1130" s="593">
        <v>3</v>
      </c>
      <c r="F1130" s="593" t="s">
        <v>792</v>
      </c>
      <c r="G1130" s="593" t="s">
        <v>964</v>
      </c>
      <c r="H1130" s="593">
        <f>'Справка 7'!E93</f>
        <v>0</v>
      </c>
    </row>
    <row r="1131" spans="1:8">
      <c r="A1131" s="593" t="str">
        <f t="shared" si="63"/>
        <v>ИНФРА ХОЛДИНГ АД</v>
      </c>
      <c r="B1131" s="593" t="str">
        <f t="shared" si="64"/>
        <v>175443402</v>
      </c>
      <c r="C1131" s="597">
        <f t="shared" si="65"/>
        <v>46022</v>
      </c>
      <c r="D1131" s="593" t="s">
        <v>794</v>
      </c>
      <c r="E1131" s="593">
        <v>3</v>
      </c>
      <c r="F1131" s="593" t="s">
        <v>700</v>
      </c>
      <c r="G1131" s="593" t="s">
        <v>964</v>
      </c>
      <c r="H1131" s="593">
        <f>'Справка 7'!E94</f>
        <v>0</v>
      </c>
    </row>
    <row r="1132" spans="1:8">
      <c r="A1132" s="593" t="str">
        <f t="shared" si="63"/>
        <v>ИНФРА ХОЛДИНГ АД</v>
      </c>
      <c r="B1132" s="593" t="str">
        <f t="shared" si="64"/>
        <v>175443402</v>
      </c>
      <c r="C1132" s="597">
        <f t="shared" si="65"/>
        <v>46022</v>
      </c>
      <c r="D1132" s="593" t="s">
        <v>795</v>
      </c>
      <c r="E1132" s="593">
        <v>3</v>
      </c>
      <c r="F1132" s="593" t="s">
        <v>704</v>
      </c>
      <c r="G1132" s="593" t="s">
        <v>964</v>
      </c>
      <c r="H1132" s="593">
        <f>'Справка 7'!E95</f>
        <v>0</v>
      </c>
    </row>
    <row r="1133" spans="1:8">
      <c r="A1133" s="593" t="str">
        <f t="shared" si="63"/>
        <v>ИНФРА ХОЛДИНГ АД</v>
      </c>
      <c r="B1133" s="593" t="str">
        <f t="shared" si="64"/>
        <v>175443402</v>
      </c>
      <c r="C1133" s="597">
        <f t="shared" si="65"/>
        <v>46022</v>
      </c>
      <c r="D1133" s="593" t="s">
        <v>797</v>
      </c>
      <c r="E1133" s="593">
        <v>3</v>
      </c>
      <c r="F1133" s="593" t="s">
        <v>796</v>
      </c>
      <c r="G1133" s="593" t="s">
        <v>964</v>
      </c>
      <c r="H1133" s="593">
        <f>'Справка 7'!E96</f>
        <v>0</v>
      </c>
    </row>
    <row r="1134" spans="1:8">
      <c r="A1134" s="593" t="str">
        <f t="shared" si="63"/>
        <v>ИНФРА ХОЛДИНГ АД</v>
      </c>
      <c r="B1134" s="593" t="str">
        <f t="shared" si="64"/>
        <v>175443402</v>
      </c>
      <c r="C1134" s="597">
        <f t="shared" si="65"/>
        <v>46022</v>
      </c>
      <c r="D1134" s="593" t="s">
        <v>799</v>
      </c>
      <c r="E1134" s="593">
        <v>3</v>
      </c>
      <c r="F1134" s="593" t="s">
        <v>798</v>
      </c>
      <c r="G1134" s="593" t="s">
        <v>964</v>
      </c>
      <c r="H1134" s="593">
        <f>'Справка 7'!E97</f>
        <v>0</v>
      </c>
    </row>
    <row r="1135" spans="1:8">
      <c r="A1135" s="593" t="str">
        <f t="shared" si="63"/>
        <v>ИНФРА ХОЛДИНГ АД</v>
      </c>
      <c r="B1135" s="593" t="str">
        <f t="shared" si="64"/>
        <v>175443402</v>
      </c>
      <c r="C1135" s="597">
        <f t="shared" si="65"/>
        <v>46022</v>
      </c>
      <c r="D1135" s="593" t="s">
        <v>801</v>
      </c>
      <c r="E1135" s="593">
        <v>3</v>
      </c>
      <c r="F1135" s="593" t="s">
        <v>754</v>
      </c>
      <c r="G1135" s="593" t="s">
        <v>964</v>
      </c>
      <c r="H1135" s="593">
        <f>'Справка 7'!E98</f>
        <v>0</v>
      </c>
    </row>
    <row r="1136" spans="1:8">
      <c r="A1136" s="593" t="str">
        <f t="shared" si="63"/>
        <v>ИНФРА ХОЛДИНГ АД</v>
      </c>
      <c r="B1136" s="593" t="str">
        <f t="shared" si="64"/>
        <v>175443402</v>
      </c>
      <c r="C1136" s="597">
        <f t="shared" si="65"/>
        <v>46022</v>
      </c>
      <c r="D1136" s="593" t="s">
        <v>803</v>
      </c>
      <c r="E1136" s="593">
        <v>3</v>
      </c>
      <c r="F1136" s="593" t="s">
        <v>802</v>
      </c>
      <c r="G1136" s="593" t="s">
        <v>964</v>
      </c>
      <c r="H1136" s="593">
        <f>'Справка 7'!E99</f>
        <v>0</v>
      </c>
    </row>
    <row r="1137" spans="1:8">
      <c r="A1137" s="593" t="str">
        <f t="shared" si="63"/>
        <v>ИНФРА ХОЛДИНГ АД</v>
      </c>
      <c r="B1137" s="593" t="str">
        <f t="shared" si="64"/>
        <v>175443402</v>
      </c>
      <c r="C1137" s="597">
        <f t="shared" si="65"/>
        <v>46022</v>
      </c>
      <c r="D1137" s="593" t="s">
        <v>726</v>
      </c>
      <c r="E1137" s="593">
        <v>4</v>
      </c>
      <c r="F1137" s="593" t="s">
        <v>725</v>
      </c>
      <c r="G1137" s="593" t="s">
        <v>964</v>
      </c>
      <c r="H1137" s="593">
        <f>'Справка 7'!F54</f>
        <v>0</v>
      </c>
    </row>
    <row r="1138" spans="1:8">
      <c r="A1138" s="593" t="str">
        <f t="shared" si="63"/>
        <v>ИНФРА ХОЛДИНГ АД</v>
      </c>
      <c r="B1138" s="593" t="str">
        <f t="shared" si="64"/>
        <v>175443402</v>
      </c>
      <c r="C1138" s="597">
        <f t="shared" si="65"/>
        <v>46022</v>
      </c>
      <c r="D1138" s="593" t="s">
        <v>728</v>
      </c>
      <c r="E1138" s="593">
        <v>4</v>
      </c>
      <c r="F1138" s="593" t="s">
        <v>727</v>
      </c>
      <c r="G1138" s="593" t="s">
        <v>964</v>
      </c>
      <c r="H1138" s="593">
        <f>'Справка 7'!F55</f>
        <v>0</v>
      </c>
    </row>
    <row r="1139" spans="1:8">
      <c r="A1139" s="593" t="str">
        <f t="shared" si="63"/>
        <v>ИНФРА ХОЛДИНГ АД</v>
      </c>
      <c r="B1139" s="593" t="str">
        <f t="shared" si="64"/>
        <v>175443402</v>
      </c>
      <c r="C1139" s="597">
        <f t="shared" si="65"/>
        <v>46022</v>
      </c>
      <c r="D1139" s="593" t="s">
        <v>730</v>
      </c>
      <c r="E1139" s="593">
        <v>4</v>
      </c>
      <c r="F1139" s="593" t="s">
        <v>729</v>
      </c>
      <c r="G1139" s="593" t="s">
        <v>964</v>
      </c>
      <c r="H1139" s="593">
        <f>'Справка 7'!F56</f>
        <v>0</v>
      </c>
    </row>
    <row r="1140" spans="1:8">
      <c r="A1140" s="593" t="str">
        <f t="shared" si="63"/>
        <v>ИНФРА ХОЛДИНГ АД</v>
      </c>
      <c r="B1140" s="593" t="str">
        <f t="shared" si="64"/>
        <v>175443402</v>
      </c>
      <c r="C1140" s="597">
        <f t="shared" si="65"/>
        <v>46022</v>
      </c>
      <c r="D1140" s="593" t="s">
        <v>731</v>
      </c>
      <c r="E1140" s="593">
        <v>4</v>
      </c>
      <c r="F1140" s="593" t="s">
        <v>714</v>
      </c>
      <c r="G1140" s="593" t="s">
        <v>964</v>
      </c>
      <c r="H1140" s="593">
        <f>'Справка 7'!F57</f>
        <v>0</v>
      </c>
    </row>
    <row r="1141" spans="1:8">
      <c r="A1141" s="593" t="str">
        <f t="shared" si="63"/>
        <v>ИНФРА ХОЛДИНГ АД</v>
      </c>
      <c r="B1141" s="593" t="str">
        <f t="shared" si="64"/>
        <v>175443402</v>
      </c>
      <c r="C1141" s="597">
        <f t="shared" si="65"/>
        <v>46022</v>
      </c>
      <c r="D1141" s="593" t="s">
        <v>733</v>
      </c>
      <c r="E1141" s="593">
        <v>4</v>
      </c>
      <c r="F1141" s="593" t="s">
        <v>732</v>
      </c>
      <c r="G1141" s="593" t="s">
        <v>964</v>
      </c>
      <c r="H1141" s="593">
        <f>'Справка 7'!F58</f>
        <v>0</v>
      </c>
    </row>
    <row r="1142" spans="1:8">
      <c r="A1142" s="593" t="str">
        <f t="shared" si="63"/>
        <v>ИНФРА ХОЛДИНГ АД</v>
      </c>
      <c r="B1142" s="593" t="str">
        <f t="shared" si="64"/>
        <v>175443402</v>
      </c>
      <c r="C1142" s="597">
        <f t="shared" si="65"/>
        <v>46022</v>
      </c>
      <c r="D1142" s="593" t="s">
        <v>735</v>
      </c>
      <c r="E1142" s="593">
        <v>4</v>
      </c>
      <c r="F1142" s="593" t="s">
        <v>734</v>
      </c>
      <c r="G1142" s="593" t="s">
        <v>964</v>
      </c>
      <c r="H1142" s="593">
        <f>'Справка 7'!F59</f>
        <v>0</v>
      </c>
    </row>
    <row r="1143" spans="1:8">
      <c r="A1143" s="593" t="str">
        <f t="shared" si="63"/>
        <v>ИНФРА ХОЛДИНГ АД</v>
      </c>
      <c r="B1143" s="593" t="str">
        <f t="shared" si="64"/>
        <v>175443402</v>
      </c>
      <c r="C1143" s="597">
        <f t="shared" si="65"/>
        <v>46022</v>
      </c>
      <c r="D1143" s="593" t="s">
        <v>737</v>
      </c>
      <c r="E1143" s="593">
        <v>4</v>
      </c>
      <c r="F1143" s="593" t="s">
        <v>736</v>
      </c>
      <c r="G1143" s="593" t="s">
        <v>964</v>
      </c>
      <c r="H1143" s="593">
        <f>'Справка 7'!F60</f>
        <v>0</v>
      </c>
    </row>
    <row r="1144" spans="1:8">
      <c r="A1144" s="593" t="str">
        <f t="shared" si="63"/>
        <v>ИНФРА ХОЛДИНГ АД</v>
      </c>
      <c r="B1144" s="593" t="str">
        <f t="shared" si="64"/>
        <v>175443402</v>
      </c>
      <c r="C1144" s="597">
        <f t="shared" si="65"/>
        <v>46022</v>
      </c>
      <c r="D1144" s="593" t="s">
        <v>739</v>
      </c>
      <c r="E1144" s="593">
        <v>4</v>
      </c>
      <c r="F1144" s="593" t="s">
        <v>738</v>
      </c>
      <c r="G1144" s="593" t="s">
        <v>964</v>
      </c>
      <c r="H1144" s="593">
        <f>'Справка 7'!F61</f>
        <v>0</v>
      </c>
    </row>
    <row r="1145" spans="1:8">
      <c r="A1145" s="593" t="str">
        <f t="shared" si="63"/>
        <v>ИНФРА ХОЛДИНГ АД</v>
      </c>
      <c r="B1145" s="593" t="str">
        <f t="shared" si="64"/>
        <v>175443402</v>
      </c>
      <c r="C1145" s="597">
        <f t="shared" si="65"/>
        <v>46022</v>
      </c>
      <c r="D1145" s="593" t="s">
        <v>740</v>
      </c>
      <c r="E1145" s="593">
        <v>4</v>
      </c>
      <c r="F1145" s="593" t="s">
        <v>736</v>
      </c>
      <c r="G1145" s="593" t="s">
        <v>964</v>
      </c>
      <c r="H1145" s="593">
        <f>'Справка 7'!F62</f>
        <v>0</v>
      </c>
    </row>
    <row r="1146" spans="1:8">
      <c r="A1146" s="593" t="str">
        <f t="shared" si="63"/>
        <v>ИНФРА ХОЛДИНГ АД</v>
      </c>
      <c r="B1146" s="593" t="str">
        <f t="shared" si="64"/>
        <v>175443402</v>
      </c>
      <c r="C1146" s="597">
        <f t="shared" si="65"/>
        <v>46022</v>
      </c>
      <c r="D1146" s="593" t="s">
        <v>741</v>
      </c>
      <c r="E1146" s="593">
        <v>4</v>
      </c>
      <c r="F1146" s="593" t="s">
        <v>158</v>
      </c>
      <c r="G1146" s="593" t="s">
        <v>964</v>
      </c>
      <c r="H1146" s="593">
        <f>'Справка 7'!F63</f>
        <v>0</v>
      </c>
    </row>
    <row r="1147" spans="1:8">
      <c r="A1147" s="593" t="str">
        <f t="shared" si="63"/>
        <v>ИНФРА ХОЛДИНГ АД</v>
      </c>
      <c r="B1147" s="593" t="str">
        <f t="shared" si="64"/>
        <v>175443402</v>
      </c>
      <c r="C1147" s="597">
        <f t="shared" si="65"/>
        <v>46022</v>
      </c>
      <c r="D1147" s="593" t="s">
        <v>742</v>
      </c>
      <c r="E1147" s="593">
        <v>4</v>
      </c>
      <c r="F1147" s="593" t="s">
        <v>161</v>
      </c>
      <c r="G1147" s="593" t="s">
        <v>964</v>
      </c>
      <c r="H1147" s="593">
        <f>'Справка 7'!F64</f>
        <v>0</v>
      </c>
    </row>
    <row r="1148" spans="1:8">
      <c r="A1148" s="593" t="str">
        <f t="shared" si="63"/>
        <v>ИНФРА ХОЛДИНГ АД</v>
      </c>
      <c r="B1148" s="593" t="str">
        <f t="shared" si="64"/>
        <v>175443402</v>
      </c>
      <c r="C1148" s="597">
        <f t="shared" si="65"/>
        <v>46022</v>
      </c>
      <c r="D1148" s="593" t="s">
        <v>744</v>
      </c>
      <c r="E1148" s="593">
        <v>4</v>
      </c>
      <c r="F1148" s="593" t="s">
        <v>743</v>
      </c>
      <c r="G1148" s="593" t="s">
        <v>964</v>
      </c>
      <c r="H1148" s="593">
        <f>'Справка 7'!F65</f>
        <v>0</v>
      </c>
    </row>
    <row r="1149" spans="1:8">
      <c r="A1149" s="593" t="str">
        <f t="shared" si="63"/>
        <v>ИНФРА ХОЛДИНГ АД</v>
      </c>
      <c r="B1149" s="593" t="str">
        <f t="shared" si="64"/>
        <v>175443402</v>
      </c>
      <c r="C1149" s="597">
        <f t="shared" si="65"/>
        <v>46022</v>
      </c>
      <c r="D1149" s="593" t="s">
        <v>746</v>
      </c>
      <c r="E1149" s="593">
        <v>4</v>
      </c>
      <c r="F1149" s="593" t="s">
        <v>745</v>
      </c>
      <c r="G1149" s="593" t="s">
        <v>964</v>
      </c>
      <c r="H1149" s="593">
        <f>'Справка 7'!F66</f>
        <v>0</v>
      </c>
    </row>
    <row r="1150" spans="1:8">
      <c r="A1150" s="593" t="str">
        <f t="shared" si="63"/>
        <v>ИНФРА ХОЛДИНГ АД</v>
      </c>
      <c r="B1150" s="593" t="str">
        <f t="shared" si="64"/>
        <v>175443402</v>
      </c>
      <c r="C1150" s="597">
        <f t="shared" si="65"/>
        <v>46022</v>
      </c>
      <c r="D1150" s="593" t="s">
        <v>748</v>
      </c>
      <c r="E1150" s="593">
        <v>4</v>
      </c>
      <c r="F1150" s="593" t="s">
        <v>747</v>
      </c>
      <c r="G1150" s="593" t="s">
        <v>964</v>
      </c>
      <c r="H1150" s="593">
        <f>'Справка 7'!F67</f>
        <v>0</v>
      </c>
    </row>
    <row r="1151" spans="1:8">
      <c r="A1151" s="593" t="str">
        <f t="shared" si="63"/>
        <v>ИНФРА ХОЛДИНГ АД</v>
      </c>
      <c r="B1151" s="593" t="str">
        <f t="shared" si="64"/>
        <v>175443402</v>
      </c>
      <c r="C1151" s="597">
        <f t="shared" si="65"/>
        <v>46022</v>
      </c>
      <c r="D1151" s="593" t="s">
        <v>750</v>
      </c>
      <c r="E1151" s="593">
        <v>4</v>
      </c>
      <c r="F1151" s="593" t="s">
        <v>724</v>
      </c>
      <c r="G1151" s="593" t="s">
        <v>964</v>
      </c>
      <c r="H1151" s="593">
        <f>'Справка 7'!F68</f>
        <v>0</v>
      </c>
    </row>
    <row r="1152" spans="1:8">
      <c r="A1152" s="593" t="str">
        <f t="shared" si="63"/>
        <v>ИНФРА ХОЛДИНГ АД</v>
      </c>
      <c r="B1152" s="593" t="str">
        <f t="shared" si="64"/>
        <v>175443402</v>
      </c>
      <c r="C1152" s="597">
        <f t="shared" si="65"/>
        <v>46022</v>
      </c>
      <c r="D1152" s="593" t="s">
        <v>753</v>
      </c>
      <c r="E1152" s="593">
        <v>4</v>
      </c>
      <c r="F1152" s="593" t="s">
        <v>965</v>
      </c>
      <c r="G1152" s="593" t="s">
        <v>964</v>
      </c>
      <c r="H1152" s="593">
        <f>'Справка 7'!F70</f>
        <v>0</v>
      </c>
    </row>
    <row r="1153" spans="1:8">
      <c r="A1153" s="593" t="str">
        <f t="shared" si="63"/>
        <v>ИНФРА ХОЛДИНГ АД</v>
      </c>
      <c r="B1153" s="593" t="str">
        <f t="shared" si="64"/>
        <v>175443402</v>
      </c>
      <c r="C1153" s="597">
        <f t="shared" si="65"/>
        <v>46022</v>
      </c>
      <c r="D1153" s="593" t="s">
        <v>755</v>
      </c>
      <c r="E1153" s="593">
        <v>4</v>
      </c>
      <c r="F1153" s="593" t="s">
        <v>725</v>
      </c>
      <c r="G1153" s="593" t="s">
        <v>964</v>
      </c>
      <c r="H1153" s="593">
        <f>'Справка 7'!F73</f>
        <v>0</v>
      </c>
    </row>
    <row r="1154" spans="1:8">
      <c r="A1154" s="593" t="str">
        <f t="shared" si="63"/>
        <v>ИНФРА ХОЛДИНГ АД</v>
      </c>
      <c r="B1154" s="593" t="str">
        <f t="shared" si="64"/>
        <v>175443402</v>
      </c>
      <c r="C1154" s="597">
        <f t="shared" si="65"/>
        <v>46022</v>
      </c>
      <c r="D1154" s="593" t="s">
        <v>757</v>
      </c>
      <c r="E1154" s="593">
        <v>4</v>
      </c>
      <c r="F1154" s="593" t="s">
        <v>756</v>
      </c>
      <c r="G1154" s="593" t="s">
        <v>964</v>
      </c>
      <c r="H1154" s="593">
        <f>'Справка 7'!F74</f>
        <v>0</v>
      </c>
    </row>
    <row r="1155" spans="1:8">
      <c r="A1155" s="593" t="str">
        <f t="shared" si="63"/>
        <v>ИНФРА ХОЛДИНГ АД</v>
      </c>
      <c r="B1155" s="593" t="str">
        <f t="shared" si="64"/>
        <v>175443402</v>
      </c>
      <c r="C1155" s="597">
        <f t="shared" si="65"/>
        <v>46022</v>
      </c>
      <c r="D1155" s="593" t="s">
        <v>759</v>
      </c>
      <c r="E1155" s="593">
        <v>4</v>
      </c>
      <c r="F1155" s="593" t="s">
        <v>758</v>
      </c>
      <c r="G1155" s="593" t="s">
        <v>964</v>
      </c>
      <c r="H1155" s="593">
        <f>'Справка 7'!F75</f>
        <v>0</v>
      </c>
    </row>
    <row r="1156" spans="1:8">
      <c r="A1156" s="593" t="str">
        <f t="shared" si="63"/>
        <v>ИНФРА ХОЛДИНГ АД</v>
      </c>
      <c r="B1156" s="593" t="str">
        <f t="shared" si="64"/>
        <v>175443402</v>
      </c>
      <c r="C1156" s="597">
        <f t="shared" si="65"/>
        <v>46022</v>
      </c>
      <c r="D1156" s="593" t="s">
        <v>761</v>
      </c>
      <c r="E1156" s="593">
        <v>4</v>
      </c>
      <c r="F1156" s="593" t="s">
        <v>760</v>
      </c>
      <c r="G1156" s="593" t="s">
        <v>964</v>
      </c>
      <c r="H1156" s="593">
        <f>'Справка 7'!F76</f>
        <v>0</v>
      </c>
    </row>
    <row r="1157" spans="1:8">
      <c r="A1157" s="593" t="str">
        <f t="shared" si="63"/>
        <v>ИНФРА ХОЛДИНГ АД</v>
      </c>
      <c r="B1157" s="593" t="str">
        <f t="shared" si="64"/>
        <v>175443402</v>
      </c>
      <c r="C1157" s="597">
        <f t="shared" si="65"/>
        <v>46022</v>
      </c>
      <c r="D1157" s="593" t="s">
        <v>762</v>
      </c>
      <c r="E1157" s="593">
        <v>4</v>
      </c>
      <c r="F1157" s="593" t="s">
        <v>732</v>
      </c>
      <c r="G1157" s="593" t="s">
        <v>964</v>
      </c>
      <c r="H1157" s="593">
        <f>'Справка 7'!F77</f>
        <v>0</v>
      </c>
    </row>
    <row r="1158" spans="1:8">
      <c r="A1158" s="593" t="str">
        <f t="shared" si="63"/>
        <v>ИНФРА ХОЛДИНГ АД</v>
      </c>
      <c r="B1158" s="593" t="str">
        <f t="shared" si="64"/>
        <v>175443402</v>
      </c>
      <c r="C1158" s="597">
        <f t="shared" si="65"/>
        <v>46022</v>
      </c>
      <c r="D1158" s="593" t="s">
        <v>764</v>
      </c>
      <c r="E1158" s="593">
        <v>4</v>
      </c>
      <c r="F1158" s="593" t="s">
        <v>763</v>
      </c>
      <c r="G1158" s="593" t="s">
        <v>964</v>
      </c>
      <c r="H1158" s="593">
        <f>'Справка 7'!F78</f>
        <v>0</v>
      </c>
    </row>
    <row r="1159" spans="1:8">
      <c r="A1159" s="593" t="str">
        <f t="shared" si="63"/>
        <v>ИНФРА ХОЛДИНГ АД</v>
      </c>
      <c r="B1159" s="593" t="str">
        <f t="shared" si="64"/>
        <v>175443402</v>
      </c>
      <c r="C1159" s="597">
        <f t="shared" si="65"/>
        <v>46022</v>
      </c>
      <c r="D1159" s="593" t="s">
        <v>766</v>
      </c>
      <c r="E1159" s="593">
        <v>4</v>
      </c>
      <c r="F1159" s="593" t="s">
        <v>765</v>
      </c>
      <c r="G1159" s="593" t="s">
        <v>964</v>
      </c>
      <c r="H1159" s="593">
        <f>'Справка 7'!F79</f>
        <v>0</v>
      </c>
    </row>
    <row r="1160" spans="1:8">
      <c r="A1160" s="593" t="str">
        <f t="shared" si="63"/>
        <v>ИНФРА ХОЛДИНГ АД</v>
      </c>
      <c r="B1160" s="593" t="str">
        <f t="shared" si="64"/>
        <v>175443402</v>
      </c>
      <c r="C1160" s="597">
        <f t="shared" si="65"/>
        <v>46022</v>
      </c>
      <c r="D1160" s="593" t="s">
        <v>768</v>
      </c>
      <c r="E1160" s="593">
        <v>4</v>
      </c>
      <c r="F1160" s="593" t="s">
        <v>767</v>
      </c>
      <c r="G1160" s="593" t="s">
        <v>964</v>
      </c>
      <c r="H1160" s="593">
        <f>'Справка 7'!F80</f>
        <v>0</v>
      </c>
    </row>
    <row r="1161" spans="1:8">
      <c r="A1161" s="593" t="str">
        <f t="shared" si="63"/>
        <v>ИНФРА ХОЛДИНГ АД</v>
      </c>
      <c r="B1161" s="593" t="str">
        <f t="shared" si="64"/>
        <v>175443402</v>
      </c>
      <c r="C1161" s="597">
        <f t="shared" si="65"/>
        <v>46022</v>
      </c>
      <c r="D1161" s="593" t="s">
        <v>769</v>
      </c>
      <c r="E1161" s="593">
        <v>4</v>
      </c>
      <c r="F1161" s="593" t="s">
        <v>736</v>
      </c>
      <c r="G1161" s="593" t="s">
        <v>964</v>
      </c>
      <c r="H1161" s="593">
        <f>'Справка 7'!F81</f>
        <v>0</v>
      </c>
    </row>
    <row r="1162" spans="1:8">
      <c r="A1162" s="593" t="str">
        <f t="shared" si="63"/>
        <v>ИНФРА ХОЛДИНГ АД</v>
      </c>
      <c r="B1162" s="593" t="str">
        <f t="shared" si="64"/>
        <v>175443402</v>
      </c>
      <c r="C1162" s="597">
        <f t="shared" si="65"/>
        <v>46022</v>
      </c>
      <c r="D1162" s="593" t="s">
        <v>771</v>
      </c>
      <c r="E1162" s="593">
        <v>4</v>
      </c>
      <c r="F1162" s="593" t="s">
        <v>770</v>
      </c>
      <c r="G1162" s="593" t="s">
        <v>964</v>
      </c>
      <c r="H1162" s="593">
        <f>'Справка 7'!F82</f>
        <v>0</v>
      </c>
    </row>
    <row r="1163" spans="1:8">
      <c r="A1163" s="593" t="str">
        <f t="shared" si="63"/>
        <v>ИНФРА ХОЛДИНГ АД</v>
      </c>
      <c r="B1163" s="593" t="str">
        <f t="shared" si="64"/>
        <v>175443402</v>
      </c>
      <c r="C1163" s="597">
        <f t="shared" si="65"/>
        <v>46022</v>
      </c>
      <c r="D1163" s="593" t="s">
        <v>773</v>
      </c>
      <c r="E1163" s="593">
        <v>4</v>
      </c>
      <c r="F1163" s="593" t="s">
        <v>772</v>
      </c>
      <c r="G1163" s="593" t="s">
        <v>964</v>
      </c>
      <c r="H1163" s="593">
        <f>'Справка 7'!F83</f>
        <v>0</v>
      </c>
    </row>
    <row r="1164" spans="1:8">
      <c r="A1164" s="593" t="str">
        <f t="shared" si="63"/>
        <v>ИНФРА ХОЛДИНГ АД</v>
      </c>
      <c r="B1164" s="593" t="str">
        <f t="shared" si="64"/>
        <v>175443402</v>
      </c>
      <c r="C1164" s="597">
        <f t="shared" si="65"/>
        <v>46022</v>
      </c>
      <c r="D1164" s="593" t="s">
        <v>775</v>
      </c>
      <c r="E1164" s="593">
        <v>4</v>
      </c>
      <c r="F1164" s="593" t="s">
        <v>774</v>
      </c>
      <c r="G1164" s="593" t="s">
        <v>964</v>
      </c>
      <c r="H1164" s="593">
        <f>'Справка 7'!F84</f>
        <v>0</v>
      </c>
    </row>
    <row r="1165" spans="1:8">
      <c r="A1165" s="593" t="str">
        <f t="shared" si="63"/>
        <v>ИНФРА ХОЛДИНГ АД</v>
      </c>
      <c r="B1165" s="593" t="str">
        <f t="shared" si="64"/>
        <v>175443402</v>
      </c>
      <c r="C1165" s="597">
        <f t="shared" si="65"/>
        <v>46022</v>
      </c>
      <c r="D1165" s="593" t="s">
        <v>777</v>
      </c>
      <c r="E1165" s="593">
        <v>4</v>
      </c>
      <c r="F1165" s="593" t="s">
        <v>776</v>
      </c>
      <c r="G1165" s="593" t="s">
        <v>964</v>
      </c>
      <c r="H1165" s="593">
        <f>'Справка 7'!F85</f>
        <v>0</v>
      </c>
    </row>
    <row r="1166" spans="1:8">
      <c r="A1166" s="593" t="str">
        <f t="shared" si="63"/>
        <v>ИНФРА ХОЛДИНГ АД</v>
      </c>
      <c r="B1166" s="593" t="str">
        <f t="shared" si="64"/>
        <v>175443402</v>
      </c>
      <c r="C1166" s="597">
        <f t="shared" si="65"/>
        <v>46022</v>
      </c>
      <c r="D1166" s="593" t="s">
        <v>779</v>
      </c>
      <c r="E1166" s="593">
        <v>4</v>
      </c>
      <c r="F1166" s="593" t="s">
        <v>778</v>
      </c>
      <c r="G1166" s="593" t="s">
        <v>964</v>
      </c>
      <c r="H1166" s="593">
        <f>'Справка 7'!F86</f>
        <v>0</v>
      </c>
    </row>
    <row r="1167" spans="1:8">
      <c r="A1167" s="593" t="str">
        <f t="shared" si="63"/>
        <v>ИНФРА ХОЛДИНГ АД</v>
      </c>
      <c r="B1167" s="593" t="str">
        <f t="shared" si="64"/>
        <v>175443402</v>
      </c>
      <c r="C1167" s="597">
        <f t="shared" si="65"/>
        <v>46022</v>
      </c>
      <c r="D1167" s="593" t="s">
        <v>781</v>
      </c>
      <c r="E1167" s="593">
        <v>4</v>
      </c>
      <c r="F1167" s="593" t="s">
        <v>780</v>
      </c>
      <c r="G1167" s="593" t="s">
        <v>964</v>
      </c>
      <c r="H1167" s="593">
        <f>'Справка 7'!F87</f>
        <v>0</v>
      </c>
    </row>
    <row r="1168" spans="1:8">
      <c r="A1168" s="593" t="str">
        <f t="shared" ref="A1168:A1195" si="66">pdeName</f>
        <v>ИНФРА ХОЛДИНГ АД</v>
      </c>
      <c r="B1168" s="593" t="str">
        <f t="shared" ref="B1168:B1195" si="67">pdeBulstat</f>
        <v>175443402</v>
      </c>
      <c r="C1168" s="597">
        <f t="shared" ref="C1168:C1195" si="68">endDate</f>
        <v>46022</v>
      </c>
      <c r="D1168" s="593" t="s">
        <v>783</v>
      </c>
      <c r="E1168" s="593">
        <v>4</v>
      </c>
      <c r="F1168" s="593" t="s">
        <v>782</v>
      </c>
      <c r="G1168" s="593" t="s">
        <v>964</v>
      </c>
      <c r="H1168" s="593">
        <f>'Справка 7'!F88</f>
        <v>0</v>
      </c>
    </row>
    <row r="1169" spans="1:8">
      <c r="A1169" s="593" t="str">
        <f t="shared" si="66"/>
        <v>ИНФРА ХОЛДИНГ АД</v>
      </c>
      <c r="B1169" s="593" t="str">
        <f t="shared" si="67"/>
        <v>175443402</v>
      </c>
      <c r="C1169" s="597">
        <f t="shared" si="68"/>
        <v>46022</v>
      </c>
      <c r="D1169" s="593" t="s">
        <v>785</v>
      </c>
      <c r="E1169" s="593">
        <v>4</v>
      </c>
      <c r="F1169" s="593" t="s">
        <v>784</v>
      </c>
      <c r="G1169" s="593" t="s">
        <v>964</v>
      </c>
      <c r="H1169" s="593">
        <f>'Справка 7'!F89</f>
        <v>0</v>
      </c>
    </row>
    <row r="1170" spans="1:8">
      <c r="A1170" s="593" t="str">
        <f t="shared" si="66"/>
        <v>ИНФРА ХОЛДИНГ АД</v>
      </c>
      <c r="B1170" s="593" t="str">
        <f t="shared" si="67"/>
        <v>175443402</v>
      </c>
      <c r="C1170" s="597">
        <f t="shared" si="68"/>
        <v>46022</v>
      </c>
      <c r="D1170" s="593" t="s">
        <v>787</v>
      </c>
      <c r="E1170" s="593">
        <v>4</v>
      </c>
      <c r="F1170" s="593" t="s">
        <v>786</v>
      </c>
      <c r="G1170" s="593" t="s">
        <v>964</v>
      </c>
      <c r="H1170" s="593">
        <f>'Справка 7'!F90</f>
        <v>0</v>
      </c>
    </row>
    <row r="1171" spans="1:8">
      <c r="A1171" s="593" t="str">
        <f t="shared" si="66"/>
        <v>ИНФРА ХОЛДИНГ АД</v>
      </c>
      <c r="B1171" s="593" t="str">
        <f t="shared" si="67"/>
        <v>175443402</v>
      </c>
      <c r="C1171" s="597">
        <f t="shared" si="68"/>
        <v>46022</v>
      </c>
      <c r="D1171" s="593" t="s">
        <v>789</v>
      </c>
      <c r="E1171" s="593">
        <v>4</v>
      </c>
      <c r="F1171" s="593" t="s">
        <v>788</v>
      </c>
      <c r="G1171" s="593" t="s">
        <v>964</v>
      </c>
      <c r="H1171" s="593">
        <f>'Справка 7'!F91</f>
        <v>0</v>
      </c>
    </row>
    <row r="1172" spans="1:8">
      <c r="A1172" s="593" t="str">
        <f t="shared" si="66"/>
        <v>ИНФРА ХОЛДИНГ АД</v>
      </c>
      <c r="B1172" s="593" t="str">
        <f t="shared" si="67"/>
        <v>175443402</v>
      </c>
      <c r="C1172" s="597">
        <f t="shared" si="68"/>
        <v>46022</v>
      </c>
      <c r="D1172" s="593" t="s">
        <v>791</v>
      </c>
      <c r="E1172" s="593">
        <v>4</v>
      </c>
      <c r="F1172" s="593" t="s">
        <v>790</v>
      </c>
      <c r="G1172" s="593" t="s">
        <v>964</v>
      </c>
      <c r="H1172" s="593">
        <f>'Справка 7'!F92</f>
        <v>0</v>
      </c>
    </row>
    <row r="1173" spans="1:8">
      <c r="A1173" s="593" t="str">
        <f t="shared" si="66"/>
        <v>ИНФРА ХОЛДИНГ АД</v>
      </c>
      <c r="B1173" s="593" t="str">
        <f t="shared" si="67"/>
        <v>175443402</v>
      </c>
      <c r="C1173" s="597">
        <f t="shared" si="68"/>
        <v>46022</v>
      </c>
      <c r="D1173" s="593" t="s">
        <v>793</v>
      </c>
      <c r="E1173" s="593">
        <v>4</v>
      </c>
      <c r="F1173" s="593" t="s">
        <v>792</v>
      </c>
      <c r="G1173" s="593" t="s">
        <v>964</v>
      </c>
      <c r="H1173" s="593">
        <f>'Справка 7'!F93</f>
        <v>0</v>
      </c>
    </row>
    <row r="1174" spans="1:8">
      <c r="A1174" s="593" t="str">
        <f t="shared" si="66"/>
        <v>ИНФРА ХОЛДИНГ АД</v>
      </c>
      <c r="B1174" s="593" t="str">
        <f t="shared" si="67"/>
        <v>175443402</v>
      </c>
      <c r="C1174" s="597">
        <f t="shared" si="68"/>
        <v>46022</v>
      </c>
      <c r="D1174" s="593" t="s">
        <v>794</v>
      </c>
      <c r="E1174" s="593">
        <v>4</v>
      </c>
      <c r="F1174" s="593" t="s">
        <v>700</v>
      </c>
      <c r="G1174" s="593" t="s">
        <v>964</v>
      </c>
      <c r="H1174" s="593">
        <f>'Справка 7'!F94</f>
        <v>0</v>
      </c>
    </row>
    <row r="1175" spans="1:8">
      <c r="A1175" s="593" t="str">
        <f t="shared" si="66"/>
        <v>ИНФРА ХОЛДИНГ АД</v>
      </c>
      <c r="B1175" s="593" t="str">
        <f t="shared" si="67"/>
        <v>175443402</v>
      </c>
      <c r="C1175" s="597">
        <f t="shared" si="68"/>
        <v>46022</v>
      </c>
      <c r="D1175" s="593" t="s">
        <v>795</v>
      </c>
      <c r="E1175" s="593">
        <v>4</v>
      </c>
      <c r="F1175" s="593" t="s">
        <v>704</v>
      </c>
      <c r="G1175" s="593" t="s">
        <v>964</v>
      </c>
      <c r="H1175" s="593">
        <f>'Справка 7'!F95</f>
        <v>0</v>
      </c>
    </row>
    <row r="1176" spans="1:8">
      <c r="A1176" s="593" t="str">
        <f t="shared" si="66"/>
        <v>ИНФРА ХОЛДИНГ АД</v>
      </c>
      <c r="B1176" s="593" t="str">
        <f t="shared" si="67"/>
        <v>175443402</v>
      </c>
      <c r="C1176" s="597">
        <f t="shared" si="68"/>
        <v>46022</v>
      </c>
      <c r="D1176" s="593" t="s">
        <v>797</v>
      </c>
      <c r="E1176" s="593">
        <v>4</v>
      </c>
      <c r="F1176" s="593" t="s">
        <v>796</v>
      </c>
      <c r="G1176" s="593" t="s">
        <v>964</v>
      </c>
      <c r="H1176" s="593">
        <f>'Справка 7'!F96</f>
        <v>0</v>
      </c>
    </row>
    <row r="1177" spans="1:8">
      <c r="A1177" s="593" t="str">
        <f t="shared" si="66"/>
        <v>ИНФРА ХОЛДИНГ АД</v>
      </c>
      <c r="B1177" s="593" t="str">
        <f t="shared" si="67"/>
        <v>175443402</v>
      </c>
      <c r="C1177" s="597">
        <f t="shared" si="68"/>
        <v>46022</v>
      </c>
      <c r="D1177" s="593" t="s">
        <v>799</v>
      </c>
      <c r="E1177" s="593">
        <v>4</v>
      </c>
      <c r="F1177" s="593" t="s">
        <v>798</v>
      </c>
      <c r="G1177" s="593" t="s">
        <v>964</v>
      </c>
      <c r="H1177" s="593">
        <f>'Справка 7'!F97</f>
        <v>0</v>
      </c>
    </row>
    <row r="1178" spans="1:8">
      <c r="A1178" s="593" t="str">
        <f t="shared" si="66"/>
        <v>ИНФРА ХОЛДИНГ АД</v>
      </c>
      <c r="B1178" s="593" t="str">
        <f t="shared" si="67"/>
        <v>175443402</v>
      </c>
      <c r="C1178" s="597">
        <f t="shared" si="68"/>
        <v>46022</v>
      </c>
      <c r="D1178" s="593" t="s">
        <v>801</v>
      </c>
      <c r="E1178" s="593">
        <v>4</v>
      </c>
      <c r="F1178" s="593" t="s">
        <v>754</v>
      </c>
      <c r="G1178" s="593" t="s">
        <v>964</v>
      </c>
      <c r="H1178" s="593">
        <f>'Справка 7'!F98</f>
        <v>0</v>
      </c>
    </row>
    <row r="1179" spans="1:8">
      <c r="A1179" s="593" t="str">
        <f t="shared" si="66"/>
        <v>ИНФРА ХОЛДИНГ АД</v>
      </c>
      <c r="B1179" s="593" t="str">
        <f t="shared" si="67"/>
        <v>175443402</v>
      </c>
      <c r="C1179" s="597">
        <f t="shared" si="68"/>
        <v>46022</v>
      </c>
      <c r="D1179" s="593" t="s">
        <v>803</v>
      </c>
      <c r="E1179" s="593">
        <v>4</v>
      </c>
      <c r="F1179" s="593" t="s">
        <v>802</v>
      </c>
      <c r="G1179" s="593" t="s">
        <v>964</v>
      </c>
      <c r="H1179" s="593">
        <f>'Справка 7'!F99</f>
        <v>0</v>
      </c>
    </row>
    <row r="1180" spans="1:8">
      <c r="A1180" s="593" t="str">
        <f t="shared" si="66"/>
        <v>ИНФРА ХОЛДИНГ АД</v>
      </c>
      <c r="B1180" s="593" t="str">
        <f t="shared" si="67"/>
        <v>175443402</v>
      </c>
      <c r="C1180" s="597">
        <f t="shared" si="68"/>
        <v>46022</v>
      </c>
      <c r="D1180" s="593" t="s">
        <v>811</v>
      </c>
      <c r="E1180" s="593">
        <v>1</v>
      </c>
      <c r="F1180" s="593" t="s">
        <v>810</v>
      </c>
      <c r="G1180" s="593" t="s">
        <v>966</v>
      </c>
      <c r="H1180" s="598">
        <f>'Справка 7'!C104</f>
        <v>0</v>
      </c>
    </row>
    <row r="1181" spans="1:8">
      <c r="A1181" s="593" t="str">
        <f t="shared" si="66"/>
        <v>ИНФРА ХОЛДИНГ АД</v>
      </c>
      <c r="B1181" s="593" t="str">
        <f t="shared" si="67"/>
        <v>175443402</v>
      </c>
      <c r="C1181" s="597">
        <f t="shared" si="68"/>
        <v>46022</v>
      </c>
      <c r="D1181" s="593" t="s">
        <v>813</v>
      </c>
      <c r="E1181" s="593">
        <v>1</v>
      </c>
      <c r="F1181" s="593" t="s">
        <v>812</v>
      </c>
      <c r="G1181" s="593" t="s">
        <v>966</v>
      </c>
      <c r="H1181" s="598">
        <f>'Справка 7'!C105</f>
        <v>0</v>
      </c>
    </row>
    <row r="1182" spans="1:8">
      <c r="A1182" s="593" t="str">
        <f t="shared" si="66"/>
        <v>ИНФРА ХОЛДИНГ АД</v>
      </c>
      <c r="B1182" s="593" t="str">
        <f t="shared" si="67"/>
        <v>175443402</v>
      </c>
      <c r="C1182" s="597">
        <f t="shared" si="68"/>
        <v>46022</v>
      </c>
      <c r="D1182" s="593" t="s">
        <v>815</v>
      </c>
      <c r="E1182" s="593">
        <v>1</v>
      </c>
      <c r="F1182" s="593" t="s">
        <v>814</v>
      </c>
      <c r="G1182" s="593" t="s">
        <v>966</v>
      </c>
      <c r="H1182" s="598">
        <f>'Справка 7'!C106</f>
        <v>0</v>
      </c>
    </row>
    <row r="1183" spans="1:8">
      <c r="A1183" s="593" t="str">
        <f t="shared" si="66"/>
        <v>ИНФРА ХОЛДИНГ АД</v>
      </c>
      <c r="B1183" s="593" t="str">
        <f t="shared" si="67"/>
        <v>175443402</v>
      </c>
      <c r="C1183" s="597">
        <f t="shared" si="68"/>
        <v>46022</v>
      </c>
      <c r="D1183" s="593" t="s">
        <v>817</v>
      </c>
      <c r="E1183" s="593">
        <v>1</v>
      </c>
      <c r="F1183" s="593" t="s">
        <v>816</v>
      </c>
      <c r="G1183" s="593" t="s">
        <v>966</v>
      </c>
      <c r="H1183" s="598">
        <f>'Справка 7'!C107</f>
        <v>0</v>
      </c>
    </row>
    <row r="1184" spans="1:8">
      <c r="A1184" s="593" t="str">
        <f t="shared" si="66"/>
        <v>ИНФРА ХОЛДИНГ АД</v>
      </c>
      <c r="B1184" s="593" t="str">
        <f t="shared" si="67"/>
        <v>175443402</v>
      </c>
      <c r="C1184" s="597">
        <f t="shared" si="68"/>
        <v>46022</v>
      </c>
      <c r="D1184" s="593" t="s">
        <v>811</v>
      </c>
      <c r="E1184" s="593">
        <v>2</v>
      </c>
      <c r="F1184" s="593" t="s">
        <v>810</v>
      </c>
      <c r="G1184" s="593" t="s">
        <v>966</v>
      </c>
      <c r="H1184" s="598">
        <f>'Справка 7'!D104</f>
        <v>0</v>
      </c>
    </row>
    <row r="1185" spans="1:8">
      <c r="A1185" s="593" t="str">
        <f t="shared" si="66"/>
        <v>ИНФРА ХОЛДИНГ АД</v>
      </c>
      <c r="B1185" s="593" t="str">
        <f t="shared" si="67"/>
        <v>175443402</v>
      </c>
      <c r="C1185" s="597">
        <f t="shared" si="68"/>
        <v>46022</v>
      </c>
      <c r="D1185" s="593" t="s">
        <v>813</v>
      </c>
      <c r="E1185" s="593">
        <v>2</v>
      </c>
      <c r="F1185" s="593" t="s">
        <v>812</v>
      </c>
      <c r="G1185" s="593" t="s">
        <v>966</v>
      </c>
      <c r="H1185" s="598">
        <f>'Справка 7'!D105</f>
        <v>0</v>
      </c>
    </row>
    <row r="1186" spans="1:8">
      <c r="A1186" s="593" t="str">
        <f t="shared" si="66"/>
        <v>ИНФРА ХОЛДИНГ АД</v>
      </c>
      <c r="B1186" s="593" t="str">
        <f t="shared" si="67"/>
        <v>175443402</v>
      </c>
      <c r="C1186" s="597">
        <f t="shared" si="68"/>
        <v>46022</v>
      </c>
      <c r="D1186" s="593" t="s">
        <v>815</v>
      </c>
      <c r="E1186" s="593">
        <v>2</v>
      </c>
      <c r="F1186" s="593" t="s">
        <v>814</v>
      </c>
      <c r="G1186" s="593" t="s">
        <v>966</v>
      </c>
      <c r="H1186" s="598">
        <f>'Справка 7'!D106</f>
        <v>0</v>
      </c>
    </row>
    <row r="1187" spans="1:8">
      <c r="A1187" s="593" t="str">
        <f t="shared" si="66"/>
        <v>ИНФРА ХОЛДИНГ АД</v>
      </c>
      <c r="B1187" s="593" t="str">
        <f t="shared" si="67"/>
        <v>175443402</v>
      </c>
      <c r="C1187" s="597">
        <f t="shared" si="68"/>
        <v>46022</v>
      </c>
      <c r="D1187" s="593" t="s">
        <v>817</v>
      </c>
      <c r="E1187" s="593">
        <v>2</v>
      </c>
      <c r="F1187" s="593" t="s">
        <v>816</v>
      </c>
      <c r="G1187" s="593" t="s">
        <v>966</v>
      </c>
      <c r="H1187" s="598">
        <f>'Справка 7'!D107</f>
        <v>0</v>
      </c>
    </row>
    <row r="1188" spans="1:8">
      <c r="A1188" s="593" t="str">
        <f t="shared" si="66"/>
        <v>ИНФРА ХОЛДИНГ АД</v>
      </c>
      <c r="B1188" s="593" t="str">
        <f t="shared" si="67"/>
        <v>175443402</v>
      </c>
      <c r="C1188" s="597">
        <f t="shared" si="68"/>
        <v>46022</v>
      </c>
      <c r="D1188" s="593" t="s">
        <v>811</v>
      </c>
      <c r="E1188" s="593">
        <v>3</v>
      </c>
      <c r="F1188" s="593" t="s">
        <v>810</v>
      </c>
      <c r="G1188" s="593" t="s">
        <v>966</v>
      </c>
      <c r="H1188" s="598">
        <f>'Справка 7'!E104</f>
        <v>0</v>
      </c>
    </row>
    <row r="1189" spans="1:8">
      <c r="A1189" s="593" t="str">
        <f t="shared" si="66"/>
        <v>ИНФРА ХОЛДИНГ АД</v>
      </c>
      <c r="B1189" s="593" t="str">
        <f t="shared" si="67"/>
        <v>175443402</v>
      </c>
      <c r="C1189" s="597">
        <f t="shared" si="68"/>
        <v>46022</v>
      </c>
      <c r="D1189" s="593" t="s">
        <v>813</v>
      </c>
      <c r="E1189" s="593">
        <v>3</v>
      </c>
      <c r="F1189" s="593" t="s">
        <v>812</v>
      </c>
      <c r="G1189" s="593" t="s">
        <v>966</v>
      </c>
      <c r="H1189" s="598">
        <f>'Справка 7'!E105</f>
        <v>0</v>
      </c>
    </row>
    <row r="1190" spans="1:8">
      <c r="A1190" s="593" t="str">
        <f t="shared" si="66"/>
        <v>ИНФРА ХОЛДИНГ АД</v>
      </c>
      <c r="B1190" s="593" t="str">
        <f t="shared" si="67"/>
        <v>175443402</v>
      </c>
      <c r="C1190" s="597">
        <f t="shared" si="68"/>
        <v>46022</v>
      </c>
      <c r="D1190" s="593" t="s">
        <v>815</v>
      </c>
      <c r="E1190" s="593">
        <v>3</v>
      </c>
      <c r="F1190" s="593" t="s">
        <v>814</v>
      </c>
      <c r="G1190" s="593" t="s">
        <v>966</v>
      </c>
      <c r="H1190" s="598">
        <f>'Справка 7'!E106</f>
        <v>0</v>
      </c>
    </row>
    <row r="1191" spans="1:8">
      <c r="A1191" s="593" t="str">
        <f t="shared" si="66"/>
        <v>ИНФРА ХОЛДИНГ АД</v>
      </c>
      <c r="B1191" s="593" t="str">
        <f t="shared" si="67"/>
        <v>175443402</v>
      </c>
      <c r="C1191" s="597">
        <f t="shared" si="68"/>
        <v>46022</v>
      </c>
      <c r="D1191" s="593" t="s">
        <v>817</v>
      </c>
      <c r="E1191" s="593">
        <v>3</v>
      </c>
      <c r="F1191" s="593" t="s">
        <v>816</v>
      </c>
      <c r="G1191" s="593" t="s">
        <v>966</v>
      </c>
      <c r="H1191" s="598">
        <f>'Справка 7'!E107</f>
        <v>0</v>
      </c>
    </row>
    <row r="1192" spans="1:8">
      <c r="A1192" s="593" t="str">
        <f t="shared" si="66"/>
        <v>ИНФРА ХОЛДИНГ АД</v>
      </c>
      <c r="B1192" s="593" t="str">
        <f t="shared" si="67"/>
        <v>175443402</v>
      </c>
      <c r="C1192" s="597">
        <f t="shared" si="68"/>
        <v>46022</v>
      </c>
      <c r="D1192" s="593" t="s">
        <v>811</v>
      </c>
      <c r="E1192" s="593">
        <v>4</v>
      </c>
      <c r="F1192" s="593" t="s">
        <v>810</v>
      </c>
      <c r="G1192" s="593" t="s">
        <v>966</v>
      </c>
      <c r="H1192" s="598">
        <f>'Справка 7'!F104</f>
        <v>0</v>
      </c>
    </row>
    <row r="1193" spans="1:8">
      <c r="A1193" s="593" t="str">
        <f t="shared" si="66"/>
        <v>ИНФРА ХОЛДИНГ АД</v>
      </c>
      <c r="B1193" s="593" t="str">
        <f t="shared" si="67"/>
        <v>175443402</v>
      </c>
      <c r="C1193" s="597">
        <f t="shared" si="68"/>
        <v>46022</v>
      </c>
      <c r="D1193" s="593" t="s">
        <v>813</v>
      </c>
      <c r="E1193" s="593">
        <v>4</v>
      </c>
      <c r="F1193" s="593" t="s">
        <v>812</v>
      </c>
      <c r="G1193" s="593" t="s">
        <v>966</v>
      </c>
      <c r="H1193" s="598">
        <f>'Справка 7'!F105</f>
        <v>0</v>
      </c>
    </row>
    <row r="1194" spans="1:8">
      <c r="A1194" s="593" t="str">
        <f t="shared" si="66"/>
        <v>ИНФРА ХОЛДИНГ АД</v>
      </c>
      <c r="B1194" s="593" t="str">
        <f t="shared" si="67"/>
        <v>175443402</v>
      </c>
      <c r="C1194" s="597">
        <f t="shared" si="68"/>
        <v>46022</v>
      </c>
      <c r="D1194" s="593" t="s">
        <v>815</v>
      </c>
      <c r="E1194" s="593">
        <v>4</v>
      </c>
      <c r="F1194" s="593" t="s">
        <v>814</v>
      </c>
      <c r="G1194" s="593" t="s">
        <v>966</v>
      </c>
      <c r="H1194" s="598">
        <f>'Справка 7'!F106</f>
        <v>0</v>
      </c>
    </row>
    <row r="1195" spans="1:8">
      <c r="A1195" s="593" t="str">
        <f t="shared" si="66"/>
        <v>ИНФРА ХОЛДИНГ АД</v>
      </c>
      <c r="B1195" s="593" t="str">
        <f t="shared" si="67"/>
        <v>175443402</v>
      </c>
      <c r="C1195" s="597">
        <f t="shared" si="68"/>
        <v>46022</v>
      </c>
      <c r="D1195" s="593" t="s">
        <v>817</v>
      </c>
      <c r="E1195" s="593">
        <v>4</v>
      </c>
      <c r="F1195" s="593" t="s">
        <v>816</v>
      </c>
      <c r="G1195" s="593" t="s">
        <v>966</v>
      </c>
      <c r="H1195" s="598">
        <f>'Справка 7'!F107</f>
        <v>0</v>
      </c>
    </row>
    <row r="1196" spans="1:8" s="433" customFormat="1">
      <c r="A1196" s="594"/>
      <c r="B1196" s="594"/>
      <c r="C1196" s="595"/>
      <c r="D1196" s="594"/>
      <c r="E1196" s="594"/>
      <c r="F1196" s="596" t="s">
        <v>967</v>
      </c>
      <c r="G1196" s="594"/>
      <c r="H1196" s="594"/>
    </row>
    <row r="1197" spans="1:8">
      <c r="A1197" s="593" t="str">
        <f t="shared" ref="A1197:A1228" si="69">pdeName</f>
        <v>ИНФРА ХОЛДИНГ АД</v>
      </c>
      <c r="B1197" s="593" t="str">
        <f t="shared" ref="B1197:B1228" si="70">pdeBulstat</f>
        <v>175443402</v>
      </c>
      <c r="C1197" s="597">
        <f t="shared" ref="C1197:C1228" si="71">endDate</f>
        <v>46022</v>
      </c>
      <c r="D1197" s="593" t="s">
        <v>832</v>
      </c>
      <c r="E1197" s="593">
        <v>1</v>
      </c>
      <c r="F1197" s="593" t="s">
        <v>831</v>
      </c>
      <c r="G1197" s="593"/>
      <c r="H1197" s="598">
        <f>'Справка 8'!C13</f>
        <v>0</v>
      </c>
    </row>
    <row r="1198" spans="1:8">
      <c r="A1198" s="593" t="str">
        <f t="shared" si="69"/>
        <v>ИНФРА ХОЛДИНГ АД</v>
      </c>
      <c r="B1198" s="593" t="str">
        <f t="shared" si="70"/>
        <v>175443402</v>
      </c>
      <c r="C1198" s="597">
        <f t="shared" si="71"/>
        <v>46022</v>
      </c>
      <c r="D1198" s="593" t="s">
        <v>834</v>
      </c>
      <c r="E1198" s="593">
        <v>1</v>
      </c>
      <c r="F1198" s="593" t="s">
        <v>833</v>
      </c>
      <c r="G1198" s="593"/>
      <c r="H1198" s="598">
        <f>'Справка 8'!C14</f>
        <v>0</v>
      </c>
    </row>
    <row r="1199" spans="1:8">
      <c r="A1199" s="593" t="str">
        <f t="shared" si="69"/>
        <v>ИНФРА ХОЛДИНГ АД</v>
      </c>
      <c r="B1199" s="593" t="str">
        <f t="shared" si="70"/>
        <v>175443402</v>
      </c>
      <c r="C1199" s="597">
        <f t="shared" si="71"/>
        <v>46022</v>
      </c>
      <c r="D1199" s="593" t="s">
        <v>835</v>
      </c>
      <c r="E1199" s="593">
        <v>1</v>
      </c>
      <c r="F1199" s="593" t="s">
        <v>635</v>
      </c>
      <c r="G1199" s="593"/>
      <c r="H1199" s="598">
        <f>'Справка 8'!C15</f>
        <v>0</v>
      </c>
    </row>
    <row r="1200" spans="1:8">
      <c r="A1200" s="593" t="str">
        <f t="shared" si="69"/>
        <v>ИНФРА ХОЛДИНГ АД</v>
      </c>
      <c r="B1200" s="593" t="str">
        <f t="shared" si="70"/>
        <v>175443402</v>
      </c>
      <c r="C1200" s="597">
        <f t="shared" si="71"/>
        <v>46022</v>
      </c>
      <c r="D1200" s="593" t="s">
        <v>837</v>
      </c>
      <c r="E1200" s="593">
        <v>1</v>
      </c>
      <c r="F1200" s="593" t="s">
        <v>836</v>
      </c>
      <c r="G1200" s="593"/>
      <c r="H1200" s="598">
        <f>'Справка 8'!C16</f>
        <v>0</v>
      </c>
    </row>
    <row r="1201" spans="1:8">
      <c r="A1201" s="593" t="str">
        <f t="shared" si="69"/>
        <v>ИНФРА ХОЛДИНГ АД</v>
      </c>
      <c r="B1201" s="593" t="str">
        <f t="shared" si="70"/>
        <v>175443402</v>
      </c>
      <c r="C1201" s="597">
        <f t="shared" si="71"/>
        <v>46022</v>
      </c>
      <c r="D1201" s="593" t="s">
        <v>838</v>
      </c>
      <c r="E1201" s="593">
        <v>1</v>
      </c>
      <c r="F1201" s="593" t="s">
        <v>97</v>
      </c>
      <c r="G1201" s="593"/>
      <c r="H1201" s="598">
        <f>'Справка 8'!C17</f>
        <v>0</v>
      </c>
    </row>
    <row r="1202" spans="1:8">
      <c r="A1202" s="593" t="str">
        <f t="shared" si="69"/>
        <v>ИНФРА ХОЛДИНГ АД</v>
      </c>
      <c r="B1202" s="593" t="str">
        <f t="shared" si="70"/>
        <v>175443402</v>
      </c>
      <c r="C1202" s="597">
        <f t="shared" si="71"/>
        <v>46022</v>
      </c>
      <c r="D1202" s="593" t="s">
        <v>839</v>
      </c>
      <c r="E1202" s="593">
        <v>1</v>
      </c>
      <c r="F1202" s="593" t="s">
        <v>830</v>
      </c>
      <c r="G1202" s="593"/>
      <c r="H1202" s="598">
        <f>'Справка 8'!C18</f>
        <v>0</v>
      </c>
    </row>
    <row r="1203" spans="1:8">
      <c r="A1203" s="593" t="str">
        <f t="shared" si="69"/>
        <v>ИНФРА ХОЛДИНГ АД</v>
      </c>
      <c r="B1203" s="593" t="str">
        <f t="shared" si="70"/>
        <v>175443402</v>
      </c>
      <c r="C1203" s="597">
        <f t="shared" si="71"/>
        <v>46022</v>
      </c>
      <c r="D1203" s="593" t="s">
        <v>841</v>
      </c>
      <c r="E1203" s="593">
        <v>1</v>
      </c>
      <c r="F1203" s="593" t="s">
        <v>831</v>
      </c>
      <c r="G1203" s="593"/>
      <c r="H1203" s="598">
        <f>'Справка 8'!C20</f>
        <v>0</v>
      </c>
    </row>
    <row r="1204" spans="1:8">
      <c r="A1204" s="593" t="str">
        <f t="shared" si="69"/>
        <v>ИНФРА ХОЛДИНГ АД</v>
      </c>
      <c r="B1204" s="593" t="str">
        <f t="shared" si="70"/>
        <v>175443402</v>
      </c>
      <c r="C1204" s="597">
        <f t="shared" si="71"/>
        <v>46022</v>
      </c>
      <c r="D1204" s="593" t="s">
        <v>843</v>
      </c>
      <c r="E1204" s="593">
        <v>1</v>
      </c>
      <c r="F1204" s="593" t="s">
        <v>842</v>
      </c>
      <c r="G1204" s="593"/>
      <c r="H1204" s="598">
        <f>'Справка 8'!C21</f>
        <v>0</v>
      </c>
    </row>
    <row r="1205" spans="1:8">
      <c r="A1205" s="593" t="str">
        <f t="shared" si="69"/>
        <v>ИНФРА ХОЛДИНГ АД</v>
      </c>
      <c r="B1205" s="593" t="str">
        <f t="shared" si="70"/>
        <v>175443402</v>
      </c>
      <c r="C1205" s="597">
        <f t="shared" si="71"/>
        <v>46022</v>
      </c>
      <c r="D1205" s="593" t="s">
        <v>845</v>
      </c>
      <c r="E1205" s="593">
        <v>1</v>
      </c>
      <c r="F1205" s="593" t="s">
        <v>844</v>
      </c>
      <c r="G1205" s="593"/>
      <c r="H1205" s="598">
        <f>'Справка 8'!C22</f>
        <v>0</v>
      </c>
    </row>
    <row r="1206" spans="1:8">
      <c r="A1206" s="593" t="str">
        <f t="shared" si="69"/>
        <v>ИНФРА ХОЛДИНГ АД</v>
      </c>
      <c r="B1206" s="593" t="str">
        <f t="shared" si="70"/>
        <v>175443402</v>
      </c>
      <c r="C1206" s="597">
        <f t="shared" si="71"/>
        <v>46022</v>
      </c>
      <c r="D1206" s="593" t="s">
        <v>847</v>
      </c>
      <c r="E1206" s="593">
        <v>1</v>
      </c>
      <c r="F1206" s="593" t="s">
        <v>846</v>
      </c>
      <c r="G1206" s="593"/>
      <c r="H1206" s="598">
        <f>'Справка 8'!C23</f>
        <v>0</v>
      </c>
    </row>
    <row r="1207" spans="1:8">
      <c r="A1207" s="593" t="str">
        <f t="shared" si="69"/>
        <v>ИНФРА ХОЛДИНГ АД</v>
      </c>
      <c r="B1207" s="593" t="str">
        <f t="shared" si="70"/>
        <v>175443402</v>
      </c>
      <c r="C1207" s="597">
        <f t="shared" si="71"/>
        <v>46022</v>
      </c>
      <c r="D1207" s="593" t="s">
        <v>849</v>
      </c>
      <c r="E1207" s="593">
        <v>1</v>
      </c>
      <c r="F1207" s="593" t="s">
        <v>848</v>
      </c>
      <c r="G1207" s="593"/>
      <c r="H1207" s="598">
        <f>'Справка 8'!C24</f>
        <v>0</v>
      </c>
    </row>
    <row r="1208" spans="1:8">
      <c r="A1208" s="593" t="str">
        <f t="shared" si="69"/>
        <v>ИНФРА ХОЛДИНГ АД</v>
      </c>
      <c r="B1208" s="593" t="str">
        <f t="shared" si="70"/>
        <v>175443402</v>
      </c>
      <c r="C1208" s="597">
        <f t="shared" si="71"/>
        <v>46022</v>
      </c>
      <c r="D1208" s="593" t="s">
        <v>851</v>
      </c>
      <c r="E1208" s="593">
        <v>1</v>
      </c>
      <c r="F1208" s="593" t="s">
        <v>850</v>
      </c>
      <c r="G1208" s="593"/>
      <c r="H1208" s="598">
        <f>'Справка 8'!C25</f>
        <v>0</v>
      </c>
    </row>
    <row r="1209" spans="1:8">
      <c r="A1209" s="593" t="str">
        <f t="shared" si="69"/>
        <v>ИНФРА ХОЛДИНГ АД</v>
      </c>
      <c r="B1209" s="593" t="str">
        <f t="shared" si="70"/>
        <v>175443402</v>
      </c>
      <c r="C1209" s="597">
        <f t="shared" si="71"/>
        <v>46022</v>
      </c>
      <c r="D1209" s="593" t="s">
        <v>853</v>
      </c>
      <c r="E1209" s="593">
        <v>1</v>
      </c>
      <c r="F1209" s="593" t="s">
        <v>852</v>
      </c>
      <c r="G1209" s="593"/>
      <c r="H1209" s="598">
        <f>'Справка 8'!C26</f>
        <v>0</v>
      </c>
    </row>
    <row r="1210" spans="1:8">
      <c r="A1210" s="593" t="str">
        <f t="shared" si="69"/>
        <v>ИНФРА ХОЛДИНГ АД</v>
      </c>
      <c r="B1210" s="593" t="str">
        <f t="shared" si="70"/>
        <v>175443402</v>
      </c>
      <c r="C1210" s="597">
        <f t="shared" si="71"/>
        <v>46022</v>
      </c>
      <c r="D1210" s="593" t="s">
        <v>854</v>
      </c>
      <c r="E1210" s="593">
        <v>1</v>
      </c>
      <c r="F1210" s="593" t="s">
        <v>840</v>
      </c>
      <c r="G1210" s="593"/>
      <c r="H1210" s="598">
        <f>'Справка 8'!C27</f>
        <v>0</v>
      </c>
    </row>
    <row r="1211" spans="1:8">
      <c r="A1211" s="593" t="str">
        <f t="shared" si="69"/>
        <v>ИНФРА ХОЛДИНГ АД</v>
      </c>
      <c r="B1211" s="593" t="str">
        <f t="shared" si="70"/>
        <v>175443402</v>
      </c>
      <c r="C1211" s="597">
        <f t="shared" si="71"/>
        <v>46022</v>
      </c>
      <c r="D1211" s="593" t="s">
        <v>832</v>
      </c>
      <c r="E1211" s="593">
        <v>2</v>
      </c>
      <c r="F1211" s="593" t="s">
        <v>831</v>
      </c>
      <c r="G1211" s="593"/>
      <c r="H1211" s="598">
        <f>'Справка 8'!D13</f>
        <v>0</v>
      </c>
    </row>
    <row r="1212" spans="1:8">
      <c r="A1212" s="593" t="str">
        <f t="shared" si="69"/>
        <v>ИНФРА ХОЛДИНГ АД</v>
      </c>
      <c r="B1212" s="593" t="str">
        <f t="shared" si="70"/>
        <v>175443402</v>
      </c>
      <c r="C1212" s="597">
        <f t="shared" si="71"/>
        <v>46022</v>
      </c>
      <c r="D1212" s="593" t="s">
        <v>834</v>
      </c>
      <c r="E1212" s="593">
        <v>2</v>
      </c>
      <c r="F1212" s="593" t="s">
        <v>833</v>
      </c>
      <c r="G1212" s="593"/>
      <c r="H1212" s="598">
        <f>'Справка 8'!D14</f>
        <v>0</v>
      </c>
    </row>
    <row r="1213" spans="1:8">
      <c r="A1213" s="593" t="str">
        <f t="shared" si="69"/>
        <v>ИНФРА ХОЛДИНГ АД</v>
      </c>
      <c r="B1213" s="593" t="str">
        <f t="shared" si="70"/>
        <v>175443402</v>
      </c>
      <c r="C1213" s="597">
        <f t="shared" si="71"/>
        <v>46022</v>
      </c>
      <c r="D1213" s="593" t="s">
        <v>835</v>
      </c>
      <c r="E1213" s="593">
        <v>2</v>
      </c>
      <c r="F1213" s="593" t="s">
        <v>635</v>
      </c>
      <c r="G1213" s="593"/>
      <c r="H1213" s="598">
        <f>'Справка 8'!D15</f>
        <v>0</v>
      </c>
    </row>
    <row r="1214" spans="1:8">
      <c r="A1214" s="593" t="str">
        <f t="shared" si="69"/>
        <v>ИНФРА ХОЛДИНГ АД</v>
      </c>
      <c r="B1214" s="593" t="str">
        <f t="shared" si="70"/>
        <v>175443402</v>
      </c>
      <c r="C1214" s="597">
        <f t="shared" si="71"/>
        <v>46022</v>
      </c>
      <c r="D1214" s="593" t="s">
        <v>837</v>
      </c>
      <c r="E1214" s="593">
        <v>2</v>
      </c>
      <c r="F1214" s="593" t="s">
        <v>836</v>
      </c>
      <c r="G1214" s="593"/>
      <c r="H1214" s="598">
        <f>'Справка 8'!D16</f>
        <v>0</v>
      </c>
    </row>
    <row r="1215" spans="1:8">
      <c r="A1215" s="593" t="str">
        <f t="shared" si="69"/>
        <v>ИНФРА ХОЛДИНГ АД</v>
      </c>
      <c r="B1215" s="593" t="str">
        <f t="shared" si="70"/>
        <v>175443402</v>
      </c>
      <c r="C1215" s="597">
        <f t="shared" si="71"/>
        <v>46022</v>
      </c>
      <c r="D1215" s="593" t="s">
        <v>838</v>
      </c>
      <c r="E1215" s="593">
        <v>2</v>
      </c>
      <c r="F1215" s="593" t="s">
        <v>97</v>
      </c>
      <c r="G1215" s="593"/>
      <c r="H1215" s="598">
        <f>'Справка 8'!D17</f>
        <v>0</v>
      </c>
    </row>
    <row r="1216" spans="1:8">
      <c r="A1216" s="593" t="str">
        <f t="shared" si="69"/>
        <v>ИНФРА ХОЛДИНГ АД</v>
      </c>
      <c r="B1216" s="593" t="str">
        <f t="shared" si="70"/>
        <v>175443402</v>
      </c>
      <c r="C1216" s="597">
        <f t="shared" si="71"/>
        <v>46022</v>
      </c>
      <c r="D1216" s="593" t="s">
        <v>839</v>
      </c>
      <c r="E1216" s="593">
        <v>2</v>
      </c>
      <c r="F1216" s="593" t="s">
        <v>830</v>
      </c>
      <c r="G1216" s="593"/>
      <c r="H1216" s="598">
        <f>'Справка 8'!D18</f>
        <v>0</v>
      </c>
    </row>
    <row r="1217" spans="1:8">
      <c r="A1217" s="593" t="str">
        <f t="shared" si="69"/>
        <v>ИНФРА ХОЛДИНГ АД</v>
      </c>
      <c r="B1217" s="593" t="str">
        <f t="shared" si="70"/>
        <v>175443402</v>
      </c>
      <c r="C1217" s="597">
        <f t="shared" si="71"/>
        <v>46022</v>
      </c>
      <c r="D1217" s="593" t="s">
        <v>841</v>
      </c>
      <c r="E1217" s="593">
        <v>2</v>
      </c>
      <c r="F1217" s="593" t="s">
        <v>831</v>
      </c>
      <c r="G1217" s="593"/>
      <c r="H1217" s="598">
        <f>'Справка 8'!D20</f>
        <v>0</v>
      </c>
    </row>
    <row r="1218" spans="1:8">
      <c r="A1218" s="593" t="str">
        <f t="shared" si="69"/>
        <v>ИНФРА ХОЛДИНГ АД</v>
      </c>
      <c r="B1218" s="593" t="str">
        <f t="shared" si="70"/>
        <v>175443402</v>
      </c>
      <c r="C1218" s="597">
        <f t="shared" si="71"/>
        <v>46022</v>
      </c>
      <c r="D1218" s="593" t="s">
        <v>843</v>
      </c>
      <c r="E1218" s="593">
        <v>2</v>
      </c>
      <c r="F1218" s="593" t="s">
        <v>842</v>
      </c>
      <c r="G1218" s="593"/>
      <c r="H1218" s="598">
        <f>'Справка 8'!D21</f>
        <v>0</v>
      </c>
    </row>
    <row r="1219" spans="1:8">
      <c r="A1219" s="593" t="str">
        <f t="shared" si="69"/>
        <v>ИНФРА ХОЛДИНГ АД</v>
      </c>
      <c r="B1219" s="593" t="str">
        <f t="shared" si="70"/>
        <v>175443402</v>
      </c>
      <c r="C1219" s="597">
        <f t="shared" si="71"/>
        <v>46022</v>
      </c>
      <c r="D1219" s="593" t="s">
        <v>845</v>
      </c>
      <c r="E1219" s="593">
        <v>2</v>
      </c>
      <c r="F1219" s="593" t="s">
        <v>844</v>
      </c>
      <c r="G1219" s="593"/>
      <c r="H1219" s="598">
        <f>'Справка 8'!D22</f>
        <v>0</v>
      </c>
    </row>
    <row r="1220" spans="1:8">
      <c r="A1220" s="593" t="str">
        <f t="shared" si="69"/>
        <v>ИНФРА ХОЛДИНГ АД</v>
      </c>
      <c r="B1220" s="593" t="str">
        <f t="shared" si="70"/>
        <v>175443402</v>
      </c>
      <c r="C1220" s="597">
        <f t="shared" si="71"/>
        <v>46022</v>
      </c>
      <c r="D1220" s="593" t="s">
        <v>847</v>
      </c>
      <c r="E1220" s="593">
        <v>2</v>
      </c>
      <c r="F1220" s="593" t="s">
        <v>846</v>
      </c>
      <c r="G1220" s="593"/>
      <c r="H1220" s="598">
        <f>'Справка 8'!D23</f>
        <v>0</v>
      </c>
    </row>
    <row r="1221" spans="1:8">
      <c r="A1221" s="593" t="str">
        <f t="shared" si="69"/>
        <v>ИНФРА ХОЛДИНГ АД</v>
      </c>
      <c r="B1221" s="593" t="str">
        <f t="shared" si="70"/>
        <v>175443402</v>
      </c>
      <c r="C1221" s="597">
        <f t="shared" si="71"/>
        <v>46022</v>
      </c>
      <c r="D1221" s="593" t="s">
        <v>849</v>
      </c>
      <c r="E1221" s="593">
        <v>2</v>
      </c>
      <c r="F1221" s="593" t="s">
        <v>848</v>
      </c>
      <c r="G1221" s="593"/>
      <c r="H1221" s="598">
        <f>'Справка 8'!D24</f>
        <v>0</v>
      </c>
    </row>
    <row r="1222" spans="1:8">
      <c r="A1222" s="593" t="str">
        <f t="shared" si="69"/>
        <v>ИНФРА ХОЛДИНГ АД</v>
      </c>
      <c r="B1222" s="593" t="str">
        <f t="shared" si="70"/>
        <v>175443402</v>
      </c>
      <c r="C1222" s="597">
        <f t="shared" si="71"/>
        <v>46022</v>
      </c>
      <c r="D1222" s="593" t="s">
        <v>851</v>
      </c>
      <c r="E1222" s="593">
        <v>2</v>
      </c>
      <c r="F1222" s="593" t="s">
        <v>850</v>
      </c>
      <c r="G1222" s="593"/>
      <c r="H1222" s="598">
        <f>'Справка 8'!D25</f>
        <v>0</v>
      </c>
    </row>
    <row r="1223" spans="1:8">
      <c r="A1223" s="593" t="str">
        <f t="shared" si="69"/>
        <v>ИНФРА ХОЛДИНГ АД</v>
      </c>
      <c r="B1223" s="593" t="str">
        <f t="shared" si="70"/>
        <v>175443402</v>
      </c>
      <c r="C1223" s="597">
        <f t="shared" si="71"/>
        <v>46022</v>
      </c>
      <c r="D1223" s="593" t="s">
        <v>853</v>
      </c>
      <c r="E1223" s="593">
        <v>2</v>
      </c>
      <c r="F1223" s="593" t="s">
        <v>852</v>
      </c>
      <c r="G1223" s="593"/>
      <c r="H1223" s="598">
        <f>'Справка 8'!D26</f>
        <v>0</v>
      </c>
    </row>
    <row r="1224" spans="1:8">
      <c r="A1224" s="593" t="str">
        <f t="shared" si="69"/>
        <v>ИНФРА ХОЛДИНГ АД</v>
      </c>
      <c r="B1224" s="593" t="str">
        <f t="shared" si="70"/>
        <v>175443402</v>
      </c>
      <c r="C1224" s="597">
        <f t="shared" si="71"/>
        <v>46022</v>
      </c>
      <c r="D1224" s="593" t="s">
        <v>854</v>
      </c>
      <c r="E1224" s="593">
        <v>2</v>
      </c>
      <c r="F1224" s="593" t="s">
        <v>840</v>
      </c>
      <c r="G1224" s="593"/>
      <c r="H1224" s="598">
        <f>'Справка 8'!D27</f>
        <v>0</v>
      </c>
    </row>
    <row r="1225" spans="1:8">
      <c r="A1225" s="593" t="str">
        <f t="shared" si="69"/>
        <v>ИНФРА ХОЛДИНГ АД</v>
      </c>
      <c r="B1225" s="593" t="str">
        <f t="shared" si="70"/>
        <v>175443402</v>
      </c>
      <c r="C1225" s="597">
        <f t="shared" si="71"/>
        <v>46022</v>
      </c>
      <c r="D1225" s="593" t="s">
        <v>832</v>
      </c>
      <c r="E1225" s="593">
        <v>3</v>
      </c>
      <c r="F1225" s="593" t="s">
        <v>831</v>
      </c>
      <c r="G1225" s="593"/>
      <c r="H1225" s="598">
        <f>'Справка 8'!E13</f>
        <v>0</v>
      </c>
    </row>
    <row r="1226" spans="1:8">
      <c r="A1226" s="593" t="str">
        <f t="shared" si="69"/>
        <v>ИНФРА ХОЛДИНГ АД</v>
      </c>
      <c r="B1226" s="593" t="str">
        <f t="shared" si="70"/>
        <v>175443402</v>
      </c>
      <c r="C1226" s="597">
        <f t="shared" si="71"/>
        <v>46022</v>
      </c>
      <c r="D1226" s="593" t="s">
        <v>834</v>
      </c>
      <c r="E1226" s="593">
        <v>3</v>
      </c>
      <c r="F1226" s="593" t="s">
        <v>833</v>
      </c>
      <c r="G1226" s="593"/>
      <c r="H1226" s="598">
        <f>'Справка 8'!E14</f>
        <v>0</v>
      </c>
    </row>
    <row r="1227" spans="1:8">
      <c r="A1227" s="593" t="str">
        <f t="shared" si="69"/>
        <v>ИНФРА ХОЛДИНГ АД</v>
      </c>
      <c r="B1227" s="593" t="str">
        <f t="shared" si="70"/>
        <v>175443402</v>
      </c>
      <c r="C1227" s="597">
        <f t="shared" si="71"/>
        <v>46022</v>
      </c>
      <c r="D1227" s="593" t="s">
        <v>835</v>
      </c>
      <c r="E1227" s="593">
        <v>3</v>
      </c>
      <c r="F1227" s="593" t="s">
        <v>635</v>
      </c>
      <c r="G1227" s="593"/>
      <c r="H1227" s="598">
        <f>'Справка 8'!E15</f>
        <v>0</v>
      </c>
    </row>
    <row r="1228" spans="1:8">
      <c r="A1228" s="593" t="str">
        <f t="shared" si="69"/>
        <v>ИНФРА ХОЛДИНГ АД</v>
      </c>
      <c r="B1228" s="593" t="str">
        <f t="shared" si="70"/>
        <v>175443402</v>
      </c>
      <c r="C1228" s="597">
        <f t="shared" si="71"/>
        <v>46022</v>
      </c>
      <c r="D1228" s="593" t="s">
        <v>837</v>
      </c>
      <c r="E1228" s="593">
        <v>3</v>
      </c>
      <c r="F1228" s="593" t="s">
        <v>836</v>
      </c>
      <c r="G1228" s="593"/>
      <c r="H1228" s="598">
        <f>'Справка 8'!E16</f>
        <v>0</v>
      </c>
    </row>
    <row r="1229" spans="1:8">
      <c r="A1229" s="593" t="str">
        <f t="shared" ref="A1229:A1260" si="72">pdeName</f>
        <v>ИНФРА ХОЛДИНГ АД</v>
      </c>
      <c r="B1229" s="593" t="str">
        <f t="shared" ref="B1229:B1260" si="73">pdeBulstat</f>
        <v>175443402</v>
      </c>
      <c r="C1229" s="597">
        <f t="shared" ref="C1229:C1260" si="74">endDate</f>
        <v>46022</v>
      </c>
      <c r="D1229" s="593" t="s">
        <v>838</v>
      </c>
      <c r="E1229" s="593">
        <v>3</v>
      </c>
      <c r="F1229" s="593" t="s">
        <v>97</v>
      </c>
      <c r="G1229" s="593"/>
      <c r="H1229" s="598">
        <f>'Справка 8'!E17</f>
        <v>0</v>
      </c>
    </row>
    <row r="1230" spans="1:8">
      <c r="A1230" s="593" t="str">
        <f t="shared" si="72"/>
        <v>ИНФРА ХОЛДИНГ АД</v>
      </c>
      <c r="B1230" s="593" t="str">
        <f t="shared" si="73"/>
        <v>175443402</v>
      </c>
      <c r="C1230" s="597">
        <f t="shared" si="74"/>
        <v>46022</v>
      </c>
      <c r="D1230" s="593" t="s">
        <v>839</v>
      </c>
      <c r="E1230" s="593">
        <v>3</v>
      </c>
      <c r="F1230" s="593" t="s">
        <v>830</v>
      </c>
      <c r="G1230" s="593"/>
      <c r="H1230" s="598">
        <f>'Справка 8'!E18</f>
        <v>0</v>
      </c>
    </row>
    <row r="1231" spans="1:8">
      <c r="A1231" s="593" t="str">
        <f t="shared" si="72"/>
        <v>ИНФРА ХОЛДИНГ АД</v>
      </c>
      <c r="B1231" s="593" t="str">
        <f t="shared" si="73"/>
        <v>175443402</v>
      </c>
      <c r="C1231" s="597">
        <f t="shared" si="74"/>
        <v>46022</v>
      </c>
      <c r="D1231" s="593" t="s">
        <v>841</v>
      </c>
      <c r="E1231" s="593">
        <v>3</v>
      </c>
      <c r="F1231" s="593" t="s">
        <v>831</v>
      </c>
      <c r="G1231" s="593"/>
      <c r="H1231" s="598">
        <f>'Справка 8'!E20</f>
        <v>0</v>
      </c>
    </row>
    <row r="1232" spans="1:8">
      <c r="A1232" s="593" t="str">
        <f t="shared" si="72"/>
        <v>ИНФРА ХОЛДИНГ АД</v>
      </c>
      <c r="B1232" s="593" t="str">
        <f t="shared" si="73"/>
        <v>175443402</v>
      </c>
      <c r="C1232" s="597">
        <f t="shared" si="74"/>
        <v>46022</v>
      </c>
      <c r="D1232" s="593" t="s">
        <v>843</v>
      </c>
      <c r="E1232" s="593">
        <v>3</v>
      </c>
      <c r="F1232" s="593" t="s">
        <v>842</v>
      </c>
      <c r="G1232" s="593"/>
      <c r="H1232" s="598">
        <f>'Справка 8'!E21</f>
        <v>0</v>
      </c>
    </row>
    <row r="1233" spans="1:8">
      <c r="A1233" s="593" t="str">
        <f t="shared" si="72"/>
        <v>ИНФРА ХОЛДИНГ АД</v>
      </c>
      <c r="B1233" s="593" t="str">
        <f t="shared" si="73"/>
        <v>175443402</v>
      </c>
      <c r="C1233" s="597">
        <f t="shared" si="74"/>
        <v>46022</v>
      </c>
      <c r="D1233" s="593" t="s">
        <v>845</v>
      </c>
      <c r="E1233" s="593">
        <v>3</v>
      </c>
      <c r="F1233" s="593" t="s">
        <v>844</v>
      </c>
      <c r="G1233" s="593"/>
      <c r="H1233" s="598">
        <f>'Справка 8'!E22</f>
        <v>0</v>
      </c>
    </row>
    <row r="1234" spans="1:8">
      <c r="A1234" s="593" t="str">
        <f t="shared" si="72"/>
        <v>ИНФРА ХОЛДИНГ АД</v>
      </c>
      <c r="B1234" s="593" t="str">
        <f t="shared" si="73"/>
        <v>175443402</v>
      </c>
      <c r="C1234" s="597">
        <f t="shared" si="74"/>
        <v>46022</v>
      </c>
      <c r="D1234" s="593" t="s">
        <v>847</v>
      </c>
      <c r="E1234" s="593">
        <v>3</v>
      </c>
      <c r="F1234" s="593" t="s">
        <v>846</v>
      </c>
      <c r="G1234" s="593"/>
      <c r="H1234" s="598">
        <f>'Справка 8'!E23</f>
        <v>0</v>
      </c>
    </row>
    <row r="1235" spans="1:8">
      <c r="A1235" s="593" t="str">
        <f t="shared" si="72"/>
        <v>ИНФРА ХОЛДИНГ АД</v>
      </c>
      <c r="B1235" s="593" t="str">
        <f t="shared" si="73"/>
        <v>175443402</v>
      </c>
      <c r="C1235" s="597">
        <f t="shared" si="74"/>
        <v>46022</v>
      </c>
      <c r="D1235" s="593" t="s">
        <v>849</v>
      </c>
      <c r="E1235" s="593">
        <v>3</v>
      </c>
      <c r="F1235" s="593" t="s">
        <v>848</v>
      </c>
      <c r="G1235" s="593"/>
      <c r="H1235" s="598">
        <f>'Справка 8'!E24</f>
        <v>0</v>
      </c>
    </row>
    <row r="1236" spans="1:8">
      <c r="A1236" s="593" t="str">
        <f t="shared" si="72"/>
        <v>ИНФРА ХОЛДИНГ АД</v>
      </c>
      <c r="B1236" s="593" t="str">
        <f t="shared" si="73"/>
        <v>175443402</v>
      </c>
      <c r="C1236" s="597">
        <f t="shared" si="74"/>
        <v>46022</v>
      </c>
      <c r="D1236" s="593" t="s">
        <v>851</v>
      </c>
      <c r="E1236" s="593">
        <v>3</v>
      </c>
      <c r="F1236" s="593" t="s">
        <v>850</v>
      </c>
      <c r="G1236" s="593"/>
      <c r="H1236" s="598">
        <f>'Справка 8'!E25</f>
        <v>0</v>
      </c>
    </row>
    <row r="1237" spans="1:8">
      <c r="A1237" s="593" t="str">
        <f t="shared" si="72"/>
        <v>ИНФРА ХОЛДИНГ АД</v>
      </c>
      <c r="B1237" s="593" t="str">
        <f t="shared" si="73"/>
        <v>175443402</v>
      </c>
      <c r="C1237" s="597">
        <f t="shared" si="74"/>
        <v>46022</v>
      </c>
      <c r="D1237" s="593" t="s">
        <v>853</v>
      </c>
      <c r="E1237" s="593">
        <v>3</v>
      </c>
      <c r="F1237" s="593" t="s">
        <v>852</v>
      </c>
      <c r="G1237" s="593"/>
      <c r="H1237" s="598">
        <f>'Справка 8'!E26</f>
        <v>0</v>
      </c>
    </row>
    <row r="1238" spans="1:8">
      <c r="A1238" s="593" t="str">
        <f t="shared" si="72"/>
        <v>ИНФРА ХОЛДИНГ АД</v>
      </c>
      <c r="B1238" s="593" t="str">
        <f t="shared" si="73"/>
        <v>175443402</v>
      </c>
      <c r="C1238" s="597">
        <f t="shared" si="74"/>
        <v>46022</v>
      </c>
      <c r="D1238" s="593" t="s">
        <v>854</v>
      </c>
      <c r="E1238" s="593">
        <v>3</v>
      </c>
      <c r="F1238" s="593" t="s">
        <v>840</v>
      </c>
      <c r="G1238" s="593"/>
      <c r="H1238" s="598">
        <f>'Справка 8'!E27</f>
        <v>0</v>
      </c>
    </row>
    <row r="1239" spans="1:8">
      <c r="A1239" s="593" t="str">
        <f t="shared" si="72"/>
        <v>ИНФРА ХОЛДИНГ АД</v>
      </c>
      <c r="B1239" s="593" t="str">
        <f t="shared" si="73"/>
        <v>175443402</v>
      </c>
      <c r="C1239" s="597">
        <f t="shared" si="74"/>
        <v>46022</v>
      </c>
      <c r="D1239" s="593" t="s">
        <v>832</v>
      </c>
      <c r="E1239" s="593">
        <v>4</v>
      </c>
      <c r="F1239" s="593" t="s">
        <v>831</v>
      </c>
      <c r="G1239" s="593"/>
      <c r="H1239" s="598">
        <f>'Справка 8'!F13</f>
        <v>0</v>
      </c>
    </row>
    <row r="1240" spans="1:8">
      <c r="A1240" s="593" t="str">
        <f t="shared" si="72"/>
        <v>ИНФРА ХОЛДИНГ АД</v>
      </c>
      <c r="B1240" s="593" t="str">
        <f t="shared" si="73"/>
        <v>175443402</v>
      </c>
      <c r="C1240" s="597">
        <f t="shared" si="74"/>
        <v>46022</v>
      </c>
      <c r="D1240" s="593" t="s">
        <v>834</v>
      </c>
      <c r="E1240" s="593">
        <v>4</v>
      </c>
      <c r="F1240" s="593" t="s">
        <v>833</v>
      </c>
      <c r="G1240" s="593"/>
      <c r="H1240" s="598">
        <f>'Справка 8'!F14</f>
        <v>0</v>
      </c>
    </row>
    <row r="1241" spans="1:8">
      <c r="A1241" s="593" t="str">
        <f t="shared" si="72"/>
        <v>ИНФРА ХОЛДИНГ АД</v>
      </c>
      <c r="B1241" s="593" t="str">
        <f t="shared" si="73"/>
        <v>175443402</v>
      </c>
      <c r="C1241" s="597">
        <f t="shared" si="74"/>
        <v>46022</v>
      </c>
      <c r="D1241" s="593" t="s">
        <v>835</v>
      </c>
      <c r="E1241" s="593">
        <v>4</v>
      </c>
      <c r="F1241" s="593" t="s">
        <v>635</v>
      </c>
      <c r="G1241" s="593"/>
      <c r="H1241" s="598">
        <f>'Справка 8'!F15</f>
        <v>0</v>
      </c>
    </row>
    <row r="1242" spans="1:8">
      <c r="A1242" s="593" t="str">
        <f t="shared" si="72"/>
        <v>ИНФРА ХОЛДИНГ АД</v>
      </c>
      <c r="B1242" s="593" t="str">
        <f t="shared" si="73"/>
        <v>175443402</v>
      </c>
      <c r="C1242" s="597">
        <f t="shared" si="74"/>
        <v>46022</v>
      </c>
      <c r="D1242" s="593" t="s">
        <v>837</v>
      </c>
      <c r="E1242" s="593">
        <v>4</v>
      </c>
      <c r="F1242" s="593" t="s">
        <v>836</v>
      </c>
      <c r="G1242" s="593"/>
      <c r="H1242" s="598">
        <f>'Справка 8'!F16</f>
        <v>0</v>
      </c>
    </row>
    <row r="1243" spans="1:8">
      <c r="A1243" s="593" t="str">
        <f t="shared" si="72"/>
        <v>ИНФРА ХОЛДИНГ АД</v>
      </c>
      <c r="B1243" s="593" t="str">
        <f t="shared" si="73"/>
        <v>175443402</v>
      </c>
      <c r="C1243" s="597">
        <f t="shared" si="74"/>
        <v>46022</v>
      </c>
      <c r="D1243" s="593" t="s">
        <v>838</v>
      </c>
      <c r="E1243" s="593">
        <v>4</v>
      </c>
      <c r="F1243" s="593" t="s">
        <v>97</v>
      </c>
      <c r="G1243" s="593"/>
      <c r="H1243" s="598">
        <f>'Справка 8'!F17</f>
        <v>0</v>
      </c>
    </row>
    <row r="1244" spans="1:8">
      <c r="A1244" s="593" t="str">
        <f t="shared" si="72"/>
        <v>ИНФРА ХОЛДИНГ АД</v>
      </c>
      <c r="B1244" s="593" t="str">
        <f t="shared" si="73"/>
        <v>175443402</v>
      </c>
      <c r="C1244" s="597">
        <f t="shared" si="74"/>
        <v>46022</v>
      </c>
      <c r="D1244" s="593" t="s">
        <v>839</v>
      </c>
      <c r="E1244" s="593">
        <v>4</v>
      </c>
      <c r="F1244" s="593" t="s">
        <v>830</v>
      </c>
      <c r="G1244" s="593"/>
      <c r="H1244" s="598">
        <f>'Справка 8'!F18</f>
        <v>0</v>
      </c>
    </row>
    <row r="1245" spans="1:8">
      <c r="A1245" s="593" t="str">
        <f t="shared" si="72"/>
        <v>ИНФРА ХОЛДИНГ АД</v>
      </c>
      <c r="B1245" s="593" t="str">
        <f t="shared" si="73"/>
        <v>175443402</v>
      </c>
      <c r="C1245" s="597">
        <f t="shared" si="74"/>
        <v>46022</v>
      </c>
      <c r="D1245" s="593" t="s">
        <v>841</v>
      </c>
      <c r="E1245" s="593">
        <v>4</v>
      </c>
      <c r="F1245" s="593" t="s">
        <v>831</v>
      </c>
      <c r="G1245" s="593"/>
      <c r="H1245" s="598">
        <f>'Справка 8'!F20</f>
        <v>0</v>
      </c>
    </row>
    <row r="1246" spans="1:8">
      <c r="A1246" s="593" t="str">
        <f t="shared" si="72"/>
        <v>ИНФРА ХОЛДИНГ АД</v>
      </c>
      <c r="B1246" s="593" t="str">
        <f t="shared" si="73"/>
        <v>175443402</v>
      </c>
      <c r="C1246" s="597">
        <f t="shared" si="74"/>
        <v>46022</v>
      </c>
      <c r="D1246" s="593" t="s">
        <v>843</v>
      </c>
      <c r="E1246" s="593">
        <v>4</v>
      </c>
      <c r="F1246" s="593" t="s">
        <v>842</v>
      </c>
      <c r="G1246" s="593"/>
      <c r="H1246" s="598">
        <f>'Справка 8'!F21</f>
        <v>0</v>
      </c>
    </row>
    <row r="1247" spans="1:8">
      <c r="A1247" s="593" t="str">
        <f t="shared" si="72"/>
        <v>ИНФРА ХОЛДИНГ АД</v>
      </c>
      <c r="B1247" s="593" t="str">
        <f t="shared" si="73"/>
        <v>175443402</v>
      </c>
      <c r="C1247" s="597">
        <f t="shared" si="74"/>
        <v>46022</v>
      </c>
      <c r="D1247" s="593" t="s">
        <v>845</v>
      </c>
      <c r="E1247" s="593">
        <v>4</v>
      </c>
      <c r="F1247" s="593" t="s">
        <v>844</v>
      </c>
      <c r="G1247" s="593"/>
      <c r="H1247" s="598">
        <f>'Справка 8'!F22</f>
        <v>0</v>
      </c>
    </row>
    <row r="1248" spans="1:8">
      <c r="A1248" s="593" t="str">
        <f t="shared" si="72"/>
        <v>ИНФРА ХОЛДИНГ АД</v>
      </c>
      <c r="B1248" s="593" t="str">
        <f t="shared" si="73"/>
        <v>175443402</v>
      </c>
      <c r="C1248" s="597">
        <f t="shared" si="74"/>
        <v>46022</v>
      </c>
      <c r="D1248" s="593" t="s">
        <v>847</v>
      </c>
      <c r="E1248" s="593">
        <v>4</v>
      </c>
      <c r="F1248" s="593" t="s">
        <v>846</v>
      </c>
      <c r="G1248" s="593"/>
      <c r="H1248" s="598">
        <f>'Справка 8'!F23</f>
        <v>0</v>
      </c>
    </row>
    <row r="1249" spans="1:8">
      <c r="A1249" s="593" t="str">
        <f t="shared" si="72"/>
        <v>ИНФРА ХОЛДИНГ АД</v>
      </c>
      <c r="B1249" s="593" t="str">
        <f t="shared" si="73"/>
        <v>175443402</v>
      </c>
      <c r="C1249" s="597">
        <f t="shared" si="74"/>
        <v>46022</v>
      </c>
      <c r="D1249" s="593" t="s">
        <v>849</v>
      </c>
      <c r="E1249" s="593">
        <v>4</v>
      </c>
      <c r="F1249" s="593" t="s">
        <v>848</v>
      </c>
      <c r="G1249" s="593"/>
      <c r="H1249" s="598">
        <f>'Справка 8'!F24</f>
        <v>0</v>
      </c>
    </row>
    <row r="1250" spans="1:8">
      <c r="A1250" s="593" t="str">
        <f t="shared" si="72"/>
        <v>ИНФРА ХОЛДИНГ АД</v>
      </c>
      <c r="B1250" s="593" t="str">
        <f t="shared" si="73"/>
        <v>175443402</v>
      </c>
      <c r="C1250" s="597">
        <f t="shared" si="74"/>
        <v>46022</v>
      </c>
      <c r="D1250" s="593" t="s">
        <v>851</v>
      </c>
      <c r="E1250" s="593">
        <v>4</v>
      </c>
      <c r="F1250" s="593" t="s">
        <v>850</v>
      </c>
      <c r="G1250" s="593"/>
      <c r="H1250" s="598">
        <f>'Справка 8'!F25</f>
        <v>0</v>
      </c>
    </row>
    <row r="1251" spans="1:8">
      <c r="A1251" s="593" t="str">
        <f t="shared" si="72"/>
        <v>ИНФРА ХОЛДИНГ АД</v>
      </c>
      <c r="B1251" s="593" t="str">
        <f t="shared" si="73"/>
        <v>175443402</v>
      </c>
      <c r="C1251" s="597">
        <f t="shared" si="74"/>
        <v>46022</v>
      </c>
      <c r="D1251" s="593" t="s">
        <v>853</v>
      </c>
      <c r="E1251" s="593">
        <v>4</v>
      </c>
      <c r="F1251" s="593" t="s">
        <v>852</v>
      </c>
      <c r="G1251" s="593"/>
      <c r="H1251" s="598">
        <f>'Справка 8'!F26</f>
        <v>0</v>
      </c>
    </row>
    <row r="1252" spans="1:8">
      <c r="A1252" s="593" t="str">
        <f t="shared" si="72"/>
        <v>ИНФРА ХОЛДИНГ АД</v>
      </c>
      <c r="B1252" s="593" t="str">
        <f t="shared" si="73"/>
        <v>175443402</v>
      </c>
      <c r="C1252" s="597">
        <f t="shared" si="74"/>
        <v>46022</v>
      </c>
      <c r="D1252" s="593" t="s">
        <v>854</v>
      </c>
      <c r="E1252" s="593">
        <v>4</v>
      </c>
      <c r="F1252" s="593" t="s">
        <v>840</v>
      </c>
      <c r="G1252" s="593"/>
      <c r="H1252" s="598">
        <f>'Справка 8'!F27</f>
        <v>0</v>
      </c>
    </row>
    <row r="1253" spans="1:8">
      <c r="A1253" s="593" t="str">
        <f t="shared" si="72"/>
        <v>ИНФРА ХОЛДИНГ АД</v>
      </c>
      <c r="B1253" s="593" t="str">
        <f t="shared" si="73"/>
        <v>175443402</v>
      </c>
      <c r="C1253" s="597">
        <f t="shared" si="74"/>
        <v>46022</v>
      </c>
      <c r="D1253" s="593" t="s">
        <v>832</v>
      </c>
      <c r="E1253" s="593">
        <v>5</v>
      </c>
      <c r="F1253" s="593" t="s">
        <v>831</v>
      </c>
      <c r="G1253" s="593"/>
      <c r="H1253" s="598">
        <f>'Справка 8'!G13</f>
        <v>0</v>
      </c>
    </row>
    <row r="1254" spans="1:8">
      <c r="A1254" s="593" t="str">
        <f t="shared" si="72"/>
        <v>ИНФРА ХОЛДИНГ АД</v>
      </c>
      <c r="B1254" s="593" t="str">
        <f t="shared" si="73"/>
        <v>175443402</v>
      </c>
      <c r="C1254" s="597">
        <f t="shared" si="74"/>
        <v>46022</v>
      </c>
      <c r="D1254" s="593" t="s">
        <v>834</v>
      </c>
      <c r="E1254" s="593">
        <v>5</v>
      </c>
      <c r="F1254" s="593" t="s">
        <v>833</v>
      </c>
      <c r="G1254" s="593"/>
      <c r="H1254" s="598">
        <f>'Справка 8'!G14</f>
        <v>0</v>
      </c>
    </row>
    <row r="1255" spans="1:8">
      <c r="A1255" s="593" t="str">
        <f t="shared" si="72"/>
        <v>ИНФРА ХОЛДИНГ АД</v>
      </c>
      <c r="B1255" s="593" t="str">
        <f t="shared" si="73"/>
        <v>175443402</v>
      </c>
      <c r="C1255" s="597">
        <f t="shared" si="74"/>
        <v>46022</v>
      </c>
      <c r="D1255" s="593" t="s">
        <v>835</v>
      </c>
      <c r="E1255" s="593">
        <v>5</v>
      </c>
      <c r="F1255" s="593" t="s">
        <v>635</v>
      </c>
      <c r="G1255" s="593"/>
      <c r="H1255" s="598">
        <f>'Справка 8'!G15</f>
        <v>0</v>
      </c>
    </row>
    <row r="1256" spans="1:8">
      <c r="A1256" s="593" t="str">
        <f t="shared" si="72"/>
        <v>ИНФРА ХОЛДИНГ АД</v>
      </c>
      <c r="B1256" s="593" t="str">
        <f t="shared" si="73"/>
        <v>175443402</v>
      </c>
      <c r="C1256" s="597">
        <f t="shared" si="74"/>
        <v>46022</v>
      </c>
      <c r="D1256" s="593" t="s">
        <v>837</v>
      </c>
      <c r="E1256" s="593">
        <v>5</v>
      </c>
      <c r="F1256" s="593" t="s">
        <v>836</v>
      </c>
      <c r="G1256" s="593"/>
      <c r="H1256" s="598">
        <f>'Справка 8'!G16</f>
        <v>0</v>
      </c>
    </row>
    <row r="1257" spans="1:8">
      <c r="A1257" s="593" t="str">
        <f t="shared" si="72"/>
        <v>ИНФРА ХОЛДИНГ АД</v>
      </c>
      <c r="B1257" s="593" t="str">
        <f t="shared" si="73"/>
        <v>175443402</v>
      </c>
      <c r="C1257" s="597">
        <f t="shared" si="74"/>
        <v>46022</v>
      </c>
      <c r="D1257" s="593" t="s">
        <v>838</v>
      </c>
      <c r="E1257" s="593">
        <v>5</v>
      </c>
      <c r="F1257" s="593" t="s">
        <v>97</v>
      </c>
      <c r="G1257" s="593"/>
      <c r="H1257" s="598">
        <f>'Справка 8'!G17</f>
        <v>0</v>
      </c>
    </row>
    <row r="1258" spans="1:8">
      <c r="A1258" s="593" t="str">
        <f t="shared" si="72"/>
        <v>ИНФРА ХОЛДИНГ АД</v>
      </c>
      <c r="B1258" s="593" t="str">
        <f t="shared" si="73"/>
        <v>175443402</v>
      </c>
      <c r="C1258" s="597">
        <f t="shared" si="74"/>
        <v>46022</v>
      </c>
      <c r="D1258" s="593" t="s">
        <v>839</v>
      </c>
      <c r="E1258" s="593">
        <v>5</v>
      </c>
      <c r="F1258" s="593" t="s">
        <v>830</v>
      </c>
      <c r="G1258" s="593"/>
      <c r="H1258" s="598">
        <f>'Справка 8'!G18</f>
        <v>0</v>
      </c>
    </row>
    <row r="1259" spans="1:8">
      <c r="A1259" s="593" t="str">
        <f t="shared" si="72"/>
        <v>ИНФРА ХОЛДИНГ АД</v>
      </c>
      <c r="B1259" s="593" t="str">
        <f t="shared" si="73"/>
        <v>175443402</v>
      </c>
      <c r="C1259" s="597">
        <f t="shared" si="74"/>
        <v>46022</v>
      </c>
      <c r="D1259" s="593" t="s">
        <v>841</v>
      </c>
      <c r="E1259" s="593">
        <v>5</v>
      </c>
      <c r="F1259" s="593" t="s">
        <v>831</v>
      </c>
      <c r="G1259" s="593"/>
      <c r="H1259" s="598">
        <f>'Справка 8'!G20</f>
        <v>0</v>
      </c>
    </row>
    <row r="1260" spans="1:8">
      <c r="A1260" s="593" t="str">
        <f t="shared" si="72"/>
        <v>ИНФРА ХОЛДИНГ АД</v>
      </c>
      <c r="B1260" s="593" t="str">
        <f t="shared" si="73"/>
        <v>175443402</v>
      </c>
      <c r="C1260" s="597">
        <f t="shared" si="74"/>
        <v>46022</v>
      </c>
      <c r="D1260" s="593" t="s">
        <v>843</v>
      </c>
      <c r="E1260" s="593">
        <v>5</v>
      </c>
      <c r="F1260" s="593" t="s">
        <v>842</v>
      </c>
      <c r="G1260" s="593"/>
      <c r="H1260" s="598">
        <f>'Справка 8'!G21</f>
        <v>0</v>
      </c>
    </row>
    <row r="1261" spans="1:8">
      <c r="A1261" s="593" t="str">
        <f t="shared" ref="A1261:A1294" si="75">pdeName</f>
        <v>ИНФРА ХОЛДИНГ АД</v>
      </c>
      <c r="B1261" s="593" t="str">
        <f t="shared" ref="B1261:B1294" si="76">pdeBulstat</f>
        <v>175443402</v>
      </c>
      <c r="C1261" s="597">
        <f t="shared" ref="C1261:C1294" si="77">endDate</f>
        <v>46022</v>
      </c>
      <c r="D1261" s="593" t="s">
        <v>845</v>
      </c>
      <c r="E1261" s="593">
        <v>5</v>
      </c>
      <c r="F1261" s="593" t="s">
        <v>844</v>
      </c>
      <c r="G1261" s="593"/>
      <c r="H1261" s="598">
        <f>'Справка 8'!G22</f>
        <v>0</v>
      </c>
    </row>
    <row r="1262" spans="1:8">
      <c r="A1262" s="593" t="str">
        <f t="shared" si="75"/>
        <v>ИНФРА ХОЛДИНГ АД</v>
      </c>
      <c r="B1262" s="593" t="str">
        <f t="shared" si="76"/>
        <v>175443402</v>
      </c>
      <c r="C1262" s="597">
        <f t="shared" si="77"/>
        <v>46022</v>
      </c>
      <c r="D1262" s="593" t="s">
        <v>847</v>
      </c>
      <c r="E1262" s="593">
        <v>5</v>
      </c>
      <c r="F1262" s="593" t="s">
        <v>846</v>
      </c>
      <c r="G1262" s="593"/>
      <c r="H1262" s="598">
        <f>'Справка 8'!G23</f>
        <v>0</v>
      </c>
    </row>
    <row r="1263" spans="1:8">
      <c r="A1263" s="593" t="str">
        <f t="shared" si="75"/>
        <v>ИНФРА ХОЛДИНГ АД</v>
      </c>
      <c r="B1263" s="593" t="str">
        <f t="shared" si="76"/>
        <v>175443402</v>
      </c>
      <c r="C1263" s="597">
        <f t="shared" si="77"/>
        <v>46022</v>
      </c>
      <c r="D1263" s="593" t="s">
        <v>849</v>
      </c>
      <c r="E1263" s="593">
        <v>5</v>
      </c>
      <c r="F1263" s="593" t="s">
        <v>848</v>
      </c>
      <c r="G1263" s="593"/>
      <c r="H1263" s="598">
        <f>'Справка 8'!G24</f>
        <v>0</v>
      </c>
    </row>
    <row r="1264" spans="1:8">
      <c r="A1264" s="593" t="str">
        <f t="shared" si="75"/>
        <v>ИНФРА ХОЛДИНГ АД</v>
      </c>
      <c r="B1264" s="593" t="str">
        <f t="shared" si="76"/>
        <v>175443402</v>
      </c>
      <c r="C1264" s="597">
        <f t="shared" si="77"/>
        <v>46022</v>
      </c>
      <c r="D1264" s="593" t="s">
        <v>851</v>
      </c>
      <c r="E1264" s="593">
        <v>5</v>
      </c>
      <c r="F1264" s="593" t="s">
        <v>850</v>
      </c>
      <c r="G1264" s="593"/>
      <c r="H1264" s="598">
        <f>'Справка 8'!G25</f>
        <v>0</v>
      </c>
    </row>
    <row r="1265" spans="1:8">
      <c r="A1265" s="593" t="str">
        <f t="shared" si="75"/>
        <v>ИНФРА ХОЛДИНГ АД</v>
      </c>
      <c r="B1265" s="593" t="str">
        <f t="shared" si="76"/>
        <v>175443402</v>
      </c>
      <c r="C1265" s="597">
        <f t="shared" si="77"/>
        <v>46022</v>
      </c>
      <c r="D1265" s="593" t="s">
        <v>853</v>
      </c>
      <c r="E1265" s="593">
        <v>5</v>
      </c>
      <c r="F1265" s="593" t="s">
        <v>852</v>
      </c>
      <c r="G1265" s="593"/>
      <c r="H1265" s="598">
        <f>'Справка 8'!G26</f>
        <v>0</v>
      </c>
    </row>
    <row r="1266" spans="1:8">
      <c r="A1266" s="593" t="str">
        <f t="shared" si="75"/>
        <v>ИНФРА ХОЛДИНГ АД</v>
      </c>
      <c r="B1266" s="593" t="str">
        <f t="shared" si="76"/>
        <v>175443402</v>
      </c>
      <c r="C1266" s="597">
        <f t="shared" si="77"/>
        <v>46022</v>
      </c>
      <c r="D1266" s="593" t="s">
        <v>854</v>
      </c>
      <c r="E1266" s="593">
        <v>5</v>
      </c>
      <c r="F1266" s="593" t="s">
        <v>840</v>
      </c>
      <c r="G1266" s="593"/>
      <c r="H1266" s="598">
        <f>'Справка 8'!G27</f>
        <v>0</v>
      </c>
    </row>
    <row r="1267" spans="1:8">
      <c r="A1267" s="593" t="str">
        <f t="shared" si="75"/>
        <v>ИНФРА ХОЛДИНГ АД</v>
      </c>
      <c r="B1267" s="593" t="str">
        <f t="shared" si="76"/>
        <v>175443402</v>
      </c>
      <c r="C1267" s="597">
        <f t="shared" si="77"/>
        <v>46022</v>
      </c>
      <c r="D1267" s="593" t="s">
        <v>832</v>
      </c>
      <c r="E1267" s="593">
        <v>6</v>
      </c>
      <c r="F1267" s="593" t="s">
        <v>831</v>
      </c>
      <c r="G1267" s="593"/>
      <c r="H1267" s="598">
        <f>'Справка 8'!H13</f>
        <v>0</v>
      </c>
    </row>
    <row r="1268" spans="1:8">
      <c r="A1268" s="593" t="str">
        <f t="shared" si="75"/>
        <v>ИНФРА ХОЛДИНГ АД</v>
      </c>
      <c r="B1268" s="593" t="str">
        <f t="shared" si="76"/>
        <v>175443402</v>
      </c>
      <c r="C1268" s="597">
        <f t="shared" si="77"/>
        <v>46022</v>
      </c>
      <c r="D1268" s="593" t="s">
        <v>834</v>
      </c>
      <c r="E1268" s="593">
        <v>6</v>
      </c>
      <c r="F1268" s="593" t="s">
        <v>833</v>
      </c>
      <c r="G1268" s="593"/>
      <c r="H1268" s="598">
        <f>'Справка 8'!H14</f>
        <v>0</v>
      </c>
    </row>
    <row r="1269" spans="1:8">
      <c r="A1269" s="593" t="str">
        <f t="shared" si="75"/>
        <v>ИНФРА ХОЛДИНГ АД</v>
      </c>
      <c r="B1269" s="593" t="str">
        <f t="shared" si="76"/>
        <v>175443402</v>
      </c>
      <c r="C1269" s="597">
        <f t="shared" si="77"/>
        <v>46022</v>
      </c>
      <c r="D1269" s="593" t="s">
        <v>835</v>
      </c>
      <c r="E1269" s="593">
        <v>6</v>
      </c>
      <c r="F1269" s="593" t="s">
        <v>635</v>
      </c>
      <c r="G1269" s="593"/>
      <c r="H1269" s="598">
        <f>'Справка 8'!H15</f>
        <v>0</v>
      </c>
    </row>
    <row r="1270" spans="1:8">
      <c r="A1270" s="593" t="str">
        <f t="shared" si="75"/>
        <v>ИНФРА ХОЛДИНГ АД</v>
      </c>
      <c r="B1270" s="593" t="str">
        <f t="shared" si="76"/>
        <v>175443402</v>
      </c>
      <c r="C1270" s="597">
        <f t="shared" si="77"/>
        <v>46022</v>
      </c>
      <c r="D1270" s="593" t="s">
        <v>837</v>
      </c>
      <c r="E1270" s="593">
        <v>6</v>
      </c>
      <c r="F1270" s="593" t="s">
        <v>836</v>
      </c>
      <c r="G1270" s="593"/>
      <c r="H1270" s="598">
        <f>'Справка 8'!H16</f>
        <v>0</v>
      </c>
    </row>
    <row r="1271" spans="1:8">
      <c r="A1271" s="593" t="str">
        <f t="shared" si="75"/>
        <v>ИНФРА ХОЛДИНГ АД</v>
      </c>
      <c r="B1271" s="593" t="str">
        <f t="shared" si="76"/>
        <v>175443402</v>
      </c>
      <c r="C1271" s="597">
        <f t="shared" si="77"/>
        <v>46022</v>
      </c>
      <c r="D1271" s="593" t="s">
        <v>838</v>
      </c>
      <c r="E1271" s="593">
        <v>6</v>
      </c>
      <c r="F1271" s="593" t="s">
        <v>97</v>
      </c>
      <c r="G1271" s="593"/>
      <c r="H1271" s="598">
        <f>'Справка 8'!H17</f>
        <v>0</v>
      </c>
    </row>
    <row r="1272" spans="1:8">
      <c r="A1272" s="593" t="str">
        <f t="shared" si="75"/>
        <v>ИНФРА ХОЛДИНГ АД</v>
      </c>
      <c r="B1272" s="593" t="str">
        <f t="shared" si="76"/>
        <v>175443402</v>
      </c>
      <c r="C1272" s="597">
        <f t="shared" si="77"/>
        <v>46022</v>
      </c>
      <c r="D1272" s="593" t="s">
        <v>839</v>
      </c>
      <c r="E1272" s="593">
        <v>6</v>
      </c>
      <c r="F1272" s="593" t="s">
        <v>830</v>
      </c>
      <c r="G1272" s="593"/>
      <c r="H1272" s="598">
        <f>'Справка 8'!H18</f>
        <v>0</v>
      </c>
    </row>
    <row r="1273" spans="1:8">
      <c r="A1273" s="593" t="str">
        <f t="shared" si="75"/>
        <v>ИНФРА ХОЛДИНГ АД</v>
      </c>
      <c r="B1273" s="593" t="str">
        <f t="shared" si="76"/>
        <v>175443402</v>
      </c>
      <c r="C1273" s="597">
        <f t="shared" si="77"/>
        <v>46022</v>
      </c>
      <c r="D1273" s="593" t="s">
        <v>841</v>
      </c>
      <c r="E1273" s="593">
        <v>6</v>
      </c>
      <c r="F1273" s="593" t="s">
        <v>831</v>
      </c>
      <c r="G1273" s="593"/>
      <c r="H1273" s="598">
        <f>'Справка 8'!H20</f>
        <v>0</v>
      </c>
    </row>
    <row r="1274" spans="1:8">
      <c r="A1274" s="593" t="str">
        <f t="shared" si="75"/>
        <v>ИНФРА ХОЛДИНГ АД</v>
      </c>
      <c r="B1274" s="593" t="str">
        <f t="shared" si="76"/>
        <v>175443402</v>
      </c>
      <c r="C1274" s="597">
        <f t="shared" si="77"/>
        <v>46022</v>
      </c>
      <c r="D1274" s="593" t="s">
        <v>843</v>
      </c>
      <c r="E1274" s="593">
        <v>6</v>
      </c>
      <c r="F1274" s="593" t="s">
        <v>842</v>
      </c>
      <c r="G1274" s="593"/>
      <c r="H1274" s="598">
        <f>'Справка 8'!H21</f>
        <v>0</v>
      </c>
    </row>
    <row r="1275" spans="1:8">
      <c r="A1275" s="593" t="str">
        <f t="shared" si="75"/>
        <v>ИНФРА ХОЛДИНГ АД</v>
      </c>
      <c r="B1275" s="593" t="str">
        <f t="shared" si="76"/>
        <v>175443402</v>
      </c>
      <c r="C1275" s="597">
        <f t="shared" si="77"/>
        <v>46022</v>
      </c>
      <c r="D1275" s="593" t="s">
        <v>845</v>
      </c>
      <c r="E1275" s="593">
        <v>6</v>
      </c>
      <c r="F1275" s="593" t="s">
        <v>844</v>
      </c>
      <c r="G1275" s="593"/>
      <c r="H1275" s="598">
        <f>'Справка 8'!H22</f>
        <v>0</v>
      </c>
    </row>
    <row r="1276" spans="1:8">
      <c r="A1276" s="593" t="str">
        <f t="shared" si="75"/>
        <v>ИНФРА ХОЛДИНГ АД</v>
      </c>
      <c r="B1276" s="593" t="str">
        <f t="shared" si="76"/>
        <v>175443402</v>
      </c>
      <c r="C1276" s="597">
        <f t="shared" si="77"/>
        <v>46022</v>
      </c>
      <c r="D1276" s="593" t="s">
        <v>847</v>
      </c>
      <c r="E1276" s="593">
        <v>6</v>
      </c>
      <c r="F1276" s="593" t="s">
        <v>846</v>
      </c>
      <c r="G1276" s="593"/>
      <c r="H1276" s="598">
        <f>'Справка 8'!H23</f>
        <v>0</v>
      </c>
    </row>
    <row r="1277" spans="1:8">
      <c r="A1277" s="593" t="str">
        <f t="shared" si="75"/>
        <v>ИНФРА ХОЛДИНГ АД</v>
      </c>
      <c r="B1277" s="593" t="str">
        <f t="shared" si="76"/>
        <v>175443402</v>
      </c>
      <c r="C1277" s="597">
        <f t="shared" si="77"/>
        <v>46022</v>
      </c>
      <c r="D1277" s="593" t="s">
        <v>849</v>
      </c>
      <c r="E1277" s="593">
        <v>6</v>
      </c>
      <c r="F1277" s="593" t="s">
        <v>848</v>
      </c>
      <c r="G1277" s="593"/>
      <c r="H1277" s="598">
        <f>'Справка 8'!H24</f>
        <v>0</v>
      </c>
    </row>
    <row r="1278" spans="1:8">
      <c r="A1278" s="593" t="str">
        <f t="shared" si="75"/>
        <v>ИНФРА ХОЛДИНГ АД</v>
      </c>
      <c r="B1278" s="593" t="str">
        <f t="shared" si="76"/>
        <v>175443402</v>
      </c>
      <c r="C1278" s="597">
        <f t="shared" si="77"/>
        <v>46022</v>
      </c>
      <c r="D1278" s="593" t="s">
        <v>851</v>
      </c>
      <c r="E1278" s="593">
        <v>6</v>
      </c>
      <c r="F1278" s="593" t="s">
        <v>850</v>
      </c>
      <c r="G1278" s="593"/>
      <c r="H1278" s="598">
        <f>'Справка 8'!H25</f>
        <v>0</v>
      </c>
    </row>
    <row r="1279" spans="1:8">
      <c r="A1279" s="593" t="str">
        <f t="shared" si="75"/>
        <v>ИНФРА ХОЛДИНГ АД</v>
      </c>
      <c r="B1279" s="593" t="str">
        <f t="shared" si="76"/>
        <v>175443402</v>
      </c>
      <c r="C1279" s="597">
        <f t="shared" si="77"/>
        <v>46022</v>
      </c>
      <c r="D1279" s="593" t="s">
        <v>853</v>
      </c>
      <c r="E1279" s="593">
        <v>6</v>
      </c>
      <c r="F1279" s="593" t="s">
        <v>852</v>
      </c>
      <c r="G1279" s="593"/>
      <c r="H1279" s="598">
        <f>'Справка 8'!H26</f>
        <v>0</v>
      </c>
    </row>
    <row r="1280" spans="1:8">
      <c r="A1280" s="593" t="str">
        <f t="shared" si="75"/>
        <v>ИНФРА ХОЛДИНГ АД</v>
      </c>
      <c r="B1280" s="593" t="str">
        <f t="shared" si="76"/>
        <v>175443402</v>
      </c>
      <c r="C1280" s="597">
        <f t="shared" si="77"/>
        <v>46022</v>
      </c>
      <c r="D1280" s="593" t="s">
        <v>854</v>
      </c>
      <c r="E1280" s="593">
        <v>6</v>
      </c>
      <c r="F1280" s="593" t="s">
        <v>840</v>
      </c>
      <c r="G1280" s="593"/>
      <c r="H1280" s="598">
        <f>'Справка 8'!H27</f>
        <v>0</v>
      </c>
    </row>
    <row r="1281" spans="1:8">
      <c r="A1281" s="593" t="str">
        <f t="shared" si="75"/>
        <v>ИНФРА ХОЛДИНГ АД</v>
      </c>
      <c r="B1281" s="593" t="str">
        <f t="shared" si="76"/>
        <v>175443402</v>
      </c>
      <c r="C1281" s="597">
        <f t="shared" si="77"/>
        <v>46022</v>
      </c>
      <c r="D1281" s="593" t="s">
        <v>832</v>
      </c>
      <c r="E1281" s="593">
        <v>7</v>
      </c>
      <c r="F1281" s="593" t="s">
        <v>831</v>
      </c>
      <c r="G1281" s="593"/>
      <c r="H1281" s="598">
        <f>'Справка 8'!I13</f>
        <v>0</v>
      </c>
    </row>
    <row r="1282" spans="1:8">
      <c r="A1282" s="593" t="str">
        <f t="shared" si="75"/>
        <v>ИНФРА ХОЛДИНГ АД</v>
      </c>
      <c r="B1282" s="593" t="str">
        <f t="shared" si="76"/>
        <v>175443402</v>
      </c>
      <c r="C1282" s="597">
        <f t="shared" si="77"/>
        <v>46022</v>
      </c>
      <c r="D1282" s="593" t="s">
        <v>834</v>
      </c>
      <c r="E1282" s="593">
        <v>7</v>
      </c>
      <c r="F1282" s="593" t="s">
        <v>833</v>
      </c>
      <c r="G1282" s="593"/>
      <c r="H1282" s="598">
        <f>'Справка 8'!I14</f>
        <v>0</v>
      </c>
    </row>
    <row r="1283" spans="1:8">
      <c r="A1283" s="593" t="str">
        <f t="shared" si="75"/>
        <v>ИНФРА ХОЛДИНГ АД</v>
      </c>
      <c r="B1283" s="593" t="str">
        <f t="shared" si="76"/>
        <v>175443402</v>
      </c>
      <c r="C1283" s="597">
        <f t="shared" si="77"/>
        <v>46022</v>
      </c>
      <c r="D1283" s="593" t="s">
        <v>835</v>
      </c>
      <c r="E1283" s="593">
        <v>7</v>
      </c>
      <c r="F1283" s="593" t="s">
        <v>635</v>
      </c>
      <c r="G1283" s="593"/>
      <c r="H1283" s="598">
        <f>'Справка 8'!I15</f>
        <v>0</v>
      </c>
    </row>
    <row r="1284" spans="1:8">
      <c r="A1284" s="593" t="str">
        <f t="shared" si="75"/>
        <v>ИНФРА ХОЛДИНГ АД</v>
      </c>
      <c r="B1284" s="593" t="str">
        <f t="shared" si="76"/>
        <v>175443402</v>
      </c>
      <c r="C1284" s="597">
        <f t="shared" si="77"/>
        <v>46022</v>
      </c>
      <c r="D1284" s="593" t="s">
        <v>837</v>
      </c>
      <c r="E1284" s="593">
        <v>7</v>
      </c>
      <c r="F1284" s="593" t="s">
        <v>836</v>
      </c>
      <c r="G1284" s="593"/>
      <c r="H1284" s="598">
        <f>'Справка 8'!I16</f>
        <v>0</v>
      </c>
    </row>
    <row r="1285" spans="1:8">
      <c r="A1285" s="593" t="str">
        <f t="shared" si="75"/>
        <v>ИНФРА ХОЛДИНГ АД</v>
      </c>
      <c r="B1285" s="593" t="str">
        <f t="shared" si="76"/>
        <v>175443402</v>
      </c>
      <c r="C1285" s="597">
        <f t="shared" si="77"/>
        <v>46022</v>
      </c>
      <c r="D1285" s="593" t="s">
        <v>838</v>
      </c>
      <c r="E1285" s="593">
        <v>7</v>
      </c>
      <c r="F1285" s="593" t="s">
        <v>97</v>
      </c>
      <c r="G1285" s="593"/>
      <c r="H1285" s="598">
        <f>'Справка 8'!I17</f>
        <v>0</v>
      </c>
    </row>
    <row r="1286" spans="1:8">
      <c r="A1286" s="593" t="str">
        <f t="shared" si="75"/>
        <v>ИНФРА ХОЛДИНГ АД</v>
      </c>
      <c r="B1286" s="593" t="str">
        <f t="shared" si="76"/>
        <v>175443402</v>
      </c>
      <c r="C1286" s="597">
        <f t="shared" si="77"/>
        <v>46022</v>
      </c>
      <c r="D1286" s="593" t="s">
        <v>839</v>
      </c>
      <c r="E1286" s="593">
        <v>7</v>
      </c>
      <c r="F1286" s="593" t="s">
        <v>830</v>
      </c>
      <c r="G1286" s="593"/>
      <c r="H1286" s="598">
        <f>'Справка 8'!I18</f>
        <v>0</v>
      </c>
    </row>
    <row r="1287" spans="1:8">
      <c r="A1287" s="593" t="str">
        <f t="shared" si="75"/>
        <v>ИНФРА ХОЛДИНГ АД</v>
      </c>
      <c r="B1287" s="593" t="str">
        <f t="shared" si="76"/>
        <v>175443402</v>
      </c>
      <c r="C1287" s="597">
        <f t="shared" si="77"/>
        <v>46022</v>
      </c>
      <c r="D1287" s="593" t="s">
        <v>841</v>
      </c>
      <c r="E1287" s="593">
        <v>7</v>
      </c>
      <c r="F1287" s="593" t="s">
        <v>831</v>
      </c>
      <c r="G1287" s="593"/>
      <c r="H1287" s="598">
        <f>'Справка 8'!I20</f>
        <v>0</v>
      </c>
    </row>
    <row r="1288" spans="1:8">
      <c r="A1288" s="593" t="str">
        <f t="shared" si="75"/>
        <v>ИНФРА ХОЛДИНГ АД</v>
      </c>
      <c r="B1288" s="593" t="str">
        <f t="shared" si="76"/>
        <v>175443402</v>
      </c>
      <c r="C1288" s="597">
        <f t="shared" si="77"/>
        <v>46022</v>
      </c>
      <c r="D1288" s="593" t="s">
        <v>843</v>
      </c>
      <c r="E1288" s="593">
        <v>7</v>
      </c>
      <c r="F1288" s="593" t="s">
        <v>842</v>
      </c>
      <c r="G1288" s="593"/>
      <c r="H1288" s="598">
        <f>'Справка 8'!I21</f>
        <v>0</v>
      </c>
    </row>
    <row r="1289" spans="1:8">
      <c r="A1289" s="593" t="str">
        <f t="shared" si="75"/>
        <v>ИНФРА ХОЛДИНГ АД</v>
      </c>
      <c r="B1289" s="593" t="str">
        <f t="shared" si="76"/>
        <v>175443402</v>
      </c>
      <c r="C1289" s="597">
        <f t="shared" si="77"/>
        <v>46022</v>
      </c>
      <c r="D1289" s="593" t="s">
        <v>845</v>
      </c>
      <c r="E1289" s="593">
        <v>7</v>
      </c>
      <c r="F1289" s="593" t="s">
        <v>844</v>
      </c>
      <c r="G1289" s="593"/>
      <c r="H1289" s="598">
        <f>'Справка 8'!I22</f>
        <v>0</v>
      </c>
    </row>
    <row r="1290" spans="1:8">
      <c r="A1290" s="593" t="str">
        <f t="shared" si="75"/>
        <v>ИНФРА ХОЛДИНГ АД</v>
      </c>
      <c r="B1290" s="593" t="str">
        <f t="shared" si="76"/>
        <v>175443402</v>
      </c>
      <c r="C1290" s="597">
        <f t="shared" si="77"/>
        <v>46022</v>
      </c>
      <c r="D1290" s="593" t="s">
        <v>847</v>
      </c>
      <c r="E1290" s="593">
        <v>7</v>
      </c>
      <c r="F1290" s="593" t="s">
        <v>846</v>
      </c>
      <c r="G1290" s="593"/>
      <c r="H1290" s="598">
        <f>'Справка 8'!I23</f>
        <v>0</v>
      </c>
    </row>
    <row r="1291" spans="1:8">
      <c r="A1291" s="593" t="str">
        <f t="shared" si="75"/>
        <v>ИНФРА ХОЛДИНГ АД</v>
      </c>
      <c r="B1291" s="593" t="str">
        <f t="shared" si="76"/>
        <v>175443402</v>
      </c>
      <c r="C1291" s="597">
        <f t="shared" si="77"/>
        <v>46022</v>
      </c>
      <c r="D1291" s="593" t="s">
        <v>849</v>
      </c>
      <c r="E1291" s="593">
        <v>7</v>
      </c>
      <c r="F1291" s="593" t="s">
        <v>848</v>
      </c>
      <c r="G1291" s="593"/>
      <c r="H1291" s="598">
        <f>'Справка 8'!I24</f>
        <v>0</v>
      </c>
    </row>
    <row r="1292" spans="1:8">
      <c r="A1292" s="593" t="str">
        <f t="shared" si="75"/>
        <v>ИНФРА ХОЛДИНГ АД</v>
      </c>
      <c r="B1292" s="593" t="str">
        <f t="shared" si="76"/>
        <v>175443402</v>
      </c>
      <c r="C1292" s="597">
        <f t="shared" si="77"/>
        <v>46022</v>
      </c>
      <c r="D1292" s="593" t="s">
        <v>851</v>
      </c>
      <c r="E1292" s="593">
        <v>7</v>
      </c>
      <c r="F1292" s="593" t="s">
        <v>850</v>
      </c>
      <c r="G1292" s="593"/>
      <c r="H1292" s="598">
        <f>'Справка 8'!I25</f>
        <v>0</v>
      </c>
    </row>
    <row r="1293" spans="1:8">
      <c r="A1293" s="593" t="str">
        <f t="shared" si="75"/>
        <v>ИНФРА ХОЛДИНГ АД</v>
      </c>
      <c r="B1293" s="593" t="str">
        <f t="shared" si="76"/>
        <v>175443402</v>
      </c>
      <c r="C1293" s="597">
        <f t="shared" si="77"/>
        <v>46022</v>
      </c>
      <c r="D1293" s="593" t="s">
        <v>853</v>
      </c>
      <c r="E1293" s="593">
        <v>7</v>
      </c>
      <c r="F1293" s="593" t="s">
        <v>852</v>
      </c>
      <c r="G1293" s="593"/>
      <c r="H1293" s="598">
        <f>'Справка 8'!I26</f>
        <v>0</v>
      </c>
    </row>
    <row r="1294" spans="1:8">
      <c r="A1294" s="593" t="str">
        <f t="shared" si="75"/>
        <v>ИНФРА ХОЛДИНГ АД</v>
      </c>
      <c r="B1294" s="593" t="str">
        <f t="shared" si="76"/>
        <v>175443402</v>
      </c>
      <c r="C1294" s="597">
        <f t="shared" si="77"/>
        <v>46022</v>
      </c>
      <c r="D1294" s="593" t="s">
        <v>854</v>
      </c>
      <c r="E1294" s="593">
        <v>7</v>
      </c>
      <c r="F1294" s="593" t="s">
        <v>840</v>
      </c>
      <c r="G1294" s="593"/>
      <c r="H1294" s="598">
        <f>'Справка 8'!I27</f>
        <v>0</v>
      </c>
    </row>
    <row r="1295" spans="1:8" s="433" customFormat="1">
      <c r="A1295" s="594"/>
      <c r="B1295" s="594"/>
      <c r="C1295" s="595"/>
      <c r="D1295" s="594"/>
      <c r="E1295" s="594"/>
      <c r="F1295" s="596" t="s">
        <v>968</v>
      </c>
      <c r="G1295" s="594"/>
      <c r="H1295" s="594"/>
    </row>
    <row r="1296" spans="1:8">
      <c r="A1296" s="593" t="str">
        <f t="shared" ref="A1296:A1335" si="78">pdeName</f>
        <v>ИНФРА ХОЛДИНГ АД</v>
      </c>
      <c r="B1296" s="593" t="str">
        <f t="shared" ref="B1296:B1335" si="79">pdeBulstat</f>
        <v>175443402</v>
      </c>
      <c r="C1296" s="597">
        <f t="shared" ref="C1296:C1335" si="80">endDate</f>
        <v>46022</v>
      </c>
      <c r="D1296" s="593" t="s">
        <v>546</v>
      </c>
      <c r="E1296" s="593">
        <v>1</v>
      </c>
      <c r="F1296" s="593" t="s">
        <v>544</v>
      </c>
      <c r="G1296" s="593"/>
      <c r="H1296" s="598" t="e">
        <f>#REF!</f>
        <v>#REF!</v>
      </c>
    </row>
    <row r="1297" spans="1:8">
      <c r="A1297" s="593" t="str">
        <f t="shared" si="78"/>
        <v>ИНФРА ХОЛДИНГ АД</v>
      </c>
      <c r="B1297" s="593" t="str">
        <f t="shared" si="79"/>
        <v>175443402</v>
      </c>
      <c r="C1297" s="597">
        <f t="shared" si="80"/>
        <v>46022</v>
      </c>
      <c r="D1297" s="593" t="s">
        <v>549</v>
      </c>
      <c r="E1297" s="593">
        <v>1</v>
      </c>
      <c r="F1297" s="593" t="s">
        <v>547</v>
      </c>
      <c r="G1297" s="593"/>
      <c r="H1297" s="598" t="e">
        <f>#REF!</f>
        <v>#REF!</v>
      </c>
    </row>
    <row r="1298" spans="1:8">
      <c r="A1298" s="593" t="str">
        <f t="shared" si="78"/>
        <v>ИНФРА ХОЛДИНГ АД</v>
      </c>
      <c r="B1298" s="593" t="str">
        <f t="shared" si="79"/>
        <v>175443402</v>
      </c>
      <c r="C1298" s="597">
        <f t="shared" si="80"/>
        <v>46022</v>
      </c>
      <c r="D1298" s="593" t="s">
        <v>551</v>
      </c>
      <c r="E1298" s="593">
        <v>1</v>
      </c>
      <c r="F1298" s="593" t="s">
        <v>550</v>
      </c>
      <c r="G1298" s="593"/>
      <c r="H1298" s="598" t="e">
        <f>#REF!</f>
        <v>#REF!</v>
      </c>
    </row>
    <row r="1299" spans="1:8">
      <c r="A1299" s="593" t="str">
        <f t="shared" si="78"/>
        <v>ИНФРА ХОЛДИНГ АД</v>
      </c>
      <c r="B1299" s="593" t="str">
        <f t="shared" si="79"/>
        <v>175443402</v>
      </c>
      <c r="C1299" s="597">
        <f t="shared" si="80"/>
        <v>46022</v>
      </c>
      <c r="D1299" s="593" t="s">
        <v>554</v>
      </c>
      <c r="E1299" s="593">
        <v>1</v>
      </c>
      <c r="F1299" s="593" t="s">
        <v>552</v>
      </c>
      <c r="G1299" s="593"/>
      <c r="H1299" s="598" t="e">
        <f>#REF!</f>
        <v>#REF!</v>
      </c>
    </row>
    <row r="1300" spans="1:8">
      <c r="A1300" s="593" t="str">
        <f t="shared" si="78"/>
        <v>ИНФРА ХОЛДИНГ АД</v>
      </c>
      <c r="B1300" s="593" t="str">
        <f t="shared" si="79"/>
        <v>175443402</v>
      </c>
      <c r="C1300" s="597">
        <f t="shared" si="80"/>
        <v>46022</v>
      </c>
      <c r="D1300" s="593" t="s">
        <v>555</v>
      </c>
      <c r="E1300" s="593">
        <v>1</v>
      </c>
      <c r="F1300" s="593" t="s">
        <v>543</v>
      </c>
      <c r="G1300" s="593"/>
      <c r="H1300" s="598" t="e">
        <f>#REF!</f>
        <v>#REF!</v>
      </c>
    </row>
    <row r="1301" spans="1:8">
      <c r="A1301" s="593" t="str">
        <f t="shared" si="78"/>
        <v>ИНФРА ХОЛДИНГ АД</v>
      </c>
      <c r="B1301" s="593" t="str">
        <f t="shared" si="79"/>
        <v>175443402</v>
      </c>
      <c r="C1301" s="597">
        <f t="shared" si="80"/>
        <v>46022</v>
      </c>
      <c r="D1301" s="593" t="s">
        <v>557</v>
      </c>
      <c r="E1301" s="593">
        <v>1</v>
      </c>
      <c r="F1301" s="593" t="s">
        <v>544</v>
      </c>
      <c r="G1301" s="593"/>
      <c r="H1301" s="598" t="e">
        <f>#REF!</f>
        <v>#REF!</v>
      </c>
    </row>
    <row r="1302" spans="1:8">
      <c r="A1302" s="593" t="str">
        <f t="shared" si="78"/>
        <v>ИНФРА ХОЛДИНГ АД</v>
      </c>
      <c r="B1302" s="593" t="str">
        <f t="shared" si="79"/>
        <v>175443402</v>
      </c>
      <c r="C1302" s="597">
        <f t="shared" si="80"/>
        <v>46022</v>
      </c>
      <c r="D1302" s="593" t="s">
        <v>558</v>
      </c>
      <c r="E1302" s="593">
        <v>1</v>
      </c>
      <c r="F1302" s="593" t="s">
        <v>547</v>
      </c>
      <c r="G1302" s="593"/>
      <c r="H1302" s="598" t="e">
        <f>#REF!</f>
        <v>#REF!</v>
      </c>
    </row>
    <row r="1303" spans="1:8">
      <c r="A1303" s="593" t="str">
        <f t="shared" si="78"/>
        <v>ИНФРА ХОЛДИНГ АД</v>
      </c>
      <c r="B1303" s="593" t="str">
        <f t="shared" si="79"/>
        <v>175443402</v>
      </c>
      <c r="C1303" s="597">
        <f t="shared" si="80"/>
        <v>46022</v>
      </c>
      <c r="D1303" s="593" t="s">
        <v>559</v>
      </c>
      <c r="E1303" s="593">
        <v>1</v>
      </c>
      <c r="F1303" s="593" t="s">
        <v>550</v>
      </c>
      <c r="G1303" s="593"/>
      <c r="H1303" s="598" t="e">
        <f>#REF!</f>
        <v>#REF!</v>
      </c>
    </row>
    <row r="1304" spans="1:8">
      <c r="A1304" s="593" t="str">
        <f t="shared" si="78"/>
        <v>ИНФРА ХОЛДИНГ АД</v>
      </c>
      <c r="B1304" s="593" t="str">
        <f t="shared" si="79"/>
        <v>175443402</v>
      </c>
      <c r="C1304" s="597">
        <f t="shared" si="80"/>
        <v>46022</v>
      </c>
      <c r="D1304" s="593" t="s">
        <v>560</v>
      </c>
      <c r="E1304" s="593">
        <v>1</v>
      </c>
      <c r="F1304" s="593" t="s">
        <v>552</v>
      </c>
      <c r="G1304" s="593"/>
      <c r="H1304" s="598" t="e">
        <f>#REF!</f>
        <v>#REF!</v>
      </c>
    </row>
    <row r="1305" spans="1:8">
      <c r="A1305" s="593" t="str">
        <f t="shared" si="78"/>
        <v>ИНФРА ХОЛДИНГ АД</v>
      </c>
      <c r="B1305" s="593" t="str">
        <f t="shared" si="79"/>
        <v>175443402</v>
      </c>
      <c r="C1305" s="597">
        <f t="shared" si="80"/>
        <v>46022</v>
      </c>
      <c r="D1305" s="593" t="s">
        <v>561</v>
      </c>
      <c r="E1305" s="593">
        <v>1</v>
      </c>
      <c r="F1305" s="593" t="s">
        <v>556</v>
      </c>
      <c r="G1305" s="593"/>
      <c r="H1305" s="598" t="e">
        <f>#REF!</f>
        <v>#REF!</v>
      </c>
    </row>
    <row r="1306" spans="1:8">
      <c r="A1306" s="593" t="str">
        <f t="shared" si="78"/>
        <v>ИНФРА ХОЛДИНГ АД</v>
      </c>
      <c r="B1306" s="593" t="str">
        <f t="shared" si="79"/>
        <v>175443402</v>
      </c>
      <c r="C1306" s="597">
        <f t="shared" si="80"/>
        <v>46022</v>
      </c>
      <c r="D1306" s="593" t="s">
        <v>546</v>
      </c>
      <c r="E1306" s="593">
        <v>2</v>
      </c>
      <c r="F1306" s="593" t="s">
        <v>544</v>
      </c>
      <c r="G1306" s="593"/>
      <c r="H1306" s="598" t="e">
        <f>#REF!</f>
        <v>#REF!</v>
      </c>
    </row>
    <row r="1307" spans="1:8">
      <c r="A1307" s="593" t="str">
        <f t="shared" si="78"/>
        <v>ИНФРА ХОЛДИНГ АД</v>
      </c>
      <c r="B1307" s="593" t="str">
        <f t="shared" si="79"/>
        <v>175443402</v>
      </c>
      <c r="C1307" s="597">
        <f t="shared" si="80"/>
        <v>46022</v>
      </c>
      <c r="D1307" s="593" t="s">
        <v>549</v>
      </c>
      <c r="E1307" s="593">
        <v>2</v>
      </c>
      <c r="F1307" s="593" t="s">
        <v>547</v>
      </c>
      <c r="G1307" s="593"/>
      <c r="H1307" s="598" t="e">
        <f>#REF!</f>
        <v>#REF!</v>
      </c>
    </row>
    <row r="1308" spans="1:8">
      <c r="A1308" s="593" t="str">
        <f t="shared" si="78"/>
        <v>ИНФРА ХОЛДИНГ АД</v>
      </c>
      <c r="B1308" s="593" t="str">
        <f t="shared" si="79"/>
        <v>175443402</v>
      </c>
      <c r="C1308" s="597">
        <f t="shared" si="80"/>
        <v>46022</v>
      </c>
      <c r="D1308" s="593" t="s">
        <v>551</v>
      </c>
      <c r="E1308" s="593">
        <v>2</v>
      </c>
      <c r="F1308" s="593" t="s">
        <v>550</v>
      </c>
      <c r="G1308" s="593"/>
      <c r="H1308" s="598" t="e">
        <f>#REF!</f>
        <v>#REF!</v>
      </c>
    </row>
    <row r="1309" spans="1:8">
      <c r="A1309" s="593" t="str">
        <f t="shared" si="78"/>
        <v>ИНФРА ХОЛДИНГ АД</v>
      </c>
      <c r="B1309" s="593" t="str">
        <f t="shared" si="79"/>
        <v>175443402</v>
      </c>
      <c r="C1309" s="597">
        <f t="shared" si="80"/>
        <v>46022</v>
      </c>
      <c r="D1309" s="593" t="s">
        <v>554</v>
      </c>
      <c r="E1309" s="593">
        <v>2</v>
      </c>
      <c r="F1309" s="593" t="s">
        <v>552</v>
      </c>
      <c r="G1309" s="593"/>
      <c r="H1309" s="598" t="e">
        <f>#REF!</f>
        <v>#REF!</v>
      </c>
    </row>
    <row r="1310" spans="1:8">
      <c r="A1310" s="593" t="str">
        <f t="shared" si="78"/>
        <v>ИНФРА ХОЛДИНГ АД</v>
      </c>
      <c r="B1310" s="593" t="str">
        <f t="shared" si="79"/>
        <v>175443402</v>
      </c>
      <c r="C1310" s="597">
        <f t="shared" si="80"/>
        <v>46022</v>
      </c>
      <c r="D1310" s="593" t="s">
        <v>555</v>
      </c>
      <c r="E1310" s="593">
        <v>2</v>
      </c>
      <c r="F1310" s="593" t="s">
        <v>543</v>
      </c>
      <c r="G1310" s="593"/>
      <c r="H1310" s="598" t="e">
        <f>#REF!</f>
        <v>#REF!</v>
      </c>
    </row>
    <row r="1311" spans="1:8">
      <c r="A1311" s="593" t="str">
        <f t="shared" si="78"/>
        <v>ИНФРА ХОЛДИНГ АД</v>
      </c>
      <c r="B1311" s="593" t="str">
        <f t="shared" si="79"/>
        <v>175443402</v>
      </c>
      <c r="C1311" s="597">
        <f t="shared" si="80"/>
        <v>46022</v>
      </c>
      <c r="D1311" s="593" t="s">
        <v>557</v>
      </c>
      <c r="E1311" s="593">
        <v>2</v>
      </c>
      <c r="F1311" s="593" t="s">
        <v>544</v>
      </c>
      <c r="G1311" s="593"/>
      <c r="H1311" s="598" t="e">
        <f>#REF!</f>
        <v>#REF!</v>
      </c>
    </row>
    <row r="1312" spans="1:8">
      <c r="A1312" s="593" t="str">
        <f t="shared" si="78"/>
        <v>ИНФРА ХОЛДИНГ АД</v>
      </c>
      <c r="B1312" s="593" t="str">
        <f t="shared" si="79"/>
        <v>175443402</v>
      </c>
      <c r="C1312" s="597">
        <f t="shared" si="80"/>
        <v>46022</v>
      </c>
      <c r="D1312" s="593" t="s">
        <v>558</v>
      </c>
      <c r="E1312" s="593">
        <v>2</v>
      </c>
      <c r="F1312" s="593" t="s">
        <v>547</v>
      </c>
      <c r="G1312" s="593"/>
      <c r="H1312" s="598" t="e">
        <f>#REF!</f>
        <v>#REF!</v>
      </c>
    </row>
    <row r="1313" spans="1:8">
      <c r="A1313" s="593" t="str">
        <f t="shared" si="78"/>
        <v>ИНФРА ХОЛДИНГ АД</v>
      </c>
      <c r="B1313" s="593" t="str">
        <f t="shared" si="79"/>
        <v>175443402</v>
      </c>
      <c r="C1313" s="597">
        <f t="shared" si="80"/>
        <v>46022</v>
      </c>
      <c r="D1313" s="593" t="s">
        <v>559</v>
      </c>
      <c r="E1313" s="593">
        <v>2</v>
      </c>
      <c r="F1313" s="593" t="s">
        <v>550</v>
      </c>
      <c r="G1313" s="593"/>
      <c r="H1313" s="598" t="e">
        <f>#REF!</f>
        <v>#REF!</v>
      </c>
    </row>
    <row r="1314" spans="1:8">
      <c r="A1314" s="593" t="str">
        <f t="shared" si="78"/>
        <v>ИНФРА ХОЛДИНГ АД</v>
      </c>
      <c r="B1314" s="593" t="str">
        <f t="shared" si="79"/>
        <v>175443402</v>
      </c>
      <c r="C1314" s="597">
        <f t="shared" si="80"/>
        <v>46022</v>
      </c>
      <c r="D1314" s="593" t="s">
        <v>560</v>
      </c>
      <c r="E1314" s="593">
        <v>2</v>
      </c>
      <c r="F1314" s="593" t="s">
        <v>552</v>
      </c>
      <c r="G1314" s="593"/>
      <c r="H1314" s="598" t="e">
        <f>#REF!</f>
        <v>#REF!</v>
      </c>
    </row>
    <row r="1315" spans="1:8">
      <c r="A1315" s="593" t="str">
        <f t="shared" si="78"/>
        <v>ИНФРА ХОЛДИНГ АД</v>
      </c>
      <c r="B1315" s="593" t="str">
        <f t="shared" si="79"/>
        <v>175443402</v>
      </c>
      <c r="C1315" s="597">
        <f t="shared" si="80"/>
        <v>46022</v>
      </c>
      <c r="D1315" s="593" t="s">
        <v>561</v>
      </c>
      <c r="E1315" s="593">
        <v>2</v>
      </c>
      <c r="F1315" s="593" t="s">
        <v>556</v>
      </c>
      <c r="G1315" s="593"/>
      <c r="H1315" s="598" t="e">
        <f>#REF!</f>
        <v>#REF!</v>
      </c>
    </row>
    <row r="1316" spans="1:8">
      <c r="A1316" s="593" t="str">
        <f t="shared" si="78"/>
        <v>ИНФРА ХОЛДИНГ АД</v>
      </c>
      <c r="B1316" s="593" t="str">
        <f t="shared" si="79"/>
        <v>175443402</v>
      </c>
      <c r="C1316" s="597">
        <f t="shared" si="80"/>
        <v>46022</v>
      </c>
      <c r="D1316" s="593" t="s">
        <v>546</v>
      </c>
      <c r="E1316" s="593">
        <v>3</v>
      </c>
      <c r="F1316" s="593" t="s">
        <v>544</v>
      </c>
      <c r="G1316" s="593"/>
      <c r="H1316" s="598" t="e">
        <f>#REF!</f>
        <v>#REF!</v>
      </c>
    </row>
    <row r="1317" spans="1:8">
      <c r="A1317" s="593" t="str">
        <f t="shared" si="78"/>
        <v>ИНФРА ХОЛДИНГ АД</v>
      </c>
      <c r="B1317" s="593" t="str">
        <f t="shared" si="79"/>
        <v>175443402</v>
      </c>
      <c r="C1317" s="597">
        <f t="shared" si="80"/>
        <v>46022</v>
      </c>
      <c r="D1317" s="593" t="s">
        <v>549</v>
      </c>
      <c r="E1317" s="593">
        <v>3</v>
      </c>
      <c r="F1317" s="593" t="s">
        <v>547</v>
      </c>
      <c r="G1317" s="593"/>
      <c r="H1317" s="598" t="e">
        <f>#REF!</f>
        <v>#REF!</v>
      </c>
    </row>
    <row r="1318" spans="1:8">
      <c r="A1318" s="593" t="str">
        <f t="shared" si="78"/>
        <v>ИНФРА ХОЛДИНГ АД</v>
      </c>
      <c r="B1318" s="593" t="str">
        <f t="shared" si="79"/>
        <v>175443402</v>
      </c>
      <c r="C1318" s="597">
        <f t="shared" si="80"/>
        <v>46022</v>
      </c>
      <c r="D1318" s="593" t="s">
        <v>551</v>
      </c>
      <c r="E1318" s="593">
        <v>3</v>
      </c>
      <c r="F1318" s="593" t="s">
        <v>550</v>
      </c>
      <c r="G1318" s="593"/>
      <c r="H1318" s="598" t="e">
        <f>#REF!</f>
        <v>#REF!</v>
      </c>
    </row>
    <row r="1319" spans="1:8">
      <c r="A1319" s="593" t="str">
        <f t="shared" si="78"/>
        <v>ИНФРА ХОЛДИНГ АД</v>
      </c>
      <c r="B1319" s="593" t="str">
        <f t="shared" si="79"/>
        <v>175443402</v>
      </c>
      <c r="C1319" s="597">
        <f t="shared" si="80"/>
        <v>46022</v>
      </c>
      <c r="D1319" s="593" t="s">
        <v>554</v>
      </c>
      <c r="E1319" s="593">
        <v>3</v>
      </c>
      <c r="F1319" s="593" t="s">
        <v>552</v>
      </c>
      <c r="G1319" s="593"/>
      <c r="H1319" s="598" t="e">
        <f>#REF!</f>
        <v>#REF!</v>
      </c>
    </row>
    <row r="1320" spans="1:8">
      <c r="A1320" s="593" t="str">
        <f t="shared" si="78"/>
        <v>ИНФРА ХОЛДИНГ АД</v>
      </c>
      <c r="B1320" s="593" t="str">
        <f t="shared" si="79"/>
        <v>175443402</v>
      </c>
      <c r="C1320" s="597">
        <f t="shared" si="80"/>
        <v>46022</v>
      </c>
      <c r="D1320" s="593" t="s">
        <v>555</v>
      </c>
      <c r="E1320" s="593">
        <v>3</v>
      </c>
      <c r="F1320" s="593" t="s">
        <v>543</v>
      </c>
      <c r="G1320" s="593"/>
      <c r="H1320" s="598" t="e">
        <f>#REF!</f>
        <v>#REF!</v>
      </c>
    </row>
    <row r="1321" spans="1:8">
      <c r="A1321" s="593" t="str">
        <f t="shared" si="78"/>
        <v>ИНФРА ХОЛДИНГ АД</v>
      </c>
      <c r="B1321" s="593" t="str">
        <f t="shared" si="79"/>
        <v>175443402</v>
      </c>
      <c r="C1321" s="597">
        <f t="shared" si="80"/>
        <v>46022</v>
      </c>
      <c r="D1321" s="593" t="s">
        <v>557</v>
      </c>
      <c r="E1321" s="593">
        <v>3</v>
      </c>
      <c r="F1321" s="593" t="s">
        <v>544</v>
      </c>
      <c r="G1321" s="593"/>
      <c r="H1321" s="598" t="e">
        <f>#REF!</f>
        <v>#REF!</v>
      </c>
    </row>
    <row r="1322" spans="1:8">
      <c r="A1322" s="593" t="str">
        <f t="shared" si="78"/>
        <v>ИНФРА ХОЛДИНГ АД</v>
      </c>
      <c r="B1322" s="593" t="str">
        <f t="shared" si="79"/>
        <v>175443402</v>
      </c>
      <c r="C1322" s="597">
        <f t="shared" si="80"/>
        <v>46022</v>
      </c>
      <c r="D1322" s="593" t="s">
        <v>558</v>
      </c>
      <c r="E1322" s="593">
        <v>3</v>
      </c>
      <c r="F1322" s="593" t="s">
        <v>547</v>
      </c>
      <c r="G1322" s="593"/>
      <c r="H1322" s="598" t="e">
        <f>#REF!</f>
        <v>#REF!</v>
      </c>
    </row>
    <row r="1323" spans="1:8">
      <c r="A1323" s="593" t="str">
        <f t="shared" si="78"/>
        <v>ИНФРА ХОЛДИНГ АД</v>
      </c>
      <c r="B1323" s="593" t="str">
        <f t="shared" si="79"/>
        <v>175443402</v>
      </c>
      <c r="C1323" s="597">
        <f t="shared" si="80"/>
        <v>46022</v>
      </c>
      <c r="D1323" s="593" t="s">
        <v>559</v>
      </c>
      <c r="E1323" s="593">
        <v>3</v>
      </c>
      <c r="F1323" s="593" t="s">
        <v>550</v>
      </c>
      <c r="G1323" s="593"/>
      <c r="H1323" s="598" t="e">
        <f>#REF!</f>
        <v>#REF!</v>
      </c>
    </row>
    <row r="1324" spans="1:8">
      <c r="A1324" s="593" t="str">
        <f t="shared" si="78"/>
        <v>ИНФРА ХОЛДИНГ АД</v>
      </c>
      <c r="B1324" s="593" t="str">
        <f t="shared" si="79"/>
        <v>175443402</v>
      </c>
      <c r="C1324" s="597">
        <f t="shared" si="80"/>
        <v>46022</v>
      </c>
      <c r="D1324" s="593" t="s">
        <v>560</v>
      </c>
      <c r="E1324" s="593">
        <v>3</v>
      </c>
      <c r="F1324" s="593" t="s">
        <v>552</v>
      </c>
      <c r="G1324" s="593"/>
      <c r="H1324" s="598" t="e">
        <f>#REF!</f>
        <v>#REF!</v>
      </c>
    </row>
    <row r="1325" spans="1:8">
      <c r="A1325" s="593" t="str">
        <f t="shared" si="78"/>
        <v>ИНФРА ХОЛДИНГ АД</v>
      </c>
      <c r="B1325" s="593" t="str">
        <f t="shared" si="79"/>
        <v>175443402</v>
      </c>
      <c r="C1325" s="597">
        <f t="shared" si="80"/>
        <v>46022</v>
      </c>
      <c r="D1325" s="593" t="s">
        <v>561</v>
      </c>
      <c r="E1325" s="593">
        <v>3</v>
      </c>
      <c r="F1325" s="593" t="s">
        <v>556</v>
      </c>
      <c r="G1325" s="593"/>
      <c r="H1325" s="598" t="e">
        <f>#REF!</f>
        <v>#REF!</v>
      </c>
    </row>
    <row r="1326" spans="1:8">
      <c r="A1326" s="593" t="str">
        <f t="shared" si="78"/>
        <v>ИНФРА ХОЛДИНГ АД</v>
      </c>
      <c r="B1326" s="593" t="str">
        <f t="shared" si="79"/>
        <v>175443402</v>
      </c>
      <c r="C1326" s="597">
        <f t="shared" si="80"/>
        <v>46022</v>
      </c>
      <c r="D1326" s="593" t="s">
        <v>546</v>
      </c>
      <c r="E1326" s="593">
        <v>4</v>
      </c>
      <c r="F1326" s="593" t="s">
        <v>544</v>
      </c>
      <c r="G1326" s="593"/>
      <c r="H1326" s="598" t="e">
        <f>#REF!</f>
        <v>#REF!</v>
      </c>
    </row>
    <row r="1327" spans="1:8">
      <c r="A1327" s="593" t="str">
        <f t="shared" si="78"/>
        <v>ИНФРА ХОЛДИНГ АД</v>
      </c>
      <c r="B1327" s="593" t="str">
        <f t="shared" si="79"/>
        <v>175443402</v>
      </c>
      <c r="C1327" s="597">
        <f t="shared" si="80"/>
        <v>46022</v>
      </c>
      <c r="D1327" s="593" t="s">
        <v>549</v>
      </c>
      <c r="E1327" s="593">
        <v>4</v>
      </c>
      <c r="F1327" s="593" t="s">
        <v>547</v>
      </c>
      <c r="G1327" s="593"/>
      <c r="H1327" s="598" t="e">
        <f>#REF!</f>
        <v>#REF!</v>
      </c>
    </row>
    <row r="1328" spans="1:8">
      <c r="A1328" s="593" t="str">
        <f t="shared" si="78"/>
        <v>ИНФРА ХОЛДИНГ АД</v>
      </c>
      <c r="B1328" s="593" t="str">
        <f t="shared" si="79"/>
        <v>175443402</v>
      </c>
      <c r="C1328" s="597">
        <f t="shared" si="80"/>
        <v>46022</v>
      </c>
      <c r="D1328" s="593" t="s">
        <v>551</v>
      </c>
      <c r="E1328" s="593">
        <v>4</v>
      </c>
      <c r="F1328" s="593" t="s">
        <v>550</v>
      </c>
      <c r="G1328" s="593"/>
      <c r="H1328" s="598" t="e">
        <f>#REF!</f>
        <v>#REF!</v>
      </c>
    </row>
    <row r="1329" spans="1:8">
      <c r="A1329" s="593" t="str">
        <f t="shared" si="78"/>
        <v>ИНФРА ХОЛДИНГ АД</v>
      </c>
      <c r="B1329" s="593" t="str">
        <f t="shared" si="79"/>
        <v>175443402</v>
      </c>
      <c r="C1329" s="597">
        <f t="shared" si="80"/>
        <v>46022</v>
      </c>
      <c r="D1329" s="593" t="s">
        <v>554</v>
      </c>
      <c r="E1329" s="593">
        <v>4</v>
      </c>
      <c r="F1329" s="593" t="s">
        <v>552</v>
      </c>
      <c r="G1329" s="593"/>
      <c r="H1329" s="598" t="e">
        <f>#REF!</f>
        <v>#REF!</v>
      </c>
    </row>
    <row r="1330" spans="1:8">
      <c r="A1330" s="593" t="str">
        <f t="shared" si="78"/>
        <v>ИНФРА ХОЛДИНГ АД</v>
      </c>
      <c r="B1330" s="593" t="str">
        <f t="shared" si="79"/>
        <v>175443402</v>
      </c>
      <c r="C1330" s="597">
        <f t="shared" si="80"/>
        <v>46022</v>
      </c>
      <c r="D1330" s="593" t="s">
        <v>555</v>
      </c>
      <c r="E1330" s="593">
        <v>4</v>
      </c>
      <c r="F1330" s="593" t="s">
        <v>543</v>
      </c>
      <c r="G1330" s="593"/>
      <c r="H1330" s="598" t="e">
        <f>#REF!</f>
        <v>#REF!</v>
      </c>
    </row>
    <row r="1331" spans="1:8">
      <c r="A1331" s="593" t="str">
        <f t="shared" si="78"/>
        <v>ИНФРА ХОЛДИНГ АД</v>
      </c>
      <c r="B1331" s="593" t="str">
        <f t="shared" si="79"/>
        <v>175443402</v>
      </c>
      <c r="C1331" s="597">
        <f t="shared" si="80"/>
        <v>46022</v>
      </c>
      <c r="D1331" s="593" t="s">
        <v>557</v>
      </c>
      <c r="E1331" s="593">
        <v>4</v>
      </c>
      <c r="F1331" s="593" t="s">
        <v>544</v>
      </c>
      <c r="G1331" s="593"/>
      <c r="H1331" s="598" t="e">
        <f>#REF!</f>
        <v>#REF!</v>
      </c>
    </row>
    <row r="1332" spans="1:8">
      <c r="A1332" s="593" t="str">
        <f t="shared" si="78"/>
        <v>ИНФРА ХОЛДИНГ АД</v>
      </c>
      <c r="B1332" s="593" t="str">
        <f t="shared" si="79"/>
        <v>175443402</v>
      </c>
      <c r="C1332" s="597">
        <f t="shared" si="80"/>
        <v>46022</v>
      </c>
      <c r="D1332" s="593" t="s">
        <v>558</v>
      </c>
      <c r="E1332" s="593">
        <v>4</v>
      </c>
      <c r="F1332" s="593" t="s">
        <v>547</v>
      </c>
      <c r="G1332" s="593"/>
      <c r="H1332" s="598" t="e">
        <f>#REF!</f>
        <v>#REF!</v>
      </c>
    </row>
    <row r="1333" spans="1:8">
      <c r="A1333" s="593" t="str">
        <f t="shared" si="78"/>
        <v>ИНФРА ХОЛДИНГ АД</v>
      </c>
      <c r="B1333" s="593" t="str">
        <f t="shared" si="79"/>
        <v>175443402</v>
      </c>
      <c r="C1333" s="597">
        <f t="shared" si="80"/>
        <v>46022</v>
      </c>
      <c r="D1333" s="593" t="s">
        <v>559</v>
      </c>
      <c r="E1333" s="593">
        <v>4</v>
      </c>
      <c r="F1333" s="593" t="s">
        <v>550</v>
      </c>
      <c r="G1333" s="593"/>
      <c r="H1333" s="598" t="e">
        <f>#REF!</f>
        <v>#REF!</v>
      </c>
    </row>
    <row r="1334" spans="1:8">
      <c r="A1334" s="593" t="str">
        <f t="shared" si="78"/>
        <v>ИНФРА ХОЛДИНГ АД</v>
      </c>
      <c r="B1334" s="593" t="str">
        <f t="shared" si="79"/>
        <v>175443402</v>
      </c>
      <c r="C1334" s="597">
        <f t="shared" si="80"/>
        <v>46022</v>
      </c>
      <c r="D1334" s="593" t="s">
        <v>560</v>
      </c>
      <c r="E1334" s="593">
        <v>4</v>
      </c>
      <c r="F1334" s="593" t="s">
        <v>552</v>
      </c>
      <c r="G1334" s="593"/>
      <c r="H1334" s="598" t="e">
        <f>#REF!</f>
        <v>#REF!</v>
      </c>
    </row>
    <row r="1335" spans="1:8">
      <c r="A1335" s="593" t="str">
        <f t="shared" si="78"/>
        <v>ИНФРА ХОЛДИНГ АД</v>
      </c>
      <c r="B1335" s="593" t="str">
        <f t="shared" si="79"/>
        <v>175443402</v>
      </c>
      <c r="C1335" s="597">
        <f t="shared" si="80"/>
        <v>46022</v>
      </c>
      <c r="D1335" s="593" t="s">
        <v>561</v>
      </c>
      <c r="E1335" s="593">
        <v>4</v>
      </c>
      <c r="F1335" s="593" t="s">
        <v>556</v>
      </c>
      <c r="G1335" s="593"/>
      <c r="H1335" s="598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969</v>
      </c>
    </row>
    <row r="2" spans="1:6" ht="15.75">
      <c r="A2" t="s">
        <v>2</v>
      </c>
      <c r="F2" s="587"/>
    </row>
    <row r="5" spans="1:6">
      <c r="A5" t="s">
        <v>970</v>
      </c>
    </row>
    <row r="6" spans="1:6">
      <c r="A6" t="s">
        <v>971</v>
      </c>
    </row>
    <row r="7" spans="1:6">
      <c r="A7" t="s">
        <v>972</v>
      </c>
    </row>
    <row r="8" spans="1:6">
      <c r="A8" t="s">
        <v>973</v>
      </c>
    </row>
    <row r="9" spans="1:6">
      <c r="A9" t="s">
        <v>974</v>
      </c>
    </row>
    <row r="11" spans="1:6">
      <c r="A11" t="s">
        <v>975</v>
      </c>
    </row>
    <row r="12" spans="1:6">
      <c r="A12" t="s">
        <v>976</v>
      </c>
    </row>
    <row r="13" spans="1:6">
      <c r="A13" t="s">
        <v>977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</sheetPr>
  <dimension ref="A1:AB185"/>
  <sheetViews>
    <sheetView view="pageBreakPreview" topLeftCell="C80" zoomScale="145" zoomScaleNormal="85" zoomScaleSheetLayoutView="145" workbookViewId="0">
      <selection activeCell="B98" sqref="B98:H98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6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87"/>
      <c r="K3" s="587"/>
      <c r="L3" s="587"/>
      <c r="M3" s="587"/>
      <c r="N3" s="587"/>
      <c r="O3" s="587"/>
      <c r="P3" s="587"/>
      <c r="Q3" s="587"/>
      <c r="R3" s="587"/>
      <c r="S3" s="587"/>
      <c r="T3" s="587"/>
      <c r="U3" s="587"/>
      <c r="V3" s="587"/>
      <c r="W3" s="587"/>
      <c r="X3" s="587"/>
      <c r="Y3" s="587"/>
      <c r="Z3" s="587"/>
      <c r="AA3" s="587"/>
      <c r="AB3" s="587"/>
    </row>
    <row r="4" spans="1:28" s="11" customFormat="1">
      <c r="A4" s="60" t="str">
        <f>CONCATENATE("на ",UPPER(pdeName))</f>
        <v>на ИНФРА ХОЛДИНГ АД</v>
      </c>
      <c r="B4" s="16"/>
      <c r="C4" s="16"/>
      <c r="D4" s="16"/>
      <c r="H4" s="15"/>
      <c r="J4" s="587"/>
      <c r="K4" s="587"/>
      <c r="L4" s="587"/>
      <c r="M4" s="587"/>
      <c r="N4" s="587"/>
      <c r="O4" s="587"/>
      <c r="P4" s="587"/>
      <c r="Q4" s="587"/>
      <c r="R4" s="587"/>
      <c r="S4" s="587"/>
      <c r="T4" s="587"/>
      <c r="U4" s="587"/>
      <c r="V4" s="587"/>
      <c r="W4" s="587"/>
      <c r="X4" s="587"/>
      <c r="Y4" s="587"/>
      <c r="Z4" s="587"/>
      <c r="AA4" s="587"/>
      <c r="AB4" s="587"/>
    </row>
    <row r="5" spans="1:28" s="11" customFormat="1">
      <c r="A5" s="60" t="str">
        <f>CONCATENATE("ЕИК по БУЛСТАТ: ", pdeBulstat)</f>
        <v>ЕИК по БУЛСТАТ: 175443402</v>
      </c>
      <c r="B5" s="13"/>
      <c r="C5" s="13"/>
      <c r="D5" s="13"/>
      <c r="H5" s="65"/>
      <c r="J5" s="587"/>
      <c r="K5" s="587"/>
      <c r="L5" s="587"/>
      <c r="M5" s="587"/>
      <c r="N5" s="587"/>
      <c r="O5" s="587"/>
      <c r="P5" s="587"/>
      <c r="Q5" s="587"/>
      <c r="R5" s="587"/>
      <c r="S5" s="587"/>
      <c r="T5" s="587"/>
      <c r="U5" s="587"/>
      <c r="V5" s="587"/>
      <c r="W5" s="587"/>
      <c r="X5" s="587"/>
      <c r="Y5" s="587"/>
      <c r="Z5" s="587"/>
      <c r="AA5" s="587"/>
      <c r="AB5" s="587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87"/>
      <c r="K6" s="587"/>
      <c r="L6" s="587"/>
      <c r="M6" s="587"/>
      <c r="N6" s="587"/>
      <c r="O6" s="587"/>
      <c r="P6" s="587"/>
      <c r="Q6" s="587"/>
      <c r="R6" s="587"/>
      <c r="S6" s="587"/>
      <c r="T6" s="587"/>
      <c r="U6" s="587"/>
      <c r="V6" s="587"/>
      <c r="W6" s="587"/>
      <c r="X6" s="587"/>
      <c r="Y6" s="587"/>
      <c r="Z6" s="587"/>
      <c r="AA6" s="587"/>
      <c r="AB6" s="587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87"/>
      <c r="K7" s="587"/>
      <c r="L7" s="587"/>
      <c r="M7" s="587"/>
      <c r="N7" s="587"/>
      <c r="O7" s="587"/>
      <c r="P7" s="587"/>
      <c r="Q7" s="587"/>
      <c r="R7" s="587"/>
      <c r="S7" s="587"/>
      <c r="T7" s="587"/>
      <c r="U7" s="587"/>
      <c r="V7" s="587"/>
      <c r="W7" s="587"/>
      <c r="X7" s="587"/>
      <c r="Y7" s="587"/>
      <c r="Z7" s="587"/>
      <c r="AA7" s="587"/>
      <c r="AB7" s="587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87"/>
      <c r="K8" s="587"/>
      <c r="L8" s="587"/>
      <c r="M8" s="587"/>
      <c r="N8" s="587"/>
      <c r="O8" s="587"/>
      <c r="P8" s="587"/>
      <c r="Q8" s="587"/>
      <c r="R8" s="587"/>
      <c r="S8" s="587"/>
      <c r="T8" s="587"/>
      <c r="U8" s="587"/>
      <c r="V8" s="587"/>
      <c r="W8" s="587"/>
      <c r="X8" s="587"/>
      <c r="Y8" s="587"/>
      <c r="Z8" s="587"/>
      <c r="AA8" s="587"/>
      <c r="AB8" s="587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87"/>
      <c r="K9" s="587"/>
      <c r="L9" s="587"/>
      <c r="M9" s="587"/>
      <c r="N9" s="587"/>
      <c r="O9" s="587"/>
      <c r="P9" s="587"/>
      <c r="Q9" s="587"/>
      <c r="R9" s="587"/>
      <c r="S9" s="587"/>
      <c r="T9" s="587"/>
      <c r="U9" s="587"/>
      <c r="V9" s="587"/>
      <c r="W9" s="587"/>
      <c r="X9" s="587"/>
      <c r="Y9" s="587"/>
      <c r="Z9" s="587"/>
      <c r="AA9" s="587"/>
      <c r="AB9" s="587"/>
    </row>
    <row r="10" spans="1:28">
      <c r="A10" s="180" t="s">
        <v>35</v>
      </c>
      <c r="B10" s="181"/>
      <c r="C10" s="500"/>
      <c r="D10" s="501"/>
      <c r="E10" s="180" t="s">
        <v>36</v>
      </c>
      <c r="F10" s="183"/>
      <c r="G10" s="512"/>
      <c r="H10" s="513"/>
      <c r="J10" s="587"/>
      <c r="K10" s="587"/>
      <c r="L10" s="587"/>
      <c r="M10" s="587"/>
      <c r="N10" s="587"/>
      <c r="O10" s="587"/>
      <c r="P10" s="587"/>
      <c r="Q10" s="587"/>
      <c r="R10" s="587"/>
      <c r="S10" s="587"/>
      <c r="T10" s="587"/>
      <c r="U10" s="587"/>
      <c r="V10" s="587"/>
      <c r="W10" s="587"/>
      <c r="X10" s="587"/>
      <c r="Y10" s="587"/>
      <c r="Z10" s="587"/>
      <c r="AA10" s="587"/>
      <c r="AB10" s="587"/>
    </row>
    <row r="11" spans="1:28">
      <c r="A11" s="80" t="s">
        <v>37</v>
      </c>
      <c r="B11" s="73"/>
      <c r="C11" s="502"/>
      <c r="D11" s="503"/>
      <c r="E11" s="80" t="s">
        <v>38</v>
      </c>
      <c r="F11" s="157"/>
      <c r="G11" s="514"/>
      <c r="H11" s="515"/>
      <c r="J11" s="587"/>
      <c r="K11" s="587"/>
      <c r="L11" s="587"/>
      <c r="M11" s="587"/>
      <c r="N11" s="587"/>
      <c r="O11" s="587"/>
      <c r="P11" s="587"/>
      <c r="Q11" s="587"/>
      <c r="R11" s="587"/>
      <c r="S11" s="587"/>
      <c r="T11" s="587"/>
      <c r="U11" s="587"/>
      <c r="V11" s="587"/>
      <c r="W11" s="587"/>
      <c r="X11" s="587"/>
      <c r="Y11" s="587"/>
      <c r="Z11" s="587"/>
      <c r="AA11" s="587"/>
      <c r="AB11" s="587"/>
    </row>
    <row r="12" spans="1:28">
      <c r="A12" s="72" t="s">
        <v>39</v>
      </c>
      <c r="B12" s="74" t="s">
        <v>40</v>
      </c>
      <c r="C12" s="155"/>
      <c r="D12" s="154"/>
      <c r="E12" s="72" t="s">
        <v>41</v>
      </c>
      <c r="F12" s="75" t="s">
        <v>42</v>
      </c>
      <c r="G12" s="155">
        <v>58363</v>
      </c>
      <c r="H12" s="154">
        <v>58363</v>
      </c>
      <c r="J12" s="587"/>
      <c r="K12" s="587"/>
      <c r="L12" s="587"/>
      <c r="M12" s="587"/>
      <c r="N12" s="587"/>
      <c r="O12" s="587"/>
      <c r="P12" s="587"/>
      <c r="Q12" s="587"/>
      <c r="R12" s="587"/>
      <c r="S12" s="587"/>
      <c r="T12" s="587"/>
      <c r="U12" s="587"/>
      <c r="V12" s="587"/>
      <c r="W12" s="587"/>
      <c r="X12" s="587"/>
      <c r="Y12" s="587"/>
      <c r="Z12" s="587"/>
      <c r="AA12" s="587"/>
      <c r="AB12" s="587"/>
    </row>
    <row r="13" spans="1:28">
      <c r="A13" s="72" t="s">
        <v>43</v>
      </c>
      <c r="B13" s="74" t="s">
        <v>44</v>
      </c>
      <c r="C13" s="155"/>
      <c r="D13" s="154"/>
      <c r="E13" s="72" t="s">
        <v>45</v>
      </c>
      <c r="F13" s="75" t="s">
        <v>46</v>
      </c>
      <c r="G13" s="155"/>
      <c r="H13" s="154"/>
      <c r="J13" s="587"/>
      <c r="K13" s="587"/>
      <c r="L13" s="587"/>
      <c r="M13" s="587"/>
      <c r="N13" s="587"/>
      <c r="O13" s="587"/>
      <c r="P13" s="587"/>
      <c r="Q13" s="587"/>
      <c r="R13" s="587"/>
      <c r="S13" s="587"/>
      <c r="T13" s="587"/>
      <c r="U13" s="587"/>
      <c r="V13" s="587"/>
      <c r="W13" s="587"/>
      <c r="X13" s="587"/>
      <c r="Y13" s="587"/>
      <c r="Z13" s="587"/>
      <c r="AA13" s="587"/>
      <c r="AB13" s="587"/>
    </row>
    <row r="14" spans="1:28">
      <c r="A14" s="72" t="s">
        <v>47</v>
      </c>
      <c r="B14" s="74" t="s">
        <v>48</v>
      </c>
      <c r="C14" s="155"/>
      <c r="D14" s="154"/>
      <c r="E14" s="72" t="s">
        <v>49</v>
      </c>
      <c r="F14" s="75" t="s">
        <v>50</v>
      </c>
      <c r="G14" s="155"/>
      <c r="H14" s="154"/>
      <c r="J14" s="587"/>
      <c r="K14" s="587"/>
      <c r="L14" s="587"/>
      <c r="M14" s="587"/>
      <c r="N14" s="587"/>
      <c r="O14" s="587"/>
      <c r="P14" s="587"/>
      <c r="Q14" s="587"/>
      <c r="R14" s="587"/>
      <c r="S14" s="587"/>
      <c r="T14" s="587"/>
      <c r="U14" s="587"/>
      <c r="V14" s="587"/>
      <c r="W14" s="587"/>
      <c r="X14" s="587"/>
      <c r="Y14" s="587"/>
      <c r="Z14" s="587"/>
      <c r="AA14" s="587"/>
      <c r="AB14" s="587"/>
    </row>
    <row r="15" spans="1:28">
      <c r="A15" s="72" t="s">
        <v>51</v>
      </c>
      <c r="B15" s="74" t="s">
        <v>52</v>
      </c>
      <c r="C15" s="155"/>
      <c r="D15" s="154"/>
      <c r="E15" s="158" t="s">
        <v>53</v>
      </c>
      <c r="F15" s="75" t="s">
        <v>54</v>
      </c>
      <c r="G15" s="155"/>
      <c r="H15" s="154"/>
      <c r="J15" s="587"/>
      <c r="K15" s="587"/>
      <c r="L15" s="587"/>
      <c r="M15" s="587"/>
      <c r="N15" s="587"/>
      <c r="O15" s="587"/>
      <c r="P15" s="587"/>
      <c r="Q15" s="587"/>
      <c r="R15" s="587"/>
      <c r="S15" s="587"/>
      <c r="T15" s="587"/>
      <c r="U15" s="587"/>
      <c r="V15" s="587"/>
      <c r="W15" s="587"/>
      <c r="X15" s="587"/>
      <c r="Y15" s="587"/>
      <c r="Z15" s="587"/>
      <c r="AA15" s="587"/>
      <c r="AB15" s="587"/>
    </row>
    <row r="16" spans="1:28">
      <c r="A16" s="72" t="s">
        <v>55</v>
      </c>
      <c r="B16" s="74" t="s">
        <v>56</v>
      </c>
      <c r="C16" s="155"/>
      <c r="D16" s="154"/>
      <c r="E16" s="158" t="s">
        <v>57</v>
      </c>
      <c r="F16" s="75" t="s">
        <v>58</v>
      </c>
      <c r="G16" s="155"/>
      <c r="H16" s="154"/>
      <c r="J16" s="587"/>
      <c r="K16" s="587"/>
      <c r="L16" s="587"/>
      <c r="M16" s="587"/>
      <c r="N16" s="587"/>
      <c r="O16" s="587"/>
      <c r="P16" s="587"/>
      <c r="Q16" s="587"/>
      <c r="R16" s="587"/>
      <c r="S16" s="587"/>
      <c r="T16" s="587"/>
      <c r="U16" s="587"/>
      <c r="V16" s="587"/>
      <c r="W16" s="587"/>
      <c r="X16" s="587"/>
      <c r="Y16" s="587"/>
      <c r="Z16" s="587"/>
      <c r="AA16" s="587"/>
      <c r="AB16" s="587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87"/>
      <c r="K17" s="587"/>
      <c r="L17" s="587"/>
      <c r="M17" s="587"/>
      <c r="N17" s="587"/>
      <c r="O17" s="587"/>
      <c r="P17" s="587"/>
      <c r="Q17" s="587"/>
      <c r="R17" s="587"/>
      <c r="S17" s="587"/>
      <c r="T17" s="587"/>
      <c r="U17" s="587"/>
      <c r="V17" s="587"/>
      <c r="W17" s="587"/>
      <c r="X17" s="587"/>
      <c r="Y17" s="587"/>
      <c r="Z17" s="587"/>
      <c r="AA17" s="587"/>
      <c r="AB17" s="587"/>
    </row>
    <row r="18" spans="1:28" ht="31.5">
      <c r="A18" s="72" t="s">
        <v>63</v>
      </c>
      <c r="B18" s="74" t="s">
        <v>64</v>
      </c>
      <c r="C18" s="155"/>
      <c r="D18" s="154"/>
      <c r="E18" s="420" t="s">
        <v>65</v>
      </c>
      <c r="F18" s="419" t="s">
        <v>66</v>
      </c>
      <c r="G18" s="516">
        <f>G12+G15+G16+G17</f>
        <v>58363</v>
      </c>
      <c r="H18" s="517">
        <f>H12+H15+H16+H17</f>
        <v>58363</v>
      </c>
      <c r="J18" s="587"/>
      <c r="K18" s="587"/>
      <c r="L18" s="587"/>
      <c r="M18" s="587"/>
      <c r="N18" s="587"/>
      <c r="O18" s="587"/>
      <c r="P18" s="587"/>
      <c r="Q18" s="587"/>
      <c r="R18" s="587"/>
      <c r="S18" s="587"/>
      <c r="T18" s="587"/>
      <c r="U18" s="587"/>
      <c r="V18" s="587"/>
      <c r="W18" s="587"/>
      <c r="X18" s="587"/>
      <c r="Y18" s="587"/>
      <c r="Z18" s="587"/>
      <c r="AA18" s="587"/>
      <c r="AB18" s="587"/>
    </row>
    <row r="19" spans="1:28">
      <c r="A19" s="72" t="s">
        <v>67</v>
      </c>
      <c r="B19" s="74" t="s">
        <v>68</v>
      </c>
      <c r="C19" s="155"/>
      <c r="D19" s="154"/>
      <c r="E19" s="80" t="s">
        <v>69</v>
      </c>
      <c r="F19" s="76"/>
      <c r="G19" s="518"/>
      <c r="H19" s="519"/>
      <c r="J19" s="587"/>
      <c r="K19" s="587"/>
      <c r="L19" s="587"/>
      <c r="M19" s="587"/>
      <c r="N19" s="587"/>
      <c r="O19" s="587"/>
      <c r="P19" s="587"/>
      <c r="Q19" s="587"/>
      <c r="R19" s="587"/>
      <c r="S19" s="587"/>
      <c r="T19" s="587"/>
      <c r="U19" s="587"/>
      <c r="V19" s="587"/>
      <c r="W19" s="587"/>
      <c r="X19" s="587"/>
      <c r="Y19" s="587"/>
      <c r="Z19" s="587"/>
      <c r="AA19" s="587"/>
      <c r="AB19" s="587"/>
    </row>
    <row r="20" spans="1:28">
      <c r="A20" s="421" t="s">
        <v>70</v>
      </c>
      <c r="B20" s="77" t="s">
        <v>71</v>
      </c>
      <c r="C20" s="504">
        <f>SUM(C12:C19)</f>
        <v>0</v>
      </c>
      <c r="D20" s="505">
        <f>SUM(D12:D19)</f>
        <v>0</v>
      </c>
      <c r="E20" s="72" t="s">
        <v>72</v>
      </c>
      <c r="F20" s="75" t="s">
        <v>73</v>
      </c>
      <c r="G20" s="155">
        <v>10072</v>
      </c>
      <c r="H20" s="154">
        <v>10072</v>
      </c>
      <c r="J20" s="587"/>
      <c r="K20" s="587"/>
      <c r="L20" s="587"/>
      <c r="M20" s="587"/>
      <c r="N20" s="587"/>
      <c r="O20" s="587"/>
      <c r="P20" s="587"/>
      <c r="Q20" s="587"/>
      <c r="R20" s="587"/>
      <c r="S20" s="587"/>
      <c r="T20" s="587"/>
      <c r="U20" s="587"/>
      <c r="V20" s="587"/>
      <c r="W20" s="587"/>
      <c r="X20" s="587"/>
      <c r="Y20" s="587"/>
      <c r="Z20" s="587"/>
      <c r="AA20" s="587"/>
      <c r="AB20" s="587"/>
    </row>
    <row r="21" spans="1:28">
      <c r="A21" s="80" t="s">
        <v>74</v>
      </c>
      <c r="B21" s="77" t="s">
        <v>75</v>
      </c>
      <c r="C21" s="415"/>
      <c r="D21" s="416"/>
      <c r="E21" s="72" t="s">
        <v>76</v>
      </c>
      <c r="F21" s="75" t="s">
        <v>77</v>
      </c>
      <c r="G21" s="155"/>
      <c r="H21" s="154"/>
      <c r="J21" s="587"/>
      <c r="K21" s="587"/>
      <c r="L21" s="587"/>
      <c r="M21" s="587"/>
      <c r="N21" s="587"/>
      <c r="O21" s="587"/>
      <c r="P21" s="587"/>
      <c r="Q21" s="587"/>
      <c r="R21" s="587"/>
      <c r="S21" s="587"/>
      <c r="T21" s="587"/>
      <c r="U21" s="587"/>
      <c r="V21" s="587"/>
      <c r="W21" s="587"/>
      <c r="X21" s="587"/>
      <c r="Y21" s="587"/>
      <c r="Z21" s="587"/>
      <c r="AA21" s="587"/>
      <c r="AB21" s="587"/>
    </row>
    <row r="22" spans="1:28">
      <c r="A22" s="80" t="s">
        <v>78</v>
      </c>
      <c r="B22" s="77" t="s">
        <v>79</v>
      </c>
      <c r="C22" s="415"/>
      <c r="D22" s="416"/>
      <c r="E22" s="159" t="s">
        <v>80</v>
      </c>
      <c r="F22" s="75" t="s">
        <v>81</v>
      </c>
      <c r="G22" s="502">
        <f>SUM(G23:G25)</f>
        <v>1163</v>
      </c>
      <c r="H22" s="503">
        <f>SUM(H23:H25)</f>
        <v>1163</v>
      </c>
      <c r="J22" s="587"/>
      <c r="K22" s="587"/>
      <c r="L22" s="587"/>
      <c r="M22" s="587"/>
      <c r="N22" s="587"/>
      <c r="O22" s="587"/>
      <c r="P22" s="587"/>
      <c r="Q22" s="587"/>
      <c r="R22" s="587"/>
      <c r="S22" s="587"/>
      <c r="T22" s="587"/>
      <c r="U22" s="587"/>
      <c r="V22" s="587"/>
      <c r="W22" s="587"/>
      <c r="X22" s="587"/>
      <c r="Y22" s="587"/>
      <c r="Z22" s="587"/>
      <c r="AA22" s="587"/>
      <c r="AB22" s="587"/>
    </row>
    <row r="23" spans="1:28">
      <c r="A23" s="80" t="s">
        <v>82</v>
      </c>
      <c r="B23" s="74"/>
      <c r="C23" s="502"/>
      <c r="D23" s="503"/>
      <c r="E23" s="158" t="s">
        <v>83</v>
      </c>
      <c r="F23" s="75" t="s">
        <v>84</v>
      </c>
      <c r="G23" s="155">
        <v>1163</v>
      </c>
      <c r="H23" s="154">
        <v>1163</v>
      </c>
      <c r="J23" s="587"/>
      <c r="K23" s="587"/>
      <c r="L23" s="587"/>
      <c r="M23" s="587"/>
      <c r="N23" s="587"/>
      <c r="O23" s="587"/>
      <c r="P23" s="587"/>
      <c r="Q23" s="587"/>
      <c r="R23" s="587"/>
      <c r="S23" s="587"/>
      <c r="T23" s="587"/>
      <c r="U23" s="587"/>
      <c r="V23" s="587"/>
      <c r="W23" s="587"/>
      <c r="X23" s="587"/>
      <c r="Y23" s="587"/>
      <c r="Z23" s="587"/>
      <c r="AA23" s="587"/>
      <c r="AB23" s="587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87"/>
      <c r="K24" s="587"/>
      <c r="L24" s="587"/>
      <c r="M24" s="587"/>
      <c r="N24" s="587"/>
      <c r="O24" s="587"/>
      <c r="P24" s="587"/>
      <c r="Q24" s="587"/>
      <c r="R24" s="587"/>
      <c r="S24" s="587"/>
      <c r="T24" s="587"/>
      <c r="U24" s="587"/>
      <c r="V24" s="587"/>
      <c r="W24" s="587"/>
      <c r="X24" s="587"/>
      <c r="Y24" s="587"/>
      <c r="Z24" s="587"/>
      <c r="AA24" s="587"/>
      <c r="AB24" s="587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/>
      <c r="H25" s="154"/>
      <c r="J25" s="587"/>
      <c r="K25" s="587"/>
      <c r="L25" s="587"/>
      <c r="M25" s="587"/>
      <c r="N25" s="587"/>
      <c r="O25" s="587"/>
      <c r="P25" s="587"/>
      <c r="Q25" s="587"/>
      <c r="R25" s="587"/>
      <c r="S25" s="587"/>
      <c r="T25" s="587"/>
      <c r="U25" s="587"/>
      <c r="V25" s="587"/>
      <c r="W25" s="587"/>
      <c r="X25" s="587"/>
      <c r="Y25" s="587"/>
      <c r="Z25" s="587"/>
      <c r="AA25" s="587"/>
      <c r="AB25" s="587"/>
    </row>
    <row r="26" spans="1:28">
      <c r="A26" s="72" t="s">
        <v>93</v>
      </c>
      <c r="B26" s="74" t="s">
        <v>94</v>
      </c>
      <c r="C26" s="155"/>
      <c r="D26" s="154"/>
      <c r="E26" s="423" t="s">
        <v>95</v>
      </c>
      <c r="F26" s="76" t="s">
        <v>96</v>
      </c>
      <c r="G26" s="504">
        <f>G20+G21+G22</f>
        <v>11235</v>
      </c>
      <c r="H26" s="505">
        <f>H20+H21+H22</f>
        <v>11235</v>
      </c>
      <c r="J26" s="587"/>
      <c r="K26" s="587"/>
      <c r="L26" s="587"/>
      <c r="M26" s="587"/>
      <c r="N26" s="587"/>
      <c r="O26" s="587"/>
      <c r="P26" s="587"/>
      <c r="Q26" s="587"/>
      <c r="R26" s="587"/>
      <c r="S26" s="587"/>
      <c r="T26" s="587"/>
      <c r="U26" s="587"/>
      <c r="V26" s="587"/>
      <c r="W26" s="587"/>
      <c r="X26" s="587"/>
      <c r="Y26" s="587"/>
      <c r="Z26" s="587"/>
      <c r="AA26" s="587"/>
      <c r="AB26" s="587"/>
    </row>
    <row r="27" spans="1:28">
      <c r="A27" s="72" t="s">
        <v>97</v>
      </c>
      <c r="B27" s="74" t="s">
        <v>98</v>
      </c>
      <c r="C27" s="155"/>
      <c r="D27" s="154"/>
      <c r="E27" s="80" t="s">
        <v>99</v>
      </c>
      <c r="F27" s="76"/>
      <c r="G27" s="518"/>
      <c r="H27" s="519"/>
      <c r="J27" s="587"/>
      <c r="K27" s="587"/>
      <c r="L27" s="587"/>
      <c r="M27" s="587"/>
      <c r="N27" s="587"/>
      <c r="O27" s="587"/>
      <c r="P27" s="587"/>
      <c r="Q27" s="587"/>
      <c r="R27" s="587"/>
      <c r="S27" s="587"/>
      <c r="T27" s="587"/>
      <c r="U27" s="587"/>
      <c r="V27" s="587"/>
      <c r="W27" s="587"/>
      <c r="X27" s="587"/>
      <c r="Y27" s="587"/>
      <c r="Z27" s="587"/>
      <c r="AA27" s="587"/>
      <c r="AB27" s="587"/>
    </row>
    <row r="28" spans="1:28">
      <c r="A28" s="421" t="s">
        <v>100</v>
      </c>
      <c r="B28" s="77" t="s">
        <v>101</v>
      </c>
      <c r="C28" s="504">
        <f>SUM(C24:C27)</f>
        <v>0</v>
      </c>
      <c r="D28" s="505">
        <f>SUM(D24:D27)</f>
        <v>0</v>
      </c>
      <c r="E28" s="160" t="s">
        <v>102</v>
      </c>
      <c r="F28" s="75" t="s">
        <v>103</v>
      </c>
      <c r="G28" s="502">
        <f>SUM(G29:G31)</f>
        <v>-65865</v>
      </c>
      <c r="H28" s="503">
        <f>SUM(H29:H31)</f>
        <v>-66102</v>
      </c>
      <c r="J28" s="587"/>
      <c r="K28" s="587"/>
      <c r="L28" s="587"/>
      <c r="M28" s="587"/>
      <c r="N28" s="587"/>
      <c r="O28" s="587"/>
      <c r="P28" s="587"/>
      <c r="Q28" s="587"/>
      <c r="R28" s="587"/>
      <c r="S28" s="587"/>
      <c r="T28" s="587"/>
      <c r="U28" s="587"/>
      <c r="V28" s="587"/>
      <c r="W28" s="587"/>
      <c r="X28" s="587"/>
      <c r="Y28" s="587"/>
      <c r="Z28" s="587"/>
      <c r="AA28" s="587"/>
      <c r="AB28" s="587"/>
    </row>
    <row r="29" spans="1:28">
      <c r="A29" s="72"/>
      <c r="B29" s="74"/>
      <c r="C29" s="502"/>
      <c r="D29" s="503"/>
      <c r="E29" s="72" t="s">
        <v>104</v>
      </c>
      <c r="F29" s="75" t="s">
        <v>105</v>
      </c>
      <c r="G29" s="155"/>
      <c r="H29" s="154"/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  <c r="W29" s="587"/>
      <c r="X29" s="587"/>
      <c r="Y29" s="587"/>
      <c r="Z29" s="587"/>
      <c r="AA29" s="587"/>
      <c r="AB29" s="587"/>
    </row>
    <row r="30" spans="1:28">
      <c r="A30" s="80" t="s">
        <v>106</v>
      </c>
      <c r="B30" s="74"/>
      <c r="C30" s="502"/>
      <c r="D30" s="503"/>
      <c r="E30" s="159" t="s">
        <v>107</v>
      </c>
      <c r="F30" s="75" t="s">
        <v>108</v>
      </c>
      <c r="G30" s="155">
        <v>-65865</v>
      </c>
      <c r="H30" s="154">
        <v>-66102</v>
      </c>
      <c r="J30" s="587"/>
      <c r="K30" s="587"/>
      <c r="L30" s="587"/>
      <c r="M30" s="587"/>
      <c r="N30" s="587"/>
      <c r="O30" s="587"/>
      <c r="P30" s="587"/>
      <c r="Q30" s="587"/>
      <c r="R30" s="587"/>
      <c r="S30" s="587"/>
      <c r="T30" s="587"/>
      <c r="U30" s="587"/>
      <c r="V30" s="587"/>
      <c r="W30" s="587"/>
      <c r="X30" s="587"/>
      <c r="Y30" s="587"/>
      <c r="Z30" s="587"/>
      <c r="AA30" s="587"/>
      <c r="AB30" s="587"/>
    </row>
    <row r="31" spans="1:28">
      <c r="A31" s="72" t="s">
        <v>109</v>
      </c>
      <c r="B31" s="74" t="s">
        <v>110</v>
      </c>
      <c r="C31" s="155"/>
      <c r="D31" s="154"/>
      <c r="E31" s="72" t="s">
        <v>111</v>
      </c>
      <c r="F31" s="75" t="s">
        <v>112</v>
      </c>
      <c r="G31" s="155"/>
      <c r="H31" s="154"/>
      <c r="J31" s="587"/>
      <c r="K31" s="587"/>
      <c r="L31" s="587"/>
      <c r="M31" s="587"/>
      <c r="N31" s="587"/>
      <c r="O31" s="587"/>
      <c r="P31" s="587"/>
      <c r="Q31" s="587"/>
      <c r="R31" s="587"/>
      <c r="S31" s="587"/>
      <c r="T31" s="587"/>
      <c r="U31" s="587"/>
      <c r="V31" s="587"/>
      <c r="W31" s="587"/>
      <c r="X31" s="587"/>
      <c r="Y31" s="587"/>
      <c r="Z31" s="587"/>
      <c r="AA31" s="587"/>
      <c r="AB31" s="587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/>
      <c r="H32" s="154">
        <v>237</v>
      </c>
      <c r="J32" s="587"/>
      <c r="K32" s="587"/>
      <c r="L32" s="587"/>
      <c r="M32" s="587"/>
      <c r="N32" s="587"/>
      <c r="O32" s="587"/>
      <c r="P32" s="587"/>
      <c r="Q32" s="587"/>
      <c r="R32" s="587"/>
      <c r="S32" s="587"/>
      <c r="T32" s="587"/>
      <c r="U32" s="587"/>
      <c r="V32" s="587"/>
      <c r="W32" s="587"/>
      <c r="X32" s="587"/>
      <c r="Y32" s="587"/>
      <c r="Z32" s="587"/>
      <c r="AA32" s="587"/>
      <c r="AB32" s="587"/>
    </row>
    <row r="33" spans="1:28">
      <c r="A33" s="421" t="s">
        <v>117</v>
      </c>
      <c r="B33" s="77" t="s">
        <v>118</v>
      </c>
      <c r="C33" s="504">
        <f>C31+C32</f>
        <v>0</v>
      </c>
      <c r="D33" s="505">
        <f>D31+D32</f>
        <v>0</v>
      </c>
      <c r="E33" s="158" t="s">
        <v>119</v>
      </c>
      <c r="F33" s="75" t="s">
        <v>120</v>
      </c>
      <c r="G33" s="155">
        <v>-3730</v>
      </c>
      <c r="H33" s="154"/>
      <c r="J33" s="587"/>
      <c r="K33" s="587"/>
      <c r="L33" s="587"/>
      <c r="M33" s="587"/>
      <c r="N33" s="587"/>
      <c r="O33" s="587"/>
      <c r="P33" s="587"/>
      <c r="Q33" s="587"/>
      <c r="R33" s="587"/>
      <c r="S33" s="587"/>
      <c r="T33" s="587"/>
      <c r="U33" s="587"/>
      <c r="V33" s="587"/>
      <c r="W33" s="587"/>
      <c r="X33" s="587"/>
      <c r="Y33" s="587"/>
      <c r="Z33" s="587"/>
      <c r="AA33" s="587"/>
      <c r="AB33" s="587"/>
    </row>
    <row r="34" spans="1:28">
      <c r="A34" s="80" t="s">
        <v>121</v>
      </c>
      <c r="B34" s="74"/>
      <c r="C34" s="502"/>
      <c r="D34" s="503"/>
      <c r="E34" s="423" t="s">
        <v>122</v>
      </c>
      <c r="F34" s="76" t="s">
        <v>123</v>
      </c>
      <c r="G34" s="504">
        <f>G28+G32+G33</f>
        <v>-69595</v>
      </c>
      <c r="H34" s="505">
        <f>H28+H32+H33</f>
        <v>-65865</v>
      </c>
      <c r="J34" s="587"/>
      <c r="K34" s="587"/>
      <c r="L34" s="587"/>
      <c r="M34" s="587"/>
      <c r="N34" s="587"/>
      <c r="O34" s="587"/>
      <c r="P34" s="587"/>
      <c r="Q34" s="587"/>
      <c r="R34" s="587"/>
      <c r="S34" s="587"/>
      <c r="T34" s="587"/>
      <c r="U34" s="587"/>
      <c r="V34" s="587"/>
      <c r="W34" s="587"/>
      <c r="X34" s="587"/>
      <c r="Y34" s="587"/>
      <c r="Z34" s="587"/>
      <c r="AA34" s="587"/>
      <c r="AB34" s="587"/>
    </row>
    <row r="35" spans="1:28">
      <c r="A35" s="72" t="s">
        <v>124</v>
      </c>
      <c r="B35" s="74" t="s">
        <v>125</v>
      </c>
      <c r="C35" s="502">
        <f>SUM(C36:C39)</f>
        <v>0</v>
      </c>
      <c r="D35" s="503">
        <f>SUM(D36:D39)</f>
        <v>0</v>
      </c>
      <c r="E35" s="72"/>
      <c r="F35" s="79"/>
      <c r="G35" s="520"/>
      <c r="H35" s="521"/>
      <c r="J35" s="587"/>
      <c r="K35" s="587"/>
      <c r="L35" s="587"/>
      <c r="M35" s="587"/>
      <c r="N35" s="587"/>
      <c r="O35" s="587"/>
      <c r="P35" s="587"/>
      <c r="Q35" s="587"/>
      <c r="R35" s="587"/>
      <c r="S35" s="587"/>
      <c r="T35" s="587"/>
      <c r="U35" s="587"/>
      <c r="V35" s="587"/>
      <c r="W35" s="587"/>
      <c r="X35" s="587"/>
      <c r="Y35" s="587"/>
      <c r="Z35" s="587"/>
      <c r="AA35" s="587"/>
      <c r="AB35" s="587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0"/>
      <c r="H36" s="521"/>
      <c r="J36" s="587"/>
      <c r="K36" s="587"/>
      <c r="L36" s="587"/>
      <c r="M36" s="587"/>
      <c r="N36" s="587"/>
      <c r="O36" s="587"/>
      <c r="P36" s="587"/>
      <c r="Q36" s="587"/>
      <c r="R36" s="587"/>
      <c r="S36" s="587"/>
      <c r="T36" s="587"/>
      <c r="U36" s="587"/>
      <c r="V36" s="587"/>
      <c r="W36" s="587"/>
      <c r="X36" s="587"/>
      <c r="Y36" s="587"/>
      <c r="Z36" s="587"/>
      <c r="AA36" s="587"/>
      <c r="AB36" s="587"/>
    </row>
    <row r="37" spans="1:28">
      <c r="A37" s="72" t="s">
        <v>128</v>
      </c>
      <c r="B37" s="74" t="s">
        <v>129</v>
      </c>
      <c r="C37" s="155"/>
      <c r="D37" s="154"/>
      <c r="E37" s="422" t="s">
        <v>130</v>
      </c>
      <c r="F37" s="79" t="s">
        <v>131</v>
      </c>
      <c r="G37" s="506">
        <f>G26+G18+G34</f>
        <v>3</v>
      </c>
      <c r="H37" s="507">
        <f>H26+H18+H34</f>
        <v>3733</v>
      </c>
      <c r="J37" s="587"/>
      <c r="K37" s="587"/>
      <c r="L37" s="587"/>
      <c r="M37" s="587"/>
      <c r="N37" s="587"/>
      <c r="O37" s="587"/>
      <c r="P37" s="587"/>
      <c r="Q37" s="587"/>
      <c r="R37" s="587"/>
      <c r="S37" s="587"/>
      <c r="T37" s="587"/>
      <c r="U37" s="587"/>
      <c r="V37" s="587"/>
      <c r="W37" s="587"/>
      <c r="X37" s="587"/>
      <c r="Y37" s="587"/>
      <c r="Z37" s="587"/>
      <c r="AA37" s="587"/>
      <c r="AB37" s="587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20"/>
      <c r="H38" s="521"/>
      <c r="J38" s="587"/>
      <c r="K38" s="587"/>
      <c r="L38" s="587"/>
      <c r="M38" s="587"/>
      <c r="N38" s="587"/>
      <c r="O38" s="587"/>
      <c r="P38" s="587"/>
      <c r="Q38" s="587"/>
      <c r="R38" s="587"/>
      <c r="S38" s="587"/>
      <c r="T38" s="587"/>
      <c r="U38" s="587"/>
      <c r="V38" s="587"/>
      <c r="W38" s="587"/>
      <c r="X38" s="587"/>
      <c r="Y38" s="587"/>
      <c r="Z38" s="587"/>
      <c r="AA38" s="587"/>
      <c r="AB38" s="587"/>
    </row>
    <row r="39" spans="1:28" ht="16.5" thickBot="1">
      <c r="A39" s="72" t="s">
        <v>134</v>
      </c>
      <c r="B39" s="74" t="s">
        <v>135</v>
      </c>
      <c r="C39" s="155"/>
      <c r="D39" s="154"/>
      <c r="E39" s="171"/>
      <c r="F39" s="172"/>
      <c r="G39" s="522"/>
      <c r="H39" s="523"/>
      <c r="J39" s="587"/>
      <c r="K39" s="587"/>
      <c r="L39" s="587"/>
      <c r="M39" s="587"/>
      <c r="N39" s="587"/>
      <c r="O39" s="587"/>
      <c r="P39" s="587"/>
      <c r="Q39" s="587"/>
      <c r="R39" s="587"/>
      <c r="S39" s="587"/>
      <c r="T39" s="587"/>
      <c r="U39" s="587"/>
      <c r="V39" s="587"/>
      <c r="W39" s="587"/>
      <c r="X39" s="587"/>
      <c r="Y39" s="587"/>
      <c r="Z39" s="587"/>
      <c r="AA39" s="587"/>
      <c r="AB39" s="587"/>
    </row>
    <row r="40" spans="1:28">
      <c r="A40" s="72" t="s">
        <v>136</v>
      </c>
      <c r="B40" s="74" t="s">
        <v>137</v>
      </c>
      <c r="C40" s="502">
        <f>C41+C42+C44</f>
        <v>0</v>
      </c>
      <c r="D40" s="503">
        <f>D41+D42+D44</f>
        <v>0</v>
      </c>
      <c r="E40" s="173" t="s">
        <v>138</v>
      </c>
      <c r="F40" s="170" t="s">
        <v>139</v>
      </c>
      <c r="G40" s="489"/>
      <c r="H40" s="490"/>
      <c r="J40" s="587"/>
      <c r="K40" s="587"/>
      <c r="L40" s="587"/>
      <c r="M40" s="587"/>
      <c r="N40" s="587"/>
      <c r="O40" s="587"/>
      <c r="P40" s="587"/>
      <c r="Q40" s="587"/>
      <c r="R40" s="587"/>
      <c r="S40" s="587"/>
      <c r="T40" s="587"/>
      <c r="U40" s="587"/>
      <c r="V40" s="587"/>
      <c r="W40" s="587"/>
      <c r="X40" s="587"/>
      <c r="Y40" s="587"/>
      <c r="Z40" s="587"/>
      <c r="AA40" s="587"/>
      <c r="AB40" s="587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2"/>
      <c r="H41" s="523"/>
      <c r="J41" s="587"/>
      <c r="K41" s="587"/>
      <c r="L41" s="587"/>
      <c r="M41" s="587"/>
      <c r="N41" s="587"/>
      <c r="O41" s="587"/>
      <c r="P41" s="587"/>
      <c r="Q41" s="587"/>
      <c r="R41" s="587"/>
      <c r="S41" s="587"/>
      <c r="T41" s="587"/>
      <c r="U41" s="587"/>
      <c r="V41" s="587"/>
      <c r="W41" s="587"/>
      <c r="X41" s="587"/>
      <c r="Y41" s="587"/>
      <c r="Z41" s="587"/>
      <c r="AA41" s="587"/>
      <c r="AB41" s="587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4"/>
      <c r="H42" s="525"/>
      <c r="J42" s="587"/>
      <c r="K42" s="587"/>
      <c r="L42" s="587"/>
      <c r="M42" s="587"/>
      <c r="N42" s="587"/>
      <c r="O42" s="587"/>
      <c r="P42" s="587"/>
      <c r="Q42" s="587"/>
      <c r="R42" s="587"/>
      <c r="S42" s="587"/>
      <c r="T42" s="587"/>
      <c r="U42" s="587"/>
      <c r="V42" s="587"/>
      <c r="W42" s="587"/>
      <c r="X42" s="587"/>
      <c r="Y42" s="587"/>
      <c r="Z42" s="587"/>
      <c r="AA42" s="587"/>
      <c r="AB42" s="587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0"/>
      <c r="H43" s="521"/>
      <c r="J43" s="587"/>
      <c r="K43" s="587"/>
      <c r="L43" s="587"/>
      <c r="M43" s="587"/>
      <c r="N43" s="587"/>
      <c r="O43" s="587"/>
      <c r="P43" s="587"/>
      <c r="Q43" s="587"/>
      <c r="R43" s="587"/>
      <c r="S43" s="587"/>
      <c r="T43" s="587"/>
      <c r="U43" s="587"/>
      <c r="V43" s="587"/>
      <c r="W43" s="587"/>
      <c r="X43" s="587"/>
      <c r="Y43" s="587"/>
      <c r="Z43" s="587"/>
      <c r="AA43" s="587"/>
      <c r="AB43" s="587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87"/>
      <c r="K44" s="587"/>
      <c r="L44" s="587"/>
      <c r="M44" s="587"/>
      <c r="N44" s="587"/>
      <c r="O44" s="587"/>
      <c r="P44" s="587"/>
      <c r="Q44" s="587"/>
      <c r="R44" s="587"/>
      <c r="S44" s="587"/>
      <c r="T44" s="587"/>
      <c r="U44" s="587"/>
      <c r="V44" s="587"/>
      <c r="W44" s="587"/>
      <c r="X44" s="587"/>
      <c r="Y44" s="587"/>
      <c r="Z44" s="587"/>
      <c r="AA44" s="587"/>
      <c r="AB44" s="587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/>
      <c r="H45" s="154"/>
      <c r="J45" s="587"/>
      <c r="K45" s="587"/>
      <c r="L45" s="587"/>
      <c r="M45" s="587"/>
      <c r="N45" s="587"/>
      <c r="O45" s="587"/>
      <c r="P45" s="587"/>
      <c r="Q45" s="587"/>
      <c r="R45" s="587"/>
      <c r="S45" s="587"/>
      <c r="T45" s="587"/>
      <c r="U45" s="587"/>
      <c r="V45" s="587"/>
      <c r="W45" s="587"/>
      <c r="X45" s="587"/>
      <c r="Y45" s="587"/>
      <c r="Z45" s="587"/>
      <c r="AA45" s="587"/>
      <c r="AB45" s="587"/>
    </row>
    <row r="46" spans="1:28">
      <c r="A46" s="412" t="s">
        <v>156</v>
      </c>
      <c r="B46" s="77" t="s">
        <v>157</v>
      </c>
      <c r="C46" s="504">
        <f>C35+C40+C45</f>
        <v>0</v>
      </c>
      <c r="D46" s="505">
        <f>D35+D40+D45</f>
        <v>0</v>
      </c>
      <c r="E46" s="159" t="s">
        <v>158</v>
      </c>
      <c r="F46" s="75" t="s">
        <v>159</v>
      </c>
      <c r="G46" s="155"/>
      <c r="H46" s="154"/>
      <c r="J46" s="587"/>
      <c r="K46" s="587"/>
      <c r="L46" s="587"/>
      <c r="M46" s="587"/>
      <c r="N46" s="587"/>
      <c r="O46" s="587"/>
      <c r="P46" s="587"/>
      <c r="Q46" s="587"/>
      <c r="R46" s="587"/>
      <c r="S46" s="587"/>
      <c r="T46" s="587"/>
      <c r="U46" s="587"/>
      <c r="V46" s="587"/>
      <c r="W46" s="587"/>
      <c r="X46" s="587"/>
      <c r="Y46" s="587"/>
      <c r="Z46" s="587"/>
      <c r="AA46" s="587"/>
      <c r="AB46" s="587"/>
    </row>
    <row r="47" spans="1:28">
      <c r="A47" s="80" t="s">
        <v>160</v>
      </c>
      <c r="B47" s="71"/>
      <c r="C47" s="506"/>
      <c r="D47" s="507"/>
      <c r="E47" s="72" t="s">
        <v>161</v>
      </c>
      <c r="F47" s="75" t="s">
        <v>162</v>
      </c>
      <c r="G47" s="155"/>
      <c r="H47" s="154"/>
      <c r="J47" s="587"/>
      <c r="K47" s="587"/>
      <c r="L47" s="587"/>
      <c r="M47" s="587"/>
      <c r="N47" s="587"/>
      <c r="O47" s="587"/>
      <c r="P47" s="587"/>
      <c r="Q47" s="587"/>
      <c r="R47" s="587"/>
      <c r="S47" s="587"/>
      <c r="T47" s="587"/>
      <c r="U47" s="587"/>
      <c r="V47" s="587"/>
      <c r="W47" s="587"/>
      <c r="X47" s="587"/>
      <c r="Y47" s="587"/>
      <c r="Z47" s="587"/>
      <c r="AA47" s="587"/>
      <c r="AB47" s="587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/>
      <c r="H48" s="154"/>
      <c r="J48" s="587"/>
      <c r="K48" s="587"/>
      <c r="L48" s="587"/>
      <c r="M48" s="587"/>
      <c r="N48" s="587"/>
      <c r="O48" s="587"/>
      <c r="P48" s="587"/>
      <c r="Q48" s="587"/>
      <c r="R48" s="587"/>
      <c r="S48" s="587"/>
      <c r="T48" s="587"/>
      <c r="U48" s="587"/>
      <c r="V48" s="587"/>
      <c r="W48" s="587"/>
      <c r="X48" s="587"/>
      <c r="Y48" s="587"/>
      <c r="Z48" s="587"/>
      <c r="AA48" s="587"/>
      <c r="AB48" s="587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/>
      <c r="H49" s="154"/>
      <c r="J49" s="587"/>
      <c r="K49" s="587"/>
      <c r="L49" s="587"/>
      <c r="M49" s="587"/>
      <c r="N49" s="587"/>
      <c r="O49" s="587"/>
      <c r="P49" s="587"/>
      <c r="Q49" s="587"/>
      <c r="R49" s="587"/>
      <c r="S49" s="587"/>
      <c r="T49" s="587"/>
      <c r="U49" s="587"/>
      <c r="V49" s="587"/>
      <c r="W49" s="587"/>
      <c r="X49" s="587"/>
      <c r="Y49" s="587"/>
      <c r="Z49" s="587"/>
      <c r="AA49" s="587"/>
      <c r="AB49" s="587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2">
        <f>SUM(G44:G49)</f>
        <v>0</v>
      </c>
      <c r="H50" s="503">
        <f>SUM(H44:H49)</f>
        <v>0</v>
      </c>
      <c r="J50" s="587"/>
      <c r="K50" s="587"/>
      <c r="L50" s="587"/>
      <c r="M50" s="587"/>
      <c r="N50" s="587"/>
      <c r="O50" s="587"/>
      <c r="P50" s="587"/>
      <c r="Q50" s="587"/>
      <c r="R50" s="587"/>
      <c r="S50" s="587"/>
      <c r="T50" s="587"/>
      <c r="U50" s="587"/>
      <c r="V50" s="587"/>
      <c r="W50" s="587"/>
      <c r="X50" s="587"/>
      <c r="Y50" s="587"/>
      <c r="Z50" s="587"/>
      <c r="AA50" s="587"/>
      <c r="AB50" s="587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2"/>
      <c r="H51" s="503"/>
      <c r="J51" s="587"/>
      <c r="K51" s="587"/>
      <c r="L51" s="587"/>
      <c r="M51" s="587"/>
      <c r="N51" s="587"/>
      <c r="O51" s="587"/>
      <c r="P51" s="587"/>
      <c r="Q51" s="587"/>
      <c r="R51" s="587"/>
      <c r="S51" s="587"/>
      <c r="T51" s="587"/>
      <c r="U51" s="587"/>
      <c r="V51" s="587"/>
      <c r="W51" s="587"/>
      <c r="X51" s="587"/>
      <c r="Y51" s="587"/>
      <c r="Z51" s="587"/>
      <c r="AA51" s="587"/>
      <c r="AB51" s="587"/>
    </row>
    <row r="52" spans="1:28">
      <c r="A52" s="421" t="s">
        <v>175</v>
      </c>
      <c r="B52" s="77" t="s">
        <v>176</v>
      </c>
      <c r="C52" s="504">
        <f>SUM(C48:C51)</f>
        <v>0</v>
      </c>
      <c r="D52" s="505">
        <f>SUM(D48:D51)</f>
        <v>0</v>
      </c>
      <c r="E52" s="159" t="s">
        <v>177</v>
      </c>
      <c r="F52" s="76" t="s">
        <v>178</v>
      </c>
      <c r="G52" s="155"/>
      <c r="H52" s="154"/>
      <c r="J52" s="587"/>
      <c r="K52" s="587"/>
      <c r="L52" s="587"/>
      <c r="M52" s="587"/>
      <c r="N52" s="587"/>
      <c r="O52" s="587"/>
      <c r="P52" s="587"/>
      <c r="Q52" s="587"/>
      <c r="R52" s="587"/>
      <c r="S52" s="587"/>
      <c r="T52" s="587"/>
      <c r="U52" s="587"/>
      <c r="V52" s="587"/>
      <c r="W52" s="587"/>
      <c r="X52" s="587"/>
      <c r="Y52" s="587"/>
      <c r="Z52" s="587"/>
      <c r="AA52" s="587"/>
      <c r="AB52" s="587"/>
    </row>
    <row r="53" spans="1:28">
      <c r="A53" s="72" t="s">
        <v>179</v>
      </c>
      <c r="B53" s="77"/>
      <c r="C53" s="502"/>
      <c r="D53" s="503"/>
      <c r="E53" s="72" t="s">
        <v>180</v>
      </c>
      <c r="F53" s="76" t="s">
        <v>181</v>
      </c>
      <c r="G53" s="155"/>
      <c r="H53" s="154"/>
      <c r="J53" s="587"/>
      <c r="K53" s="587"/>
      <c r="L53" s="587"/>
      <c r="M53" s="587"/>
      <c r="N53" s="587"/>
      <c r="O53" s="587"/>
      <c r="P53" s="587"/>
      <c r="Q53" s="587"/>
      <c r="R53" s="587"/>
      <c r="S53" s="587"/>
      <c r="T53" s="587"/>
      <c r="U53" s="587"/>
      <c r="V53" s="587"/>
      <c r="W53" s="587"/>
      <c r="X53" s="587"/>
      <c r="Y53" s="587"/>
      <c r="Z53" s="587"/>
      <c r="AA53" s="587"/>
      <c r="AB53" s="587"/>
    </row>
    <row r="54" spans="1:28">
      <c r="A54" s="80" t="s">
        <v>182</v>
      </c>
      <c r="B54" s="77" t="s">
        <v>183</v>
      </c>
      <c r="C54" s="417"/>
      <c r="D54" s="418"/>
      <c r="E54" s="72" t="s">
        <v>184</v>
      </c>
      <c r="F54" s="76" t="s">
        <v>185</v>
      </c>
      <c r="G54" s="155"/>
      <c r="H54" s="154"/>
      <c r="J54" s="587"/>
      <c r="K54" s="587"/>
      <c r="L54" s="587"/>
      <c r="M54" s="587"/>
      <c r="N54" s="587"/>
      <c r="O54" s="587"/>
      <c r="P54" s="587"/>
      <c r="Q54" s="587"/>
      <c r="R54" s="587"/>
      <c r="S54" s="587"/>
      <c r="T54" s="587"/>
      <c r="U54" s="587"/>
      <c r="V54" s="587"/>
      <c r="W54" s="587"/>
      <c r="X54" s="587"/>
      <c r="Y54" s="587"/>
      <c r="Z54" s="587"/>
      <c r="AA54" s="587"/>
      <c r="AB54" s="587"/>
    </row>
    <row r="55" spans="1:28">
      <c r="A55" s="80" t="s">
        <v>186</v>
      </c>
      <c r="B55" s="77" t="s">
        <v>187</v>
      </c>
      <c r="C55" s="417">
        <v>1</v>
      </c>
      <c r="D55" s="418">
        <v>2</v>
      </c>
      <c r="E55" s="72" t="s">
        <v>188</v>
      </c>
      <c r="F55" s="76" t="s">
        <v>189</v>
      </c>
      <c r="G55" s="155"/>
      <c r="H55" s="154"/>
    </row>
    <row r="56" spans="1:28" ht="16.5" thickBot="1">
      <c r="A56" s="414" t="s">
        <v>190</v>
      </c>
      <c r="B56" s="166" t="s">
        <v>191</v>
      </c>
      <c r="C56" s="508">
        <f>C20+C21+C22+C28+C33+C46+C52+C54+C55</f>
        <v>1</v>
      </c>
      <c r="D56" s="509">
        <f>D20+D21+D22+D28+D33+D46+D52+D54+D55</f>
        <v>2</v>
      </c>
      <c r="E56" s="80" t="s">
        <v>192</v>
      </c>
      <c r="F56" s="79" t="s">
        <v>193</v>
      </c>
      <c r="G56" s="506">
        <f>G50+G52+G53+G54+G55</f>
        <v>0</v>
      </c>
      <c r="H56" s="507">
        <f>H50+H52+H53+H54+H55</f>
        <v>0</v>
      </c>
      <c r="M56" s="78"/>
    </row>
    <row r="57" spans="1:28">
      <c r="A57" s="167" t="s">
        <v>194</v>
      </c>
      <c r="B57" s="168"/>
      <c r="C57" s="500"/>
      <c r="D57" s="501"/>
      <c r="E57" s="167" t="s">
        <v>195</v>
      </c>
      <c r="F57" s="170"/>
      <c r="G57" s="500"/>
      <c r="H57" s="501"/>
    </row>
    <row r="58" spans="1:28">
      <c r="A58" s="80" t="s">
        <v>196</v>
      </c>
      <c r="B58" s="71"/>
      <c r="C58" s="506"/>
      <c r="D58" s="507"/>
      <c r="E58" s="80" t="s">
        <v>147</v>
      </c>
      <c r="F58" s="75"/>
      <c r="G58" s="502"/>
      <c r="H58" s="503"/>
      <c r="M58" s="78"/>
    </row>
    <row r="59" spans="1:28" ht="31.5">
      <c r="A59" s="72" t="s">
        <v>197</v>
      </c>
      <c r="B59" s="74" t="s">
        <v>198</v>
      </c>
      <c r="C59" s="155"/>
      <c r="D59" s="154"/>
      <c r="E59" s="159" t="s">
        <v>199</v>
      </c>
      <c r="F59" s="425" t="s">
        <v>200</v>
      </c>
      <c r="G59" s="155"/>
      <c r="H59" s="154"/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/>
      <c r="H60" s="154"/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502">
        <f>SUM(G62:G68)</f>
        <v>354</v>
      </c>
      <c r="H61" s="503">
        <f>SUM(H62:H68)</f>
        <v>439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/>
      <c r="H62" s="154"/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>
        <v>354</v>
      </c>
      <c r="H63" s="154">
        <v>279</v>
      </c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/>
      <c r="H64" s="154">
        <v>160</v>
      </c>
      <c r="M64" s="78"/>
    </row>
    <row r="65" spans="1:13">
      <c r="A65" s="421" t="s">
        <v>70</v>
      </c>
      <c r="B65" s="77" t="s">
        <v>221</v>
      </c>
      <c r="C65" s="504">
        <f>SUM(C59:C64)</f>
        <v>0</v>
      </c>
      <c r="D65" s="505">
        <f>SUM(D59:D64)</f>
        <v>0</v>
      </c>
      <c r="E65" s="72" t="s">
        <v>222</v>
      </c>
      <c r="F65" s="75" t="s">
        <v>223</v>
      </c>
      <c r="G65" s="155"/>
      <c r="H65" s="154"/>
    </row>
    <row r="66" spans="1:13">
      <c r="A66" s="72"/>
      <c r="B66" s="77"/>
      <c r="C66" s="502"/>
      <c r="D66" s="503"/>
      <c r="E66" s="72" t="s">
        <v>224</v>
      </c>
      <c r="F66" s="75" t="s">
        <v>225</v>
      </c>
      <c r="G66" s="155"/>
      <c r="H66" s="154"/>
    </row>
    <row r="67" spans="1:13">
      <c r="A67" s="80" t="s">
        <v>226</v>
      </c>
      <c r="B67" s="71"/>
      <c r="C67" s="506"/>
      <c r="D67" s="507"/>
      <c r="E67" s="72" t="s">
        <v>227</v>
      </c>
      <c r="F67" s="75" t="s">
        <v>228</v>
      </c>
      <c r="G67" s="155"/>
      <c r="H67" s="154"/>
    </row>
    <row r="68" spans="1:13">
      <c r="A68" s="72" t="s">
        <v>229</v>
      </c>
      <c r="B68" s="74" t="s">
        <v>230</v>
      </c>
      <c r="C68" s="155"/>
      <c r="D68" s="154"/>
      <c r="E68" s="72" t="s">
        <v>231</v>
      </c>
      <c r="F68" s="75" t="s">
        <v>232</v>
      </c>
      <c r="G68" s="155"/>
      <c r="H68" s="154"/>
    </row>
    <row r="69" spans="1:13">
      <c r="A69" s="72" t="s">
        <v>233</v>
      </c>
      <c r="B69" s="74" t="s">
        <v>234</v>
      </c>
      <c r="C69" s="155"/>
      <c r="D69" s="154"/>
      <c r="E69" s="159" t="s">
        <v>97</v>
      </c>
      <c r="F69" s="75" t="s">
        <v>235</v>
      </c>
      <c r="G69" s="155">
        <v>26</v>
      </c>
      <c r="H69" s="154">
        <v>70</v>
      </c>
    </row>
    <row r="70" spans="1:13">
      <c r="A70" s="72" t="s">
        <v>236</v>
      </c>
      <c r="B70" s="74" t="s">
        <v>237</v>
      </c>
      <c r="C70" s="155"/>
      <c r="D70" s="154"/>
      <c r="E70" s="72" t="s">
        <v>238</v>
      </c>
      <c r="F70" s="75" t="s">
        <v>239</v>
      </c>
      <c r="G70" s="155"/>
      <c r="H70" s="154">
        <v>1</v>
      </c>
    </row>
    <row r="71" spans="1:13">
      <c r="A71" s="72" t="s">
        <v>240</v>
      </c>
      <c r="B71" s="74" t="s">
        <v>241</v>
      </c>
      <c r="C71" s="155"/>
      <c r="D71" s="154"/>
      <c r="E71" s="413" t="s">
        <v>65</v>
      </c>
      <c r="F71" s="76" t="s">
        <v>242</v>
      </c>
      <c r="G71" s="504">
        <f>G59+G60+G61+G69+G70</f>
        <v>380</v>
      </c>
      <c r="H71" s="505">
        <f>H59+H60+H61+H69+H70</f>
        <v>510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502"/>
      <c r="H72" s="503"/>
    </row>
    <row r="73" spans="1:13">
      <c r="A73" s="72" t="s">
        <v>245</v>
      </c>
      <c r="B73" s="74" t="s">
        <v>246</v>
      </c>
      <c r="C73" s="155"/>
      <c r="D73" s="154">
        <v>6</v>
      </c>
      <c r="E73" s="412" t="s">
        <v>247</v>
      </c>
      <c r="F73" s="76" t="s">
        <v>248</v>
      </c>
      <c r="G73" s="417"/>
      <c r="H73" s="418"/>
    </row>
    <row r="74" spans="1:13">
      <c r="A74" s="72" t="s">
        <v>249</v>
      </c>
      <c r="B74" s="74" t="s">
        <v>250</v>
      </c>
      <c r="C74" s="155"/>
      <c r="D74" s="154"/>
      <c r="E74" s="482"/>
      <c r="F74" s="483"/>
      <c r="G74" s="502"/>
      <c r="H74" s="526"/>
    </row>
    <row r="75" spans="1:13">
      <c r="A75" s="72" t="s">
        <v>251</v>
      </c>
      <c r="B75" s="74" t="s">
        <v>252</v>
      </c>
      <c r="C75" s="155"/>
      <c r="D75" s="154">
        <v>3</v>
      </c>
      <c r="E75" s="424" t="s">
        <v>180</v>
      </c>
      <c r="F75" s="76" t="s">
        <v>253</v>
      </c>
      <c r="G75" s="417"/>
      <c r="H75" s="418"/>
    </row>
    <row r="76" spans="1:13">
      <c r="A76" s="421" t="s">
        <v>95</v>
      </c>
      <c r="B76" s="77" t="s">
        <v>254</v>
      </c>
      <c r="C76" s="504">
        <f>SUM(C68:C75)</f>
        <v>0</v>
      </c>
      <c r="D76" s="505">
        <f>SUM(D68:D75)</f>
        <v>9</v>
      </c>
      <c r="E76" s="482"/>
      <c r="F76" s="483"/>
      <c r="G76" s="502"/>
      <c r="H76" s="526"/>
    </row>
    <row r="77" spans="1:13">
      <c r="A77" s="72"/>
      <c r="B77" s="74"/>
      <c r="C77" s="502"/>
      <c r="D77" s="503"/>
      <c r="E77" s="412" t="s">
        <v>255</v>
      </c>
      <c r="F77" s="76" t="s">
        <v>256</v>
      </c>
      <c r="G77" s="417"/>
      <c r="H77" s="418"/>
    </row>
    <row r="78" spans="1:13">
      <c r="A78" s="80" t="s">
        <v>257</v>
      </c>
      <c r="B78" s="71"/>
      <c r="C78" s="506"/>
      <c r="D78" s="507"/>
      <c r="E78" s="72"/>
      <c r="F78" s="81"/>
      <c r="G78" s="520"/>
      <c r="H78" s="521"/>
      <c r="M78" s="78"/>
    </row>
    <row r="79" spans="1:13">
      <c r="A79" s="72" t="s">
        <v>258</v>
      </c>
      <c r="B79" s="74" t="s">
        <v>259</v>
      </c>
      <c r="C79" s="502">
        <f>SUM(C80:C82)</f>
        <v>0</v>
      </c>
      <c r="D79" s="503">
        <f>SUM(D80:D82)</f>
        <v>0</v>
      </c>
      <c r="E79" s="163" t="s">
        <v>260</v>
      </c>
      <c r="F79" s="79" t="s">
        <v>261</v>
      </c>
      <c r="G79" s="506">
        <f>G71+G73+G75+G77</f>
        <v>380</v>
      </c>
      <c r="H79" s="507">
        <f>H71+H73+H75+H77</f>
        <v>510</v>
      </c>
    </row>
    <row r="80" spans="1:13">
      <c r="A80" s="72" t="s">
        <v>262</v>
      </c>
      <c r="B80" s="74" t="s">
        <v>263</v>
      </c>
      <c r="C80" s="155"/>
      <c r="D80" s="154"/>
      <c r="E80" s="482"/>
      <c r="F80" s="483"/>
      <c r="G80" s="502"/>
      <c r="H80" s="526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7"/>
      <c r="H81" s="528"/>
    </row>
    <row r="82" spans="1:13">
      <c r="A82" s="72" t="s">
        <v>266</v>
      </c>
      <c r="B82" s="74" t="s">
        <v>267</v>
      </c>
      <c r="C82" s="155"/>
      <c r="D82" s="154"/>
      <c r="E82" s="165"/>
      <c r="F82" s="83"/>
      <c r="G82" s="527"/>
      <c r="H82" s="528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27"/>
      <c r="H83" s="528"/>
    </row>
    <row r="84" spans="1:13">
      <c r="A84" s="72" t="s">
        <v>152</v>
      </c>
      <c r="B84" s="74" t="s">
        <v>270</v>
      </c>
      <c r="C84" s="155">
        <v>326</v>
      </c>
      <c r="D84" s="154">
        <v>4036</v>
      </c>
      <c r="E84" s="165"/>
      <c r="F84" s="83"/>
      <c r="G84" s="527"/>
      <c r="H84" s="528"/>
    </row>
    <row r="85" spans="1:13">
      <c r="A85" s="421" t="s">
        <v>271</v>
      </c>
      <c r="B85" s="77" t="s">
        <v>272</v>
      </c>
      <c r="C85" s="504">
        <f>C84+C83+C79</f>
        <v>326</v>
      </c>
      <c r="D85" s="505">
        <f>D84+D83+D79</f>
        <v>4036</v>
      </c>
      <c r="E85" s="162"/>
      <c r="F85" s="83"/>
      <c r="G85" s="527"/>
      <c r="H85" s="528"/>
    </row>
    <row r="86" spans="1:13">
      <c r="A86" s="72"/>
      <c r="B86" s="77"/>
      <c r="C86" s="502"/>
      <c r="D86" s="503"/>
      <c r="E86" s="165"/>
      <c r="F86" s="83"/>
      <c r="G86" s="527"/>
      <c r="H86" s="528"/>
      <c r="M86" s="78"/>
    </row>
    <row r="87" spans="1:13">
      <c r="A87" s="80" t="s">
        <v>273</v>
      </c>
      <c r="B87" s="74"/>
      <c r="C87" s="502"/>
      <c r="D87" s="503"/>
      <c r="E87" s="162"/>
      <c r="F87" s="83"/>
      <c r="G87" s="527"/>
      <c r="H87" s="528"/>
    </row>
    <row r="88" spans="1:13">
      <c r="A88" s="72" t="s">
        <v>274</v>
      </c>
      <c r="B88" s="74" t="s">
        <v>275</v>
      </c>
      <c r="C88" s="155">
        <v>1</v>
      </c>
      <c r="D88" s="154"/>
      <c r="E88" s="165"/>
      <c r="F88" s="83"/>
      <c r="G88" s="527"/>
      <c r="H88" s="528"/>
      <c r="M88" s="78"/>
    </row>
    <row r="89" spans="1:13">
      <c r="A89" s="72" t="s">
        <v>276</v>
      </c>
      <c r="B89" s="74" t="s">
        <v>277</v>
      </c>
      <c r="C89" s="155">
        <v>55</v>
      </c>
      <c r="D89" s="154">
        <v>196</v>
      </c>
      <c r="E89" s="162"/>
      <c r="F89" s="83"/>
      <c r="G89" s="527"/>
      <c r="H89" s="528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27"/>
      <c r="H90" s="528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7"/>
      <c r="H91" s="528"/>
    </row>
    <row r="92" spans="1:13">
      <c r="A92" s="421" t="s">
        <v>282</v>
      </c>
      <c r="B92" s="77" t="s">
        <v>283</v>
      </c>
      <c r="C92" s="504">
        <f>SUM(C88:C91)</f>
        <v>56</v>
      </c>
      <c r="D92" s="505">
        <f>SUM(D88:D91)</f>
        <v>196</v>
      </c>
      <c r="E92" s="162"/>
      <c r="F92" s="83"/>
      <c r="G92" s="527"/>
      <c r="H92" s="528"/>
      <c r="M92" s="78"/>
    </row>
    <row r="93" spans="1:13">
      <c r="A93" s="412" t="s">
        <v>284</v>
      </c>
      <c r="B93" s="77" t="s">
        <v>285</v>
      </c>
      <c r="C93" s="417"/>
      <c r="D93" s="418"/>
      <c r="E93" s="162"/>
      <c r="F93" s="83"/>
      <c r="G93" s="527"/>
      <c r="H93" s="528"/>
    </row>
    <row r="94" spans="1:13" ht="16.5" thickBot="1">
      <c r="A94" s="414" t="s">
        <v>286</v>
      </c>
      <c r="B94" s="166" t="s">
        <v>287</v>
      </c>
      <c r="C94" s="508">
        <f>C65+C76+C85+C92+C93</f>
        <v>382</v>
      </c>
      <c r="D94" s="509">
        <f>D65+D76+D85+D92+D93</f>
        <v>4241</v>
      </c>
      <c r="E94" s="184"/>
      <c r="F94" s="185"/>
      <c r="G94" s="529"/>
      <c r="H94" s="530"/>
      <c r="M94" s="78"/>
    </row>
    <row r="95" spans="1:13" ht="32.25" thickBot="1">
      <c r="A95" s="426" t="s">
        <v>288</v>
      </c>
      <c r="B95" s="427" t="s">
        <v>289</v>
      </c>
      <c r="C95" s="510">
        <f>C94+C56</f>
        <v>383</v>
      </c>
      <c r="D95" s="511">
        <f>D94+D56</f>
        <v>4243</v>
      </c>
      <c r="E95" s="186" t="s">
        <v>290</v>
      </c>
      <c r="F95" s="428" t="s">
        <v>291</v>
      </c>
      <c r="G95" s="510">
        <f>G37+G40+G56+G79</f>
        <v>383</v>
      </c>
      <c r="H95" s="511">
        <f>H37+H40+H56+H79</f>
        <v>4243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0" t="s">
        <v>7</v>
      </c>
      <c r="B98" s="609">
        <f>pdeReportingDate</f>
        <v>46076</v>
      </c>
      <c r="C98" s="609"/>
      <c r="D98" s="609"/>
      <c r="E98" s="609"/>
      <c r="F98" s="609"/>
      <c r="G98" s="609"/>
      <c r="H98" s="609"/>
      <c r="M98" s="78"/>
    </row>
    <row r="99" spans="1:13">
      <c r="A99" s="580"/>
      <c r="B99" s="44"/>
      <c r="C99" s="44"/>
      <c r="D99" s="44"/>
      <c r="E99" s="44"/>
      <c r="F99" s="44"/>
      <c r="G99" s="44"/>
      <c r="H99" s="44"/>
      <c r="M99" s="78"/>
    </row>
    <row r="100" spans="1:13">
      <c r="A100" s="581" t="s">
        <v>292</v>
      </c>
      <c r="B100" s="610" t="str">
        <f>authorName</f>
        <v>ФИСКОНСУЛТИНГ ООД</v>
      </c>
      <c r="C100" s="610"/>
      <c r="D100" s="610"/>
      <c r="E100" s="610"/>
      <c r="F100" s="610"/>
      <c r="G100" s="610"/>
      <c r="H100" s="610"/>
    </row>
    <row r="101" spans="1:13">
      <c r="A101" s="581"/>
      <c r="B101" s="64"/>
      <c r="C101" s="64"/>
      <c r="D101" s="64"/>
      <c r="E101" s="64"/>
      <c r="F101" s="64"/>
      <c r="G101" s="64"/>
      <c r="H101" s="64"/>
    </row>
    <row r="102" spans="1:13">
      <c r="A102" s="581" t="s">
        <v>12</v>
      </c>
      <c r="B102" s="611"/>
      <c r="C102" s="611"/>
      <c r="D102" s="611"/>
      <c r="E102" s="611"/>
      <c r="F102" s="611"/>
      <c r="G102" s="611"/>
      <c r="H102" s="611"/>
    </row>
    <row r="103" spans="1:13" ht="21.75" customHeight="1">
      <c r="A103" s="582"/>
      <c r="B103" s="608" t="s">
        <v>983</v>
      </c>
      <c r="C103" s="608"/>
      <c r="D103" s="608"/>
      <c r="E103" s="608"/>
      <c r="M103" s="78"/>
    </row>
    <row r="104" spans="1:13" ht="21.75" customHeight="1">
      <c r="A104" s="582"/>
      <c r="B104" s="608"/>
      <c r="C104" s="608"/>
      <c r="D104" s="608"/>
      <c r="E104" s="608"/>
    </row>
    <row r="105" spans="1:13" ht="21.75" customHeight="1">
      <c r="A105" s="582"/>
      <c r="B105" s="608"/>
      <c r="C105" s="608"/>
      <c r="D105" s="608"/>
      <c r="E105" s="608"/>
      <c r="M105" s="78"/>
    </row>
    <row r="106" spans="1:13" ht="21.75" customHeight="1">
      <c r="A106" s="582"/>
      <c r="B106" s="608"/>
      <c r="C106" s="608"/>
      <c r="D106" s="608"/>
      <c r="E106" s="608"/>
    </row>
    <row r="107" spans="1:13" ht="21.75" customHeight="1">
      <c r="A107" s="582"/>
      <c r="B107" s="608"/>
      <c r="C107" s="608"/>
      <c r="D107" s="608"/>
      <c r="E107" s="608"/>
      <c r="M107" s="78"/>
    </row>
    <row r="108" spans="1:13" ht="21.75" customHeight="1">
      <c r="A108" s="582"/>
      <c r="B108" s="608"/>
      <c r="C108" s="608"/>
      <c r="D108" s="608"/>
      <c r="E108" s="608"/>
    </row>
    <row r="109" spans="1:13" ht="21.75" customHeight="1">
      <c r="A109" s="582"/>
      <c r="B109" s="608"/>
      <c r="C109" s="608"/>
      <c r="D109" s="608"/>
      <c r="E109" s="608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  <pageSetUpPr fitToPage="1"/>
  </sheetPr>
  <dimension ref="A1:M103"/>
  <sheetViews>
    <sheetView view="pageBreakPreview" topLeftCell="A40" zoomScale="190" zoomScaleNormal="70" zoomScaleSheetLayoutView="190" workbookViewId="0">
      <selection activeCell="A54" sqref="A5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293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ИНФРА ХОЛДИНГ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175443402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294</v>
      </c>
      <c r="B8" s="188" t="s">
        <v>27</v>
      </c>
      <c r="C8" s="188" t="s">
        <v>28</v>
      </c>
      <c r="D8" s="189" t="s">
        <v>32</v>
      </c>
      <c r="E8" s="187" t="s">
        <v>295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296</v>
      </c>
      <c r="B10" s="207"/>
      <c r="C10" s="208"/>
      <c r="D10" s="209"/>
      <c r="E10" s="206" t="s">
        <v>297</v>
      </c>
      <c r="F10" s="218"/>
      <c r="G10" s="535"/>
      <c r="H10" s="536"/>
      <c r="I10" s="587"/>
    </row>
    <row r="11" spans="1:9">
      <c r="A11" s="191" t="s">
        <v>298</v>
      </c>
      <c r="B11" s="147"/>
      <c r="C11" s="148"/>
      <c r="D11" s="199"/>
      <c r="E11" s="191" t="s">
        <v>299</v>
      </c>
      <c r="F11" s="149"/>
      <c r="G11" s="148"/>
      <c r="H11" s="199"/>
    </row>
    <row r="12" spans="1:9">
      <c r="A12" s="152" t="s">
        <v>300</v>
      </c>
      <c r="B12" s="150" t="s">
        <v>301</v>
      </c>
      <c r="C12" s="270"/>
      <c r="D12" s="271"/>
      <c r="E12" s="152" t="s">
        <v>302</v>
      </c>
      <c r="F12" s="197" t="s">
        <v>303</v>
      </c>
      <c r="G12" s="270"/>
      <c r="H12" s="271"/>
    </row>
    <row r="13" spans="1:9">
      <c r="A13" s="152" t="s">
        <v>304</v>
      </c>
      <c r="B13" s="150" t="s">
        <v>305</v>
      </c>
      <c r="C13" s="270">
        <v>47</v>
      </c>
      <c r="D13" s="271">
        <v>67</v>
      </c>
      <c r="E13" s="152" t="s">
        <v>306</v>
      </c>
      <c r="F13" s="197" t="s">
        <v>307</v>
      </c>
      <c r="G13" s="270"/>
      <c r="H13" s="271"/>
    </row>
    <row r="14" spans="1:9">
      <c r="A14" s="152" t="s">
        <v>308</v>
      </c>
      <c r="B14" s="150" t="s">
        <v>309</v>
      </c>
      <c r="C14" s="270"/>
      <c r="D14" s="271"/>
      <c r="E14" s="152" t="s">
        <v>310</v>
      </c>
      <c r="F14" s="197" t="s">
        <v>311</v>
      </c>
      <c r="G14" s="270"/>
      <c r="H14" s="271"/>
    </row>
    <row r="15" spans="1:9">
      <c r="A15" s="152" t="s">
        <v>312</v>
      </c>
      <c r="B15" s="150" t="s">
        <v>313</v>
      </c>
      <c r="C15" s="270">
        <v>6</v>
      </c>
      <c r="D15" s="271">
        <v>6</v>
      </c>
      <c r="E15" s="152" t="s">
        <v>97</v>
      </c>
      <c r="F15" s="197" t="s">
        <v>314</v>
      </c>
      <c r="G15" s="270">
        <v>219</v>
      </c>
      <c r="H15" s="271">
        <v>379</v>
      </c>
    </row>
    <row r="16" spans="1:9">
      <c r="A16" s="152" t="s">
        <v>315</v>
      </c>
      <c r="B16" s="150" t="s">
        <v>316</v>
      </c>
      <c r="C16" s="270"/>
      <c r="D16" s="271"/>
      <c r="E16" s="193" t="s">
        <v>70</v>
      </c>
      <c r="F16" s="219" t="s">
        <v>317</v>
      </c>
      <c r="G16" s="531">
        <f>SUM(G12:G15)</f>
        <v>219</v>
      </c>
      <c r="H16" s="532">
        <f>SUM(H12:H15)</f>
        <v>379</v>
      </c>
    </row>
    <row r="17" spans="1:8" ht="31.5">
      <c r="A17" s="152" t="s">
        <v>318</v>
      </c>
      <c r="B17" s="150" t="s">
        <v>319</v>
      </c>
      <c r="C17" s="270"/>
      <c r="D17" s="271">
        <v>10</v>
      </c>
      <c r="E17" s="152"/>
      <c r="F17" s="194"/>
      <c r="G17" s="148"/>
      <c r="H17" s="199"/>
    </row>
    <row r="18" spans="1:8" ht="31.5">
      <c r="A18" s="152" t="s">
        <v>320</v>
      </c>
      <c r="B18" s="150" t="s">
        <v>321</v>
      </c>
      <c r="C18" s="270"/>
      <c r="D18" s="271"/>
      <c r="E18" s="191" t="s">
        <v>322</v>
      </c>
      <c r="F18" s="195" t="s">
        <v>323</v>
      </c>
      <c r="G18" s="540"/>
      <c r="H18" s="541"/>
    </row>
    <row r="19" spans="1:8">
      <c r="A19" s="152" t="s">
        <v>324</v>
      </c>
      <c r="B19" s="150" t="s">
        <v>325</v>
      </c>
      <c r="C19" s="270">
        <v>3901</v>
      </c>
      <c r="D19" s="271">
        <v>38</v>
      </c>
      <c r="E19" s="152" t="s">
        <v>326</v>
      </c>
      <c r="F19" s="194" t="s">
        <v>327</v>
      </c>
      <c r="G19" s="270"/>
      <c r="H19" s="271"/>
    </row>
    <row r="20" spans="1:8">
      <c r="A20" s="192" t="s">
        <v>328</v>
      </c>
      <c r="B20" s="150" t="s">
        <v>329</v>
      </c>
      <c r="C20" s="270">
        <v>3827</v>
      </c>
      <c r="D20" s="271"/>
      <c r="E20" s="191"/>
      <c r="F20" s="149"/>
      <c r="G20" s="148"/>
      <c r="H20" s="199"/>
    </row>
    <row r="21" spans="1:8">
      <c r="A21" s="192" t="s">
        <v>330</v>
      </c>
      <c r="B21" s="150" t="s">
        <v>331</v>
      </c>
      <c r="C21" s="270"/>
      <c r="D21" s="271"/>
      <c r="E21" s="191" t="s">
        <v>332</v>
      </c>
      <c r="F21" s="149"/>
      <c r="G21" s="148"/>
      <c r="H21" s="199"/>
    </row>
    <row r="22" spans="1:8">
      <c r="A22" s="193" t="s">
        <v>70</v>
      </c>
      <c r="B22" s="151" t="s">
        <v>333</v>
      </c>
      <c r="C22" s="531">
        <f>SUM(C12:C18)+C19</f>
        <v>3954</v>
      </c>
      <c r="D22" s="532">
        <f>SUM(D12:D18)+D19</f>
        <v>121</v>
      </c>
      <c r="E22" s="152" t="s">
        <v>334</v>
      </c>
      <c r="F22" s="194" t="s">
        <v>335</v>
      </c>
      <c r="G22" s="270">
        <v>19</v>
      </c>
      <c r="H22" s="271">
        <v>17</v>
      </c>
    </row>
    <row r="23" spans="1:8">
      <c r="A23" s="191"/>
      <c r="B23" s="150"/>
      <c r="C23" s="148"/>
      <c r="D23" s="199"/>
      <c r="E23" s="192" t="s">
        <v>336</v>
      </c>
      <c r="F23" s="194" t="s">
        <v>337</v>
      </c>
      <c r="G23" s="270"/>
      <c r="H23" s="271"/>
    </row>
    <row r="24" spans="1:8" ht="31.5">
      <c r="A24" s="191" t="s">
        <v>338</v>
      </c>
      <c r="B24" s="194"/>
      <c r="C24" s="148"/>
      <c r="D24" s="199"/>
      <c r="E24" s="152" t="s">
        <v>339</v>
      </c>
      <c r="F24" s="194" t="s">
        <v>340</v>
      </c>
      <c r="G24" s="270"/>
      <c r="H24" s="271"/>
    </row>
    <row r="25" spans="1:8" ht="31.5">
      <c r="A25" s="152" t="s">
        <v>341</v>
      </c>
      <c r="B25" s="194" t="s">
        <v>342</v>
      </c>
      <c r="C25" s="270">
        <v>14</v>
      </c>
      <c r="D25" s="271">
        <v>13</v>
      </c>
      <c r="E25" s="152" t="s">
        <v>343</v>
      </c>
      <c r="F25" s="194" t="s">
        <v>344</v>
      </c>
      <c r="G25" s="270"/>
      <c r="H25" s="271"/>
    </row>
    <row r="26" spans="1:8" ht="31.5">
      <c r="A26" s="152" t="s">
        <v>345</v>
      </c>
      <c r="B26" s="194" t="s">
        <v>346</v>
      </c>
      <c r="C26" s="270"/>
      <c r="D26" s="271"/>
      <c r="E26" s="152" t="s">
        <v>347</v>
      </c>
      <c r="F26" s="194" t="s">
        <v>348</v>
      </c>
      <c r="G26" s="270">
        <v>1</v>
      </c>
      <c r="H26" s="271">
        <v>7</v>
      </c>
    </row>
    <row r="27" spans="1:8" ht="31.5">
      <c r="A27" s="152" t="s">
        <v>349</v>
      </c>
      <c r="B27" s="194" t="s">
        <v>350</v>
      </c>
      <c r="C27" s="270"/>
      <c r="D27" s="271"/>
      <c r="E27" s="193" t="s">
        <v>122</v>
      </c>
      <c r="F27" s="195" t="s">
        <v>351</v>
      </c>
      <c r="G27" s="531">
        <f>SUM(G22:G26)</f>
        <v>20</v>
      </c>
      <c r="H27" s="532">
        <f>SUM(H22:H26)</f>
        <v>24</v>
      </c>
    </row>
    <row r="28" spans="1:8">
      <c r="A28" s="152" t="s">
        <v>97</v>
      </c>
      <c r="B28" s="194" t="s">
        <v>352</v>
      </c>
      <c r="C28" s="270">
        <v>1</v>
      </c>
      <c r="D28" s="271">
        <v>1</v>
      </c>
      <c r="E28" s="192"/>
      <c r="F28" s="149"/>
      <c r="G28" s="148"/>
      <c r="H28" s="199"/>
    </row>
    <row r="29" spans="1:8">
      <c r="A29" s="193" t="s">
        <v>95</v>
      </c>
      <c r="B29" s="195" t="s">
        <v>353</v>
      </c>
      <c r="C29" s="531">
        <f>SUM(C25:C28)</f>
        <v>15</v>
      </c>
      <c r="D29" s="532">
        <f>SUM(D25:D28)</f>
        <v>14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354</v>
      </c>
      <c r="B31" s="188" t="s">
        <v>355</v>
      </c>
      <c r="C31" s="208">
        <f>C29+C22</f>
        <v>3969</v>
      </c>
      <c r="D31" s="209">
        <f>D29+D22</f>
        <v>135</v>
      </c>
      <c r="E31" s="206" t="s">
        <v>356</v>
      </c>
      <c r="F31" s="221" t="s">
        <v>357</v>
      </c>
      <c r="G31" s="208">
        <f>G16+G18+G27</f>
        <v>239</v>
      </c>
      <c r="H31" s="209">
        <f>H16+H18+H27</f>
        <v>403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358</v>
      </c>
      <c r="B33" s="146" t="s">
        <v>359</v>
      </c>
      <c r="C33" s="198">
        <f>IF((G31-C31)&gt;0,G31-C31,0)</f>
        <v>0</v>
      </c>
      <c r="D33" s="200">
        <f>IF((H31-D31)&gt;0,H31-D31,0)</f>
        <v>268</v>
      </c>
      <c r="E33" s="190" t="s">
        <v>360</v>
      </c>
      <c r="F33" s="195" t="s">
        <v>361</v>
      </c>
      <c r="G33" s="531">
        <f>IF((C31-G31)&gt;0,C31-G31,0)</f>
        <v>3730</v>
      </c>
      <c r="H33" s="532">
        <f>IF((D31-H31)&gt;0,D31-H31,0)</f>
        <v>0</v>
      </c>
    </row>
    <row r="34" spans="1:8" ht="31.5">
      <c r="A34" s="196" t="s">
        <v>362</v>
      </c>
      <c r="B34" s="195" t="s">
        <v>363</v>
      </c>
      <c r="C34" s="270"/>
      <c r="D34" s="271"/>
      <c r="E34" s="191" t="s">
        <v>364</v>
      </c>
      <c r="F34" s="194" t="s">
        <v>365</v>
      </c>
      <c r="G34" s="270"/>
      <c r="H34" s="271"/>
    </row>
    <row r="35" spans="1:8">
      <c r="A35" s="191" t="s">
        <v>366</v>
      </c>
      <c r="B35" s="195" t="s">
        <v>367</v>
      </c>
      <c r="C35" s="270"/>
      <c r="D35" s="271"/>
      <c r="E35" s="191" t="s">
        <v>368</v>
      </c>
      <c r="F35" s="194" t="s">
        <v>369</v>
      </c>
      <c r="G35" s="270"/>
      <c r="H35" s="271"/>
    </row>
    <row r="36" spans="1:8" ht="16.5" thickBot="1">
      <c r="A36" s="213" t="s">
        <v>370</v>
      </c>
      <c r="B36" s="211" t="s">
        <v>371</v>
      </c>
      <c r="C36" s="537">
        <f>C31-C34+C35</f>
        <v>3969</v>
      </c>
      <c r="D36" s="538">
        <f>D31-D34+D35</f>
        <v>135</v>
      </c>
      <c r="E36" s="217" t="s">
        <v>372</v>
      </c>
      <c r="F36" s="211" t="s">
        <v>373</v>
      </c>
      <c r="G36" s="222">
        <f>G35-G34+G31</f>
        <v>239</v>
      </c>
      <c r="H36" s="223">
        <f>H35-H34+H31</f>
        <v>403</v>
      </c>
    </row>
    <row r="37" spans="1:8">
      <c r="A37" s="216" t="s">
        <v>374</v>
      </c>
      <c r="B37" s="188" t="s">
        <v>375</v>
      </c>
      <c r="C37" s="208">
        <f>IF((G36-C36)&gt;0,G36-C36,0)</f>
        <v>0</v>
      </c>
      <c r="D37" s="209">
        <f>IF((H36-D36)&gt;0,H36-D36,0)</f>
        <v>268</v>
      </c>
      <c r="E37" s="216" t="s">
        <v>376</v>
      </c>
      <c r="F37" s="221" t="s">
        <v>377</v>
      </c>
      <c r="G37" s="208">
        <f>IF((C36-G36)&gt;0,C36-G36,0)</f>
        <v>3730</v>
      </c>
      <c r="H37" s="209">
        <f>IF((D36-H36)&gt;0,D36-H36,0)</f>
        <v>0</v>
      </c>
    </row>
    <row r="38" spans="1:8">
      <c r="A38" s="191" t="s">
        <v>378</v>
      </c>
      <c r="B38" s="195" t="s">
        <v>379</v>
      </c>
      <c r="C38" s="531">
        <f>C39+C40+C41</f>
        <v>0</v>
      </c>
      <c r="D38" s="532">
        <f>D39+D40+D41</f>
        <v>31</v>
      </c>
      <c r="E38" s="201"/>
      <c r="F38" s="149"/>
      <c r="G38" s="148"/>
      <c r="H38" s="199"/>
    </row>
    <row r="39" spans="1:8" ht="31.5">
      <c r="A39" s="152" t="s">
        <v>380</v>
      </c>
      <c r="B39" s="194" t="s">
        <v>381</v>
      </c>
      <c r="C39" s="270"/>
      <c r="D39" s="271">
        <v>31</v>
      </c>
      <c r="E39" s="201"/>
      <c r="F39" s="149"/>
      <c r="G39" s="148"/>
      <c r="H39" s="199"/>
    </row>
    <row r="40" spans="1:8" ht="31.5">
      <c r="A40" s="152" t="s">
        <v>382</v>
      </c>
      <c r="B40" s="197" t="s">
        <v>383</v>
      </c>
      <c r="C40" s="270"/>
      <c r="D40" s="271"/>
      <c r="E40" s="201"/>
      <c r="F40" s="194"/>
      <c r="G40" s="148"/>
      <c r="H40" s="199"/>
    </row>
    <row r="41" spans="1:8">
      <c r="A41" s="152" t="s">
        <v>384</v>
      </c>
      <c r="B41" s="197" t="s">
        <v>385</v>
      </c>
      <c r="C41" s="270"/>
      <c r="D41" s="271"/>
      <c r="E41" s="201"/>
      <c r="F41" s="194"/>
      <c r="G41" s="148"/>
      <c r="H41" s="199"/>
    </row>
    <row r="42" spans="1:8">
      <c r="A42" s="190" t="s">
        <v>386</v>
      </c>
      <c r="B42" s="153" t="s">
        <v>387</v>
      </c>
      <c r="C42" s="198">
        <f>+IF((G36-C36-C38)&gt;0,G36-C36-C38,0)</f>
        <v>0</v>
      </c>
      <c r="D42" s="200">
        <f>+IF((H36-D36-D38)&gt;0,H36-D36-D38,0)</f>
        <v>237</v>
      </c>
      <c r="E42" s="202" t="s">
        <v>388</v>
      </c>
      <c r="F42" s="153" t="s">
        <v>389</v>
      </c>
      <c r="G42" s="198">
        <f>IF(G37&gt;0,IF(C38+G37&lt;0,0,C38+G37),IF(C37-C38&lt;0,C38-C37,0))</f>
        <v>3730</v>
      </c>
      <c r="H42" s="200">
        <f>IF(H37&gt;0,IF(D38+H37&lt;0,0,D38+H37),IF(D37-D38&lt;0,D38-D37,0))</f>
        <v>0</v>
      </c>
    </row>
    <row r="43" spans="1:8">
      <c r="A43" s="190" t="s">
        <v>390</v>
      </c>
      <c r="B43" s="146" t="s">
        <v>391</v>
      </c>
      <c r="C43" s="270"/>
      <c r="D43" s="271"/>
      <c r="E43" s="190" t="s">
        <v>390</v>
      </c>
      <c r="F43" s="153" t="s">
        <v>392</v>
      </c>
      <c r="G43" s="492"/>
      <c r="H43" s="539"/>
    </row>
    <row r="44" spans="1:8" ht="16.5" thickBot="1">
      <c r="A44" s="217" t="s">
        <v>393</v>
      </c>
      <c r="B44" s="204" t="s">
        <v>394</v>
      </c>
      <c r="C44" s="222">
        <f>IF(G42=0,IF(C42-C43&gt;0,C42-C43+G43,0),IF(G42-G43&lt;0,G43-G42+C42,0))</f>
        <v>0</v>
      </c>
      <c r="D44" s="223">
        <f>IF(H42=0,IF(D42-D43&gt;0,D42-D43+H43,0),IF(H42-H43&lt;0,H43-H42+D42,0))</f>
        <v>237</v>
      </c>
      <c r="E44" s="217" t="s">
        <v>395</v>
      </c>
      <c r="F44" s="224" t="s">
        <v>396</v>
      </c>
      <c r="G44" s="222">
        <f>IF(C42=0,IF(G42-G43&gt;0,G42-G43+C43,0),IF(C42-C43&lt;0,C43-C42+G43,0))</f>
        <v>3730</v>
      </c>
      <c r="H44" s="223">
        <f>IF(D42=0,IF(H42-H43&gt;0,H42-H43+D43,0),IF(D42-D43&lt;0,D43-D42+H43,0))</f>
        <v>0</v>
      </c>
    </row>
    <row r="45" spans="1:8" ht="16.5" thickBot="1">
      <c r="A45" s="225" t="s">
        <v>397</v>
      </c>
      <c r="B45" s="226" t="s">
        <v>398</v>
      </c>
      <c r="C45" s="533">
        <f>C36+C38+C42</f>
        <v>3969</v>
      </c>
      <c r="D45" s="534">
        <f>D36+D38+D42</f>
        <v>403</v>
      </c>
      <c r="E45" s="225" t="s">
        <v>399</v>
      </c>
      <c r="F45" s="227" t="s">
        <v>400</v>
      </c>
      <c r="G45" s="533">
        <f>G42+G36</f>
        <v>3969</v>
      </c>
      <c r="H45" s="534">
        <f>H42+H36</f>
        <v>403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2" t="s">
        <v>401</v>
      </c>
      <c r="B47" s="612"/>
      <c r="C47" s="612"/>
      <c r="D47" s="612"/>
      <c r="E47" s="612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0" t="s">
        <v>7</v>
      </c>
      <c r="B50" s="609">
        <f>pdeReportingDate</f>
        <v>46076</v>
      </c>
      <c r="C50" s="609"/>
      <c r="D50" s="609"/>
      <c r="E50" s="609"/>
      <c r="F50" s="609"/>
      <c r="G50" s="609"/>
      <c r="H50" s="609"/>
      <c r="M50" s="78"/>
    </row>
    <row r="51" spans="1:13" s="35" customFormat="1">
      <c r="A51" s="580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1" t="s">
        <v>292</v>
      </c>
      <c r="B52" s="610" t="str">
        <f>authorName</f>
        <v>ФИСКОНСУЛТИНГ ООД</v>
      </c>
      <c r="C52" s="610"/>
      <c r="D52" s="610"/>
      <c r="E52" s="610"/>
      <c r="F52" s="610"/>
      <c r="G52" s="610"/>
      <c r="H52" s="610"/>
    </row>
    <row r="53" spans="1:13" s="35" customFormat="1">
      <c r="A53" s="581"/>
      <c r="B53" s="64"/>
      <c r="C53" s="64"/>
      <c r="D53" s="64"/>
      <c r="E53" s="64"/>
      <c r="F53" s="64"/>
      <c r="G53" s="64"/>
      <c r="H53" s="64"/>
    </row>
    <row r="54" spans="1:13" s="35" customFormat="1">
      <c r="A54" s="581" t="s">
        <v>12</v>
      </c>
      <c r="B54" s="611"/>
      <c r="C54" s="611"/>
      <c r="D54" s="611"/>
      <c r="E54" s="611"/>
      <c r="F54" s="611"/>
      <c r="G54" s="611"/>
      <c r="H54" s="611"/>
    </row>
    <row r="55" spans="1:13" ht="15.75" customHeight="1">
      <c r="A55" s="582"/>
      <c r="B55" s="608" t="s">
        <v>983</v>
      </c>
      <c r="C55" s="608"/>
      <c r="D55" s="608"/>
      <c r="E55" s="608"/>
      <c r="F55" s="486"/>
      <c r="G55" s="38"/>
      <c r="H55" s="35"/>
    </row>
    <row r="56" spans="1:13" ht="15.75" customHeight="1">
      <c r="A56" s="582"/>
      <c r="B56" s="608"/>
      <c r="C56" s="608"/>
      <c r="D56" s="608"/>
      <c r="E56" s="608"/>
      <c r="F56" s="486"/>
      <c r="G56" s="38"/>
      <c r="H56" s="35"/>
    </row>
    <row r="57" spans="1:13" ht="15.75" customHeight="1">
      <c r="A57" s="582"/>
      <c r="B57" s="608"/>
      <c r="C57" s="608"/>
      <c r="D57" s="608"/>
      <c r="E57" s="608"/>
      <c r="F57" s="486"/>
      <c r="G57" s="38"/>
      <c r="H57" s="35"/>
    </row>
    <row r="58" spans="1:13" ht="15.75" customHeight="1">
      <c r="A58" s="582"/>
      <c r="B58" s="608"/>
      <c r="C58" s="608"/>
      <c r="D58" s="608"/>
      <c r="E58" s="608"/>
      <c r="F58" s="486"/>
      <c r="G58" s="38"/>
      <c r="H58" s="35"/>
    </row>
    <row r="59" spans="1:13">
      <c r="A59" s="582"/>
      <c r="B59" s="608"/>
      <c r="C59" s="608"/>
      <c r="D59" s="608"/>
      <c r="E59" s="608"/>
      <c r="F59" s="486"/>
      <c r="G59" s="38"/>
      <c r="H59" s="35"/>
    </row>
    <row r="60" spans="1:13">
      <c r="A60" s="582"/>
      <c r="B60" s="608"/>
      <c r="C60" s="608"/>
      <c r="D60" s="608"/>
      <c r="E60" s="608"/>
      <c r="F60" s="486"/>
      <c r="G60" s="38"/>
      <c r="H60" s="35"/>
    </row>
    <row r="61" spans="1:13">
      <c r="A61" s="582"/>
      <c r="B61" s="608"/>
      <c r="C61" s="608"/>
      <c r="D61" s="608"/>
      <c r="E61" s="608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50"/>
  </sheetPr>
  <dimension ref="A1:M101"/>
  <sheetViews>
    <sheetView topLeftCell="A34" zoomScale="145" zoomScaleNormal="145" zoomScaleSheetLayoutView="80" workbookViewId="0">
      <selection activeCell="G49" sqref="G49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402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ИНФРА ХОЛДИНГ АД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175443402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31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403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404</v>
      </c>
      <c r="B10" s="243"/>
      <c r="C10" s="244"/>
      <c r="D10" s="245"/>
      <c r="E10" s="587"/>
    </row>
    <row r="11" spans="1:13">
      <c r="A11" s="232" t="s">
        <v>405</v>
      </c>
      <c r="B11" s="142" t="s">
        <v>406</v>
      </c>
      <c r="C11" s="155"/>
      <c r="D11" s="154"/>
    </row>
    <row r="12" spans="1:13">
      <c r="A12" s="232" t="s">
        <v>407</v>
      </c>
      <c r="B12" s="142" t="s">
        <v>408</v>
      </c>
      <c r="C12" s="155">
        <v>-142</v>
      </c>
      <c r="D12" s="154">
        <v>-178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409</v>
      </c>
      <c r="B13" s="142" t="s">
        <v>410</v>
      </c>
      <c r="C13" s="155"/>
      <c r="D13" s="154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411</v>
      </c>
      <c r="B14" s="142" t="s">
        <v>412</v>
      </c>
      <c r="C14" s="155">
        <v>-5</v>
      </c>
      <c r="D14" s="154">
        <v>-5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413</v>
      </c>
      <c r="B15" s="142" t="s">
        <v>414</v>
      </c>
      <c r="C15" s="155">
        <v>6</v>
      </c>
      <c r="D15" s="154">
        <v>128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415</v>
      </c>
      <c r="B16" s="142" t="s">
        <v>416</v>
      </c>
      <c r="C16" s="155">
        <v>-83</v>
      </c>
      <c r="D16" s="154">
        <v>159</v>
      </c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417</v>
      </c>
      <c r="B17" s="142" t="s">
        <v>418</v>
      </c>
      <c r="C17" s="155"/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419</v>
      </c>
      <c r="B18" s="142" t="s">
        <v>420</v>
      </c>
      <c r="C18" s="155"/>
      <c r="D18" s="154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421</v>
      </c>
      <c r="B19" s="142" t="s">
        <v>422</v>
      </c>
      <c r="C19" s="155"/>
      <c r="D19" s="154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423</v>
      </c>
      <c r="B20" s="142" t="s">
        <v>424</v>
      </c>
      <c r="C20" s="155">
        <v>-2</v>
      </c>
      <c r="D20" s="154">
        <v>-3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425</v>
      </c>
      <c r="B21" s="247" t="s">
        <v>426</v>
      </c>
      <c r="C21" s="554">
        <f>SUM(C11:C20)</f>
        <v>-226</v>
      </c>
      <c r="D21" s="555">
        <f>SUM(D11:D20)</f>
        <v>101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427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428</v>
      </c>
      <c r="B23" s="142" t="s">
        <v>429</v>
      </c>
      <c r="C23" s="155"/>
      <c r="D23" s="154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430</v>
      </c>
      <c r="B24" s="142" t="s">
        <v>431</v>
      </c>
      <c r="C24" s="155"/>
      <c r="D24" s="154">
        <v>10</v>
      </c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432</v>
      </c>
      <c r="B25" s="142" t="s">
        <v>433</v>
      </c>
      <c r="C25" s="155">
        <v>-2</v>
      </c>
      <c r="D25" s="154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434</v>
      </c>
      <c r="B26" s="142" t="s">
        <v>435</v>
      </c>
      <c r="C26" s="155"/>
      <c r="D26" s="154">
        <v>36</v>
      </c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436</v>
      </c>
      <c r="B27" s="142" t="s">
        <v>437</v>
      </c>
      <c r="C27" s="155"/>
      <c r="D27" s="154">
        <v>5</v>
      </c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438</v>
      </c>
      <c r="B28" s="142" t="s">
        <v>439</v>
      </c>
      <c r="C28" s="155"/>
      <c r="D28" s="154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440</v>
      </c>
      <c r="B29" s="142" t="s">
        <v>441</v>
      </c>
      <c r="C29" s="155"/>
      <c r="D29" s="154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442</v>
      </c>
      <c r="B30" s="142" t="s">
        <v>443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421</v>
      </c>
      <c r="B31" s="142" t="s">
        <v>444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445</v>
      </c>
      <c r="B32" s="142" t="s">
        <v>446</v>
      </c>
      <c r="C32" s="155">
        <v>-38</v>
      </c>
      <c r="D32" s="154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447</v>
      </c>
      <c r="B33" s="247" t="s">
        <v>448</v>
      </c>
      <c r="C33" s="554">
        <f>SUM(C23:C32)</f>
        <v>-40</v>
      </c>
      <c r="D33" s="555">
        <f>SUM(D23:D32)</f>
        <v>51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449</v>
      </c>
      <c r="B34" s="241"/>
      <c r="C34" s="552"/>
      <c r="D34" s="553"/>
    </row>
    <row r="35" spans="1:13">
      <c r="A35" s="232" t="s">
        <v>450</v>
      </c>
      <c r="B35" s="142" t="s">
        <v>451</v>
      </c>
      <c r="C35" s="155"/>
      <c r="D35" s="154"/>
    </row>
    <row r="36" spans="1:13">
      <c r="A36" s="232" t="s">
        <v>452</v>
      </c>
      <c r="B36" s="142" t="s">
        <v>453</v>
      </c>
      <c r="C36" s="155"/>
      <c r="D36" s="154"/>
    </row>
    <row r="37" spans="1:13">
      <c r="A37" s="232" t="s">
        <v>454</v>
      </c>
      <c r="B37" s="142" t="s">
        <v>455</v>
      </c>
      <c r="C37" s="155">
        <v>126</v>
      </c>
      <c r="D37" s="154">
        <v>40</v>
      </c>
    </row>
    <row r="38" spans="1:13">
      <c r="A38" s="232" t="s">
        <v>456</v>
      </c>
      <c r="B38" s="142" t="s">
        <v>457</v>
      </c>
      <c r="C38" s="155"/>
      <c r="D38" s="154"/>
    </row>
    <row r="39" spans="1:13">
      <c r="A39" s="232" t="s">
        <v>458</v>
      </c>
      <c r="B39" s="142" t="s">
        <v>459</v>
      </c>
      <c r="C39" s="155"/>
      <c r="D39" s="154"/>
    </row>
    <row r="40" spans="1:13" ht="31.5">
      <c r="A40" s="232" t="s">
        <v>460</v>
      </c>
      <c r="B40" s="142" t="s">
        <v>461</v>
      </c>
      <c r="C40" s="155"/>
      <c r="D40" s="154"/>
    </row>
    <row r="41" spans="1:13">
      <c r="A41" s="232" t="s">
        <v>462</v>
      </c>
      <c r="B41" s="142" t="s">
        <v>463</v>
      </c>
      <c r="C41" s="155"/>
      <c r="D41" s="154"/>
    </row>
    <row r="42" spans="1:13">
      <c r="A42" s="232" t="s">
        <v>464</v>
      </c>
      <c r="B42" s="142" t="s">
        <v>465</v>
      </c>
      <c r="C42" s="155"/>
      <c r="D42" s="154">
        <v>-1</v>
      </c>
      <c r="G42" s="143"/>
      <c r="H42" s="143"/>
    </row>
    <row r="43" spans="1:13" ht="16.5" thickBot="1">
      <c r="A43" s="249" t="s">
        <v>466</v>
      </c>
      <c r="B43" s="250" t="s">
        <v>467</v>
      </c>
      <c r="C43" s="556">
        <f>SUM(C35:C42)</f>
        <v>126</v>
      </c>
      <c r="D43" s="557">
        <f>SUM(D35:D42)</f>
        <v>39</v>
      </c>
      <c r="G43" s="143"/>
      <c r="H43" s="143"/>
    </row>
    <row r="44" spans="1:13" ht="16.5" thickBot="1">
      <c r="A44" s="253" t="s">
        <v>468</v>
      </c>
      <c r="B44" s="254" t="s">
        <v>469</v>
      </c>
      <c r="C44" s="260">
        <f>C43+C33+C21</f>
        <v>-140</v>
      </c>
      <c r="D44" s="261">
        <f>D43+D33+D21</f>
        <v>191</v>
      </c>
      <c r="G44" s="143"/>
      <c r="H44" s="143"/>
    </row>
    <row r="45" spans="1:13" ht="16.5" thickBot="1">
      <c r="A45" s="255" t="s">
        <v>470</v>
      </c>
      <c r="B45" s="256" t="s">
        <v>471</v>
      </c>
      <c r="C45" s="262">
        <v>196</v>
      </c>
      <c r="D45" s="263">
        <v>5</v>
      </c>
      <c r="G45" s="143"/>
      <c r="H45" s="143"/>
    </row>
    <row r="46" spans="1:13" ht="16.5" thickBot="1">
      <c r="A46" s="258" t="s">
        <v>472</v>
      </c>
      <c r="B46" s="259" t="s">
        <v>473</v>
      </c>
      <c r="C46" s="264">
        <f>C45+C44</f>
        <v>56</v>
      </c>
      <c r="D46" s="265">
        <f>D45+D44</f>
        <v>196</v>
      </c>
      <c r="G46" s="143"/>
      <c r="H46" s="143"/>
    </row>
    <row r="47" spans="1:13">
      <c r="A47" s="257" t="s">
        <v>474</v>
      </c>
      <c r="B47" s="266" t="s">
        <v>475</v>
      </c>
      <c r="C47" s="251">
        <v>56</v>
      </c>
      <c r="D47" s="252">
        <v>196</v>
      </c>
      <c r="G47" s="143"/>
      <c r="H47" s="143"/>
    </row>
    <row r="48" spans="1:13" ht="16.5" thickBot="1">
      <c r="A48" s="233" t="s">
        <v>476</v>
      </c>
      <c r="B48" s="267" t="s">
        <v>477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78" t="s">
        <v>478</v>
      </c>
      <c r="G50" s="143"/>
      <c r="H50" s="143"/>
    </row>
    <row r="51" spans="1:13">
      <c r="A51" s="613" t="s">
        <v>479</v>
      </c>
      <c r="B51" s="613"/>
      <c r="C51" s="613"/>
      <c r="D51" s="613"/>
      <c r="G51" s="143"/>
      <c r="H51" s="143"/>
    </row>
    <row r="52" spans="1:13">
      <c r="A52" s="579"/>
      <c r="B52" s="579"/>
      <c r="C52" s="579"/>
      <c r="D52" s="579"/>
      <c r="G52" s="143"/>
      <c r="H52" s="143"/>
    </row>
    <row r="53" spans="1:13">
      <c r="A53" s="579"/>
      <c r="B53" s="579"/>
      <c r="C53" s="579"/>
      <c r="D53" s="579"/>
      <c r="G53" s="143"/>
      <c r="H53" s="143"/>
    </row>
    <row r="54" spans="1:13" s="35" customFormat="1">
      <c r="A54" s="580" t="s">
        <v>7</v>
      </c>
      <c r="B54" s="609">
        <f>pdeReportingDate</f>
        <v>46076</v>
      </c>
      <c r="C54" s="609"/>
      <c r="D54" s="609"/>
      <c r="E54" s="609"/>
      <c r="F54" s="583"/>
      <c r="G54" s="583"/>
      <c r="H54" s="583"/>
      <c r="M54" s="78"/>
    </row>
    <row r="55" spans="1:13" s="35" customFormat="1">
      <c r="A55" s="580"/>
      <c r="B55" s="609"/>
      <c r="C55" s="609"/>
      <c r="D55" s="609"/>
      <c r="E55" s="609"/>
      <c r="F55" s="44"/>
      <c r="G55" s="44"/>
      <c r="H55" s="44"/>
      <c r="M55" s="78"/>
    </row>
    <row r="56" spans="1:13" s="35" customFormat="1">
      <c r="A56" s="581" t="s">
        <v>292</v>
      </c>
      <c r="B56" s="610" t="str">
        <f>authorName</f>
        <v>ФИСКОНСУЛТИНГ ООД</v>
      </c>
      <c r="C56" s="610"/>
      <c r="D56" s="610"/>
      <c r="E56" s="610"/>
      <c r="F56" s="64"/>
      <c r="G56" s="64"/>
      <c r="H56" s="64"/>
    </row>
    <row r="57" spans="1:13" s="35" customFormat="1">
      <c r="A57" s="581"/>
      <c r="B57" s="610"/>
      <c r="C57" s="610"/>
      <c r="D57" s="610"/>
      <c r="E57" s="610"/>
      <c r="F57" s="64"/>
      <c r="G57" s="64"/>
      <c r="H57" s="64"/>
    </row>
    <row r="58" spans="1:13" s="35" customFormat="1">
      <c r="A58" s="581" t="s">
        <v>12</v>
      </c>
      <c r="B58" s="610"/>
      <c r="C58" s="610"/>
      <c r="D58" s="610"/>
      <c r="E58" s="610"/>
      <c r="F58" s="64"/>
      <c r="G58" s="64"/>
      <c r="H58" s="64"/>
    </row>
    <row r="59" spans="1:13" s="26" customFormat="1" ht="15.75" customHeight="1">
      <c r="A59" s="582"/>
      <c r="B59" s="608" t="s">
        <v>983</v>
      </c>
      <c r="C59" s="608"/>
      <c r="D59" s="608"/>
      <c r="E59" s="608"/>
      <c r="F59" s="486"/>
      <c r="G59" s="38"/>
      <c r="H59" s="35"/>
    </row>
    <row r="60" spans="1:13">
      <c r="A60" s="582"/>
      <c r="B60" s="608"/>
      <c r="C60" s="608"/>
      <c r="D60" s="608"/>
      <c r="E60" s="608"/>
      <c r="F60" s="486"/>
      <c r="G60" s="38"/>
      <c r="H60" s="35"/>
    </row>
    <row r="61" spans="1:13">
      <c r="A61" s="582"/>
      <c r="B61" s="608"/>
      <c r="C61" s="608"/>
      <c r="D61" s="608"/>
      <c r="E61" s="608"/>
      <c r="F61" s="486"/>
      <c r="G61" s="38"/>
      <c r="H61" s="35"/>
    </row>
    <row r="62" spans="1:13">
      <c r="A62" s="582"/>
      <c r="B62" s="608"/>
      <c r="C62" s="608"/>
      <c r="D62" s="608"/>
      <c r="E62" s="608"/>
      <c r="F62" s="486"/>
      <c r="G62" s="38"/>
      <c r="H62" s="35"/>
    </row>
    <row r="63" spans="1:13">
      <c r="A63" s="582"/>
      <c r="B63" s="608"/>
      <c r="C63" s="608"/>
      <c r="D63" s="608"/>
      <c r="E63" s="608"/>
      <c r="F63" s="486"/>
      <c r="G63" s="38"/>
      <c r="H63" s="35"/>
    </row>
    <row r="64" spans="1:13">
      <c r="A64" s="582"/>
      <c r="B64" s="608"/>
      <c r="C64" s="608"/>
      <c r="D64" s="608"/>
      <c r="E64" s="608"/>
      <c r="F64" s="486"/>
      <c r="G64" s="38"/>
      <c r="H64" s="35"/>
    </row>
    <row r="65" spans="1:8">
      <c r="A65" s="582"/>
      <c r="B65" s="608"/>
      <c r="C65" s="608"/>
      <c r="D65" s="608"/>
      <c r="E65" s="608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B050"/>
    <pageSetUpPr fitToPage="1"/>
  </sheetPr>
  <dimension ref="A1:N49"/>
  <sheetViews>
    <sheetView view="pageBreakPreview" topLeftCell="B19" zoomScale="175" zoomScaleNormal="100" zoomScaleSheetLayoutView="175" workbookViewId="0">
      <selection activeCell="J29" sqref="J29"/>
    </sheetView>
  </sheetViews>
  <sheetFormatPr defaultColWidth="9.28515625" defaultRowHeight="15.75"/>
  <cols>
    <col min="1" max="1" width="50.7109375" style="476" customWidth="1"/>
    <col min="2" max="2" width="10.7109375" style="477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480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ИНФРА ХОЛДИНГ АД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175443402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481</v>
      </c>
    </row>
    <row r="8" spans="1:14" s="448" customFormat="1" ht="31.5">
      <c r="A8" s="618" t="s">
        <v>482</v>
      </c>
      <c r="B8" s="621" t="s">
        <v>483</v>
      </c>
      <c r="C8" s="614" t="s">
        <v>484</v>
      </c>
      <c r="D8" s="445" t="s">
        <v>485</v>
      </c>
      <c r="E8" s="445"/>
      <c r="F8" s="445"/>
      <c r="G8" s="445"/>
      <c r="H8" s="445"/>
      <c r="I8" s="445" t="s">
        <v>486</v>
      </c>
      <c r="J8" s="445"/>
      <c r="K8" s="614" t="s">
        <v>487</v>
      </c>
      <c r="L8" s="614" t="s">
        <v>488</v>
      </c>
      <c r="M8" s="446"/>
      <c r="N8" s="447"/>
    </row>
    <row r="9" spans="1:14" s="448" customFormat="1" ht="31.5">
      <c r="A9" s="619"/>
      <c r="B9" s="622"/>
      <c r="C9" s="615"/>
      <c r="D9" s="617" t="s">
        <v>489</v>
      </c>
      <c r="E9" s="617" t="s">
        <v>490</v>
      </c>
      <c r="F9" s="450" t="s">
        <v>491</v>
      </c>
      <c r="G9" s="450"/>
      <c r="H9" s="450"/>
      <c r="I9" s="624" t="s">
        <v>492</v>
      </c>
      <c r="J9" s="624" t="s">
        <v>493</v>
      </c>
      <c r="K9" s="615"/>
      <c r="L9" s="615"/>
      <c r="M9" s="451" t="s">
        <v>494</v>
      </c>
      <c r="N9" s="447"/>
    </row>
    <row r="10" spans="1:14" s="448" customFormat="1" ht="31.5">
      <c r="A10" s="620"/>
      <c r="B10" s="623"/>
      <c r="C10" s="616"/>
      <c r="D10" s="617"/>
      <c r="E10" s="617"/>
      <c r="F10" s="449" t="s">
        <v>495</v>
      </c>
      <c r="G10" s="449" t="s">
        <v>496</v>
      </c>
      <c r="H10" s="449" t="s">
        <v>497</v>
      </c>
      <c r="I10" s="616"/>
      <c r="J10" s="616"/>
      <c r="K10" s="616"/>
      <c r="L10" s="616"/>
      <c r="M10" s="452"/>
      <c r="N10" s="447"/>
    </row>
    <row r="11" spans="1:14" s="448" customFormat="1" ht="16.5" thickBot="1">
      <c r="A11" s="453" t="s">
        <v>33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498</v>
      </c>
      <c r="B12" s="458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9" t="s">
        <v>499</v>
      </c>
      <c r="L12" s="458" t="s">
        <v>131</v>
      </c>
      <c r="M12" s="460" t="s">
        <v>139</v>
      </c>
      <c r="N12" s="587"/>
    </row>
    <row r="13" spans="1:14">
      <c r="A13" s="461" t="s">
        <v>500</v>
      </c>
      <c r="B13" s="462" t="s">
        <v>501</v>
      </c>
      <c r="C13" s="491">
        <f>'1-Баланс'!H18</f>
        <v>58363</v>
      </c>
      <c r="D13" s="491">
        <f>'1-Баланс'!H20</f>
        <v>10072</v>
      </c>
      <c r="E13" s="491">
        <f>'1-Баланс'!H21</f>
        <v>0</v>
      </c>
      <c r="F13" s="491">
        <f>'1-Баланс'!H23</f>
        <v>1163</v>
      </c>
      <c r="G13" s="491">
        <f>'1-Баланс'!H24</f>
        <v>0</v>
      </c>
      <c r="H13" s="492"/>
      <c r="I13" s="491">
        <f>'1-Баланс'!H29+'1-Баланс'!H32</f>
        <v>237</v>
      </c>
      <c r="J13" s="491">
        <f>'1-Баланс'!H30+'1-Баланс'!H33</f>
        <v>-66102</v>
      </c>
      <c r="K13" s="492"/>
      <c r="L13" s="491">
        <f>SUM(C13:K13)</f>
        <v>3733</v>
      </c>
      <c r="M13" s="493">
        <f>'1-Баланс'!H40</f>
        <v>0</v>
      </c>
      <c r="N13" s="133"/>
    </row>
    <row r="14" spans="1:14">
      <c r="A14" s="461" t="s">
        <v>502</v>
      </c>
      <c r="B14" s="464" t="s">
        <v>503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504</v>
      </c>
      <c r="B15" s="464" t="s">
        <v>505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1">
        <f t="shared" si="1"/>
        <v>0</v>
      </c>
      <c r="M15" s="271"/>
    </row>
    <row r="16" spans="1:14">
      <c r="A16" s="463" t="s">
        <v>506</v>
      </c>
      <c r="B16" s="464" t="s">
        <v>507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1">
        <f t="shared" si="1"/>
        <v>0</v>
      </c>
      <c r="M16" s="271"/>
    </row>
    <row r="17" spans="1:14" ht="31.5">
      <c r="A17" s="461" t="s">
        <v>508</v>
      </c>
      <c r="B17" s="462" t="s">
        <v>509</v>
      </c>
      <c r="C17" s="491">
        <f>C13+C14</f>
        <v>58363</v>
      </c>
      <c r="D17" s="491">
        <f t="shared" ref="D17:M17" si="2">D13+D14</f>
        <v>10072</v>
      </c>
      <c r="E17" s="491">
        <f t="shared" si="2"/>
        <v>0</v>
      </c>
      <c r="F17" s="491">
        <f t="shared" si="2"/>
        <v>1163</v>
      </c>
      <c r="G17" s="491">
        <f t="shared" si="2"/>
        <v>0</v>
      </c>
      <c r="H17" s="491">
        <f t="shared" si="2"/>
        <v>0</v>
      </c>
      <c r="I17" s="491">
        <f t="shared" si="2"/>
        <v>237</v>
      </c>
      <c r="J17" s="491">
        <f t="shared" si="2"/>
        <v>-66102</v>
      </c>
      <c r="K17" s="491">
        <f t="shared" si="2"/>
        <v>0</v>
      </c>
      <c r="L17" s="491">
        <f t="shared" si="1"/>
        <v>3733</v>
      </c>
      <c r="M17" s="493">
        <f t="shared" si="2"/>
        <v>0</v>
      </c>
    </row>
    <row r="18" spans="1:14">
      <c r="A18" s="461" t="s">
        <v>510</v>
      </c>
      <c r="B18" s="462" t="s">
        <v>511</v>
      </c>
      <c r="C18" s="551"/>
      <c r="D18" s="551"/>
      <c r="E18" s="551"/>
      <c r="F18" s="551"/>
      <c r="G18" s="551"/>
      <c r="H18" s="551"/>
      <c r="I18" s="491">
        <f>+'1-Баланс'!G32</f>
        <v>0</v>
      </c>
      <c r="J18" s="491">
        <f>+'1-Баланс'!G33</f>
        <v>-3730</v>
      </c>
      <c r="K18" s="492"/>
      <c r="L18" s="491">
        <f t="shared" si="1"/>
        <v>-3730</v>
      </c>
      <c r="M18" s="539"/>
    </row>
    <row r="19" spans="1:14">
      <c r="A19" s="463" t="s">
        <v>512</v>
      </c>
      <c r="B19" s="464" t="s">
        <v>513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1">
        <f t="shared" si="1"/>
        <v>0</v>
      </c>
      <c r="M19" s="269">
        <f>M20+M21</f>
        <v>0</v>
      </c>
    </row>
    <row r="20" spans="1:14">
      <c r="A20" s="465" t="s">
        <v>514</v>
      </c>
      <c r="B20" s="466" t="s">
        <v>515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1">
        <f>SUM(C20:K20)</f>
        <v>0</v>
      </c>
      <c r="M20" s="271"/>
    </row>
    <row r="21" spans="1:14">
      <c r="A21" s="465" t="s">
        <v>516</v>
      </c>
      <c r="B21" s="466" t="s">
        <v>517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1">
        <f t="shared" si="1"/>
        <v>0</v>
      </c>
      <c r="M21" s="271"/>
    </row>
    <row r="22" spans="1:14">
      <c r="A22" s="463" t="s">
        <v>518</v>
      </c>
      <c r="B22" s="464" t="s">
        <v>519</v>
      </c>
      <c r="C22" s="270"/>
      <c r="D22" s="270"/>
      <c r="E22" s="270"/>
      <c r="F22" s="270"/>
      <c r="G22" s="270"/>
      <c r="H22" s="270"/>
      <c r="I22" s="270">
        <v>-237</v>
      </c>
      <c r="J22" s="270">
        <v>237</v>
      </c>
      <c r="K22" s="270"/>
      <c r="L22" s="491">
        <f t="shared" si="1"/>
        <v>0</v>
      </c>
      <c r="M22" s="271"/>
    </row>
    <row r="23" spans="1:14" ht="31.5">
      <c r="A23" s="463" t="s">
        <v>520</v>
      </c>
      <c r="B23" s="464" t="s">
        <v>521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1">
        <f t="shared" si="1"/>
        <v>0</v>
      </c>
      <c r="M23" s="269">
        <f t="shared" si="4"/>
        <v>0</v>
      </c>
    </row>
    <row r="24" spans="1:14">
      <c r="A24" s="463" t="s">
        <v>522</v>
      </c>
      <c r="B24" s="464" t="s">
        <v>523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1">
        <f t="shared" si="1"/>
        <v>0</v>
      </c>
      <c r="M24" s="271"/>
    </row>
    <row r="25" spans="1:14">
      <c r="A25" s="463" t="s">
        <v>524</v>
      </c>
      <c r="B25" s="464" t="s">
        <v>525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1">
        <f t="shared" si="1"/>
        <v>0</v>
      </c>
      <c r="M25" s="271"/>
    </row>
    <row r="26" spans="1:14" ht="31.5">
      <c r="A26" s="463" t="s">
        <v>526</v>
      </c>
      <c r="B26" s="464" t="s">
        <v>527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1">
        <f t="shared" si="1"/>
        <v>0</v>
      </c>
      <c r="M26" s="269">
        <f t="shared" si="5"/>
        <v>0</v>
      </c>
    </row>
    <row r="27" spans="1:14">
      <c r="A27" s="463" t="s">
        <v>522</v>
      </c>
      <c r="B27" s="464" t="s">
        <v>528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1">
        <f t="shared" si="1"/>
        <v>0</v>
      </c>
      <c r="M27" s="271"/>
    </row>
    <row r="28" spans="1:14">
      <c r="A28" s="463" t="s">
        <v>524</v>
      </c>
      <c r="B28" s="464" t="s">
        <v>529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1">
        <f t="shared" si="1"/>
        <v>0</v>
      </c>
      <c r="M28" s="271"/>
    </row>
    <row r="29" spans="1:14">
      <c r="A29" s="463" t="s">
        <v>530</v>
      </c>
      <c r="B29" s="464" t="s">
        <v>531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1">
        <f t="shared" si="1"/>
        <v>0</v>
      </c>
      <c r="M29" s="271"/>
    </row>
    <row r="30" spans="1:14">
      <c r="A30" s="463" t="s">
        <v>532</v>
      </c>
      <c r="B30" s="464" t="s">
        <v>533</v>
      </c>
      <c r="C30" s="270"/>
      <c r="D30" s="270"/>
      <c r="E30" s="270"/>
      <c r="F30" s="270"/>
      <c r="G30" s="270"/>
      <c r="H30" s="270"/>
      <c r="I30" s="270"/>
      <c r="J30" s="270"/>
      <c r="K30" s="270"/>
      <c r="L30" s="491">
        <f t="shared" si="1"/>
        <v>0</v>
      </c>
      <c r="M30" s="271"/>
    </row>
    <row r="31" spans="1:14">
      <c r="A31" s="461" t="s">
        <v>534</v>
      </c>
      <c r="B31" s="462" t="s">
        <v>535</v>
      </c>
      <c r="C31" s="491">
        <f>C19+C22+C23+C26+C30+C29+C17+C18</f>
        <v>58363</v>
      </c>
      <c r="D31" s="491">
        <f t="shared" ref="D31:M31" si="6">D19+D22+D23+D26+D30+D29+D17+D18</f>
        <v>10072</v>
      </c>
      <c r="E31" s="491">
        <f t="shared" si="6"/>
        <v>0</v>
      </c>
      <c r="F31" s="491">
        <f t="shared" si="6"/>
        <v>1163</v>
      </c>
      <c r="G31" s="491">
        <f t="shared" si="6"/>
        <v>0</v>
      </c>
      <c r="H31" s="491">
        <f t="shared" si="6"/>
        <v>0</v>
      </c>
      <c r="I31" s="491">
        <f t="shared" si="6"/>
        <v>0</v>
      </c>
      <c r="J31" s="491">
        <f t="shared" si="6"/>
        <v>-69595</v>
      </c>
      <c r="K31" s="491">
        <f t="shared" si="6"/>
        <v>0</v>
      </c>
      <c r="L31" s="491">
        <f t="shared" si="1"/>
        <v>3</v>
      </c>
      <c r="M31" s="493">
        <f t="shared" si="6"/>
        <v>0</v>
      </c>
      <c r="N31" s="133"/>
    </row>
    <row r="32" spans="1:14" ht="31.5">
      <c r="A32" s="463" t="s">
        <v>536</v>
      </c>
      <c r="B32" s="464" t="s">
        <v>537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1">
        <f t="shared" si="1"/>
        <v>0</v>
      </c>
      <c r="M32" s="271"/>
    </row>
    <row r="33" spans="1:13" ht="32.25" thickBot="1">
      <c r="A33" s="467" t="s">
        <v>538</v>
      </c>
      <c r="B33" s="468" t="s">
        <v>539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0">
        <f t="shared" si="1"/>
        <v>0</v>
      </c>
      <c r="M33" s="273"/>
    </row>
    <row r="34" spans="1:13" ht="32.25" thickBot="1">
      <c r="A34" s="469" t="s">
        <v>540</v>
      </c>
      <c r="B34" s="470" t="s">
        <v>541</v>
      </c>
      <c r="C34" s="494">
        <f t="shared" ref="C34:K34" si="7">C31+C32+C33</f>
        <v>58363</v>
      </c>
      <c r="D34" s="494">
        <f t="shared" si="7"/>
        <v>10072</v>
      </c>
      <c r="E34" s="494">
        <f t="shared" si="7"/>
        <v>0</v>
      </c>
      <c r="F34" s="494">
        <f t="shared" si="7"/>
        <v>1163</v>
      </c>
      <c r="G34" s="494">
        <f t="shared" si="7"/>
        <v>0</v>
      </c>
      <c r="H34" s="494">
        <f t="shared" si="7"/>
        <v>0</v>
      </c>
      <c r="I34" s="494">
        <f t="shared" si="7"/>
        <v>0</v>
      </c>
      <c r="J34" s="494">
        <f t="shared" si="7"/>
        <v>-69595</v>
      </c>
      <c r="K34" s="494">
        <f t="shared" si="7"/>
        <v>0</v>
      </c>
      <c r="L34" s="494">
        <f t="shared" si="1"/>
        <v>3</v>
      </c>
      <c r="M34" s="495">
        <f>M31+M32+M33</f>
        <v>0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542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0" t="s">
        <v>7</v>
      </c>
      <c r="B38" s="609">
        <f>pdeReportingDate</f>
        <v>46076</v>
      </c>
      <c r="C38" s="609"/>
      <c r="D38" s="609"/>
      <c r="E38" s="609"/>
      <c r="F38" s="609"/>
      <c r="G38" s="609"/>
      <c r="H38" s="609"/>
    </row>
    <row r="39" spans="1:13">
      <c r="A39" s="580"/>
      <c r="B39" s="44"/>
      <c r="C39" s="44"/>
      <c r="D39" s="44"/>
      <c r="E39" s="44"/>
      <c r="F39" s="44"/>
      <c r="G39" s="44"/>
      <c r="H39" s="44"/>
    </row>
    <row r="40" spans="1:13">
      <c r="A40" s="581" t="s">
        <v>292</v>
      </c>
      <c r="B40" s="610" t="str">
        <f>authorName</f>
        <v>ФИСКОНСУЛТИНГ ООД</v>
      </c>
      <c r="C40" s="610"/>
      <c r="D40" s="610"/>
      <c r="E40" s="610"/>
      <c r="F40" s="610"/>
      <c r="G40" s="610"/>
      <c r="H40" s="610"/>
    </row>
    <row r="41" spans="1:13">
      <c r="A41" s="581"/>
      <c r="B41" s="64"/>
      <c r="C41" s="64"/>
      <c r="D41" s="64"/>
      <c r="E41" s="64"/>
      <c r="F41" s="64"/>
      <c r="G41" s="64"/>
      <c r="H41" s="64"/>
    </row>
    <row r="42" spans="1:13">
      <c r="A42" s="581" t="s">
        <v>12</v>
      </c>
      <c r="B42" s="611"/>
      <c r="C42" s="611"/>
      <c r="D42" s="611"/>
      <c r="E42" s="611"/>
      <c r="F42" s="611"/>
      <c r="G42" s="611"/>
      <c r="H42" s="611"/>
    </row>
    <row r="43" spans="1:13" ht="15.75" customHeight="1">
      <c r="A43" s="582"/>
      <c r="B43" s="608" t="s">
        <v>983</v>
      </c>
      <c r="C43" s="608"/>
      <c r="D43" s="608"/>
      <c r="E43" s="608"/>
      <c r="F43" s="486"/>
      <c r="G43" s="38"/>
      <c r="H43" s="35"/>
    </row>
    <row r="44" spans="1:13">
      <c r="A44" s="582"/>
      <c r="B44" s="608"/>
      <c r="C44" s="608"/>
      <c r="D44" s="608"/>
      <c r="E44" s="608"/>
      <c r="F44" s="486"/>
      <c r="G44" s="38"/>
      <c r="H44" s="35"/>
    </row>
    <row r="45" spans="1:13">
      <c r="A45" s="582"/>
      <c r="B45" s="608"/>
      <c r="C45" s="608"/>
      <c r="D45" s="608"/>
      <c r="E45" s="608"/>
      <c r="F45" s="486"/>
      <c r="G45" s="38"/>
      <c r="H45" s="35"/>
    </row>
    <row r="46" spans="1:13">
      <c r="A46" s="582"/>
      <c r="B46" s="608"/>
      <c r="C46" s="608"/>
      <c r="D46" s="608"/>
      <c r="E46" s="608"/>
      <c r="F46" s="486"/>
      <c r="G46" s="38"/>
      <c r="H46" s="35"/>
    </row>
    <row r="47" spans="1:13">
      <c r="A47" s="582"/>
      <c r="B47" s="608"/>
      <c r="C47" s="608"/>
      <c r="D47" s="608"/>
      <c r="E47" s="608"/>
      <c r="F47" s="486"/>
      <c r="G47" s="38"/>
      <c r="H47" s="35"/>
    </row>
    <row r="48" spans="1:13">
      <c r="A48" s="582"/>
      <c r="B48" s="608"/>
      <c r="C48" s="608"/>
      <c r="D48" s="608"/>
      <c r="E48" s="608"/>
      <c r="F48" s="486"/>
      <c r="G48" s="38"/>
      <c r="H48" s="35"/>
    </row>
    <row r="49" spans="1:8">
      <c r="A49" s="582"/>
      <c r="B49" s="608"/>
      <c r="C49" s="608"/>
      <c r="D49" s="608"/>
      <c r="E49" s="608"/>
      <c r="F49" s="486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B050"/>
    <pageSetUpPr fitToPage="1"/>
  </sheetPr>
  <dimension ref="A1:S57"/>
  <sheetViews>
    <sheetView view="pageBreakPreview" topLeftCell="A13" zoomScale="80" zoomScaleNormal="85" zoomScaleSheetLayoutView="80" workbookViewId="0">
      <selection activeCell="N20" sqref="N20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562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ИНФРА ХОЛДИНГ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175443402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29" t="s">
        <v>482</v>
      </c>
      <c r="B7" s="630"/>
      <c r="C7" s="633" t="s">
        <v>27</v>
      </c>
      <c r="D7" s="289" t="s">
        <v>563</v>
      </c>
      <c r="E7" s="289"/>
      <c r="F7" s="289"/>
      <c r="G7" s="289"/>
      <c r="H7" s="289" t="s">
        <v>564</v>
      </c>
      <c r="I7" s="289"/>
      <c r="J7" s="625" t="s">
        <v>565</v>
      </c>
      <c r="K7" s="289" t="s">
        <v>566</v>
      </c>
      <c r="L7" s="289"/>
      <c r="M7" s="289"/>
      <c r="N7" s="289"/>
      <c r="O7" s="289" t="s">
        <v>564</v>
      </c>
      <c r="P7" s="289"/>
      <c r="Q7" s="625" t="s">
        <v>567</v>
      </c>
      <c r="R7" s="627" t="s">
        <v>568</v>
      </c>
    </row>
    <row r="8" spans="1:19" s="88" customFormat="1" ht="66.75" customHeight="1">
      <c r="A8" s="631"/>
      <c r="B8" s="632"/>
      <c r="C8" s="634"/>
      <c r="D8" s="120" t="s">
        <v>569</v>
      </c>
      <c r="E8" s="120" t="s">
        <v>570</v>
      </c>
      <c r="F8" s="120" t="s">
        <v>571</v>
      </c>
      <c r="G8" s="120" t="s">
        <v>572</v>
      </c>
      <c r="H8" s="120" t="s">
        <v>573</v>
      </c>
      <c r="I8" s="120" t="s">
        <v>574</v>
      </c>
      <c r="J8" s="626"/>
      <c r="K8" s="120" t="s">
        <v>569</v>
      </c>
      <c r="L8" s="120" t="s">
        <v>575</v>
      </c>
      <c r="M8" s="120" t="s">
        <v>576</v>
      </c>
      <c r="N8" s="120" t="s">
        <v>577</v>
      </c>
      <c r="O8" s="120" t="s">
        <v>573</v>
      </c>
      <c r="P8" s="120" t="s">
        <v>574</v>
      </c>
      <c r="Q8" s="626"/>
      <c r="R8" s="628"/>
    </row>
    <row r="9" spans="1:19" s="88" customFormat="1" ht="16.5" thickBot="1">
      <c r="A9" s="311" t="s">
        <v>578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87"/>
    </row>
    <row r="10" spans="1:19">
      <c r="A10" s="312" t="s">
        <v>579</v>
      </c>
      <c r="B10" s="307" t="s">
        <v>580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581</v>
      </c>
      <c r="B11" s="275" t="s">
        <v>582</v>
      </c>
      <c r="C11" s="121" t="s">
        <v>583</v>
      </c>
      <c r="D11" s="282"/>
      <c r="E11" s="282"/>
      <c r="F11" s="282"/>
      <c r="G11" s="278">
        <f>D11+E11-F11</f>
        <v>0</v>
      </c>
      <c r="H11" s="282"/>
      <c r="I11" s="282"/>
      <c r="J11" s="278">
        <f>G11+H11-I11</f>
        <v>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0</v>
      </c>
    </row>
    <row r="12" spans="1:19">
      <c r="A12" s="291" t="s">
        <v>584</v>
      </c>
      <c r="B12" s="275" t="s">
        <v>585</v>
      </c>
      <c r="C12" s="121" t="s">
        <v>586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587</v>
      </c>
      <c r="B13" s="275" t="s">
        <v>588</v>
      </c>
      <c r="C13" s="121" t="s">
        <v>589</v>
      </c>
      <c r="D13" s="282">
        <v>1</v>
      </c>
      <c r="E13" s="282"/>
      <c r="F13" s="282">
        <v>1</v>
      </c>
      <c r="G13" s="278">
        <f t="shared" si="2"/>
        <v>0</v>
      </c>
      <c r="H13" s="282"/>
      <c r="I13" s="282"/>
      <c r="J13" s="278">
        <f t="shared" si="3"/>
        <v>0</v>
      </c>
      <c r="K13" s="282">
        <v>1</v>
      </c>
      <c r="L13" s="282"/>
      <c r="M13" s="282">
        <v>1</v>
      </c>
      <c r="N13" s="278">
        <f t="shared" si="4"/>
        <v>0</v>
      </c>
      <c r="O13" s="282"/>
      <c r="P13" s="282"/>
      <c r="Q13" s="278">
        <f t="shared" si="0"/>
        <v>0</v>
      </c>
      <c r="R13" s="292">
        <f t="shared" si="1"/>
        <v>0</v>
      </c>
    </row>
    <row r="14" spans="1:19">
      <c r="A14" s="291" t="s">
        <v>590</v>
      </c>
      <c r="B14" s="275" t="s">
        <v>591</v>
      </c>
      <c r="C14" s="121" t="s">
        <v>592</v>
      </c>
      <c r="D14" s="282"/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593</v>
      </c>
      <c r="B15" s="275" t="s">
        <v>594</v>
      </c>
      <c r="C15" s="121" t="s">
        <v>595</v>
      </c>
      <c r="D15" s="282">
        <v>10</v>
      </c>
      <c r="E15" s="282"/>
      <c r="F15" s="282">
        <v>10</v>
      </c>
      <c r="G15" s="278">
        <f t="shared" si="2"/>
        <v>0</v>
      </c>
      <c r="H15" s="282"/>
      <c r="I15" s="282"/>
      <c r="J15" s="278">
        <f t="shared" si="3"/>
        <v>0</v>
      </c>
      <c r="K15" s="282">
        <v>10</v>
      </c>
      <c r="L15" s="282"/>
      <c r="M15" s="282">
        <v>10</v>
      </c>
      <c r="N15" s="278">
        <f t="shared" si="4"/>
        <v>0</v>
      </c>
      <c r="O15" s="282"/>
      <c r="P15" s="282"/>
      <c r="Q15" s="278">
        <f t="shared" si="0"/>
        <v>0</v>
      </c>
      <c r="R15" s="292">
        <f t="shared" si="1"/>
        <v>0</v>
      </c>
    </row>
    <row r="16" spans="1:19">
      <c r="A16" s="313" t="s">
        <v>596</v>
      </c>
      <c r="B16" s="275" t="s">
        <v>597</v>
      </c>
      <c r="C16" s="121" t="s">
        <v>598</v>
      </c>
      <c r="D16" s="282"/>
      <c r="E16" s="282"/>
      <c r="F16" s="282"/>
      <c r="G16" s="278">
        <f t="shared" si="2"/>
        <v>0</v>
      </c>
      <c r="H16" s="282"/>
      <c r="I16" s="282"/>
      <c r="J16" s="278">
        <f t="shared" si="3"/>
        <v>0</v>
      </c>
      <c r="K16" s="282"/>
      <c r="L16" s="282"/>
      <c r="M16" s="282"/>
      <c r="N16" s="278">
        <f t="shared" si="4"/>
        <v>0</v>
      </c>
      <c r="O16" s="282"/>
      <c r="P16" s="282"/>
      <c r="Q16" s="278">
        <f t="shared" si="0"/>
        <v>0</v>
      </c>
      <c r="R16" s="292">
        <f t="shared" si="1"/>
        <v>0</v>
      </c>
    </row>
    <row r="17" spans="1:18" ht="31.5">
      <c r="A17" s="291" t="s">
        <v>599</v>
      </c>
      <c r="B17" s="123" t="s">
        <v>600</v>
      </c>
      <c r="C17" s="122" t="s">
        <v>601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90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602</v>
      </c>
      <c r="B18" s="123" t="s">
        <v>603</v>
      </c>
      <c r="C18" s="121" t="s">
        <v>604</v>
      </c>
      <c r="D18" s="282"/>
      <c r="E18" s="282"/>
      <c r="F18" s="282"/>
      <c r="G18" s="278">
        <f t="shared" si="2"/>
        <v>0</v>
      </c>
      <c r="H18" s="282"/>
      <c r="I18" s="282"/>
      <c r="J18" s="278">
        <f t="shared" si="3"/>
        <v>0</v>
      </c>
      <c r="K18" s="282"/>
      <c r="L18" s="282"/>
      <c r="M18" s="282"/>
      <c r="N18" s="278">
        <f t="shared" si="4"/>
        <v>0</v>
      </c>
      <c r="O18" s="282"/>
      <c r="P18" s="282"/>
      <c r="Q18" s="278">
        <f t="shared" si="0"/>
        <v>0</v>
      </c>
      <c r="R18" s="292">
        <f t="shared" si="1"/>
        <v>0</v>
      </c>
    </row>
    <row r="19" spans="1:18">
      <c r="A19" s="291"/>
      <c r="B19" s="276" t="s">
        <v>545</v>
      </c>
      <c r="C19" s="124" t="s">
        <v>605</v>
      </c>
      <c r="D19" s="283">
        <f>SUM(D11:D18)</f>
        <v>11</v>
      </c>
      <c r="E19" s="283">
        <f>SUM(E11:E18)</f>
        <v>0</v>
      </c>
      <c r="F19" s="283">
        <f>SUM(F11:F18)</f>
        <v>11</v>
      </c>
      <c r="G19" s="278">
        <f t="shared" si="2"/>
        <v>0</v>
      </c>
      <c r="H19" s="283">
        <f>SUM(H11:H18)</f>
        <v>0</v>
      </c>
      <c r="I19" s="283">
        <f>SUM(I11:I18)</f>
        <v>0</v>
      </c>
      <c r="J19" s="278">
        <f t="shared" si="3"/>
        <v>0</v>
      </c>
      <c r="K19" s="283">
        <f>SUM(K11:K18)</f>
        <v>11</v>
      </c>
      <c r="L19" s="283">
        <f>SUM(L11:L18)</f>
        <v>0</v>
      </c>
      <c r="M19" s="283">
        <f>SUM(M11:M18)</f>
        <v>11</v>
      </c>
      <c r="N19" s="278">
        <f t="shared" si="4"/>
        <v>0</v>
      </c>
      <c r="O19" s="283">
        <f>SUM(O11:O18)</f>
        <v>0</v>
      </c>
      <c r="P19" s="283">
        <f>SUM(P11:P18)</f>
        <v>0</v>
      </c>
      <c r="Q19" s="278">
        <f t="shared" si="0"/>
        <v>0</v>
      </c>
      <c r="R19" s="292">
        <f t="shared" si="1"/>
        <v>0</v>
      </c>
    </row>
    <row r="20" spans="1:18">
      <c r="A20" s="293" t="s">
        <v>606</v>
      </c>
      <c r="B20" s="277" t="s">
        <v>607</v>
      </c>
      <c r="C20" s="124" t="s">
        <v>608</v>
      </c>
      <c r="D20" s="282"/>
      <c r="E20" s="282"/>
      <c r="F20" s="282"/>
      <c r="G20" s="278">
        <f t="shared" si="2"/>
        <v>0</v>
      </c>
      <c r="H20" s="282"/>
      <c r="I20" s="282"/>
      <c r="J20" s="278">
        <f t="shared" si="3"/>
        <v>0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0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609</v>
      </c>
      <c r="B22" s="277" t="s">
        <v>610</v>
      </c>
      <c r="C22" s="124" t="s">
        <v>611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612</v>
      </c>
      <c r="B23" s="274" t="s">
        <v>613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581</v>
      </c>
      <c r="B24" s="275" t="s">
        <v>614</v>
      </c>
      <c r="C24" s="121" t="s">
        <v>615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584</v>
      </c>
      <c r="B25" s="275" t="s">
        <v>616</v>
      </c>
      <c r="C25" s="121" t="s">
        <v>617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587</v>
      </c>
      <c r="B26" s="123" t="s">
        <v>618</v>
      </c>
      <c r="C26" s="121" t="s">
        <v>619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590</v>
      </c>
      <c r="B27" s="125" t="s">
        <v>603</v>
      </c>
      <c r="C27" s="121" t="s">
        <v>620</v>
      </c>
      <c r="D27" s="282"/>
      <c r="E27" s="282"/>
      <c r="F27" s="282"/>
      <c r="G27" s="278">
        <f t="shared" si="2"/>
        <v>0</v>
      </c>
      <c r="H27" s="282"/>
      <c r="I27" s="282"/>
      <c r="J27" s="278">
        <f t="shared" si="3"/>
        <v>0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0</v>
      </c>
    </row>
    <row r="28" spans="1:18">
      <c r="A28" s="291"/>
      <c r="B28" s="276" t="s">
        <v>553</v>
      </c>
      <c r="C28" s="126" t="s">
        <v>621</v>
      </c>
      <c r="D28" s="285">
        <f>SUM(D24:D27)</f>
        <v>0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0</v>
      </c>
      <c r="H28" s="285">
        <f t="shared" si="5"/>
        <v>0</v>
      </c>
      <c r="I28" s="285">
        <f t="shared" si="5"/>
        <v>0</v>
      </c>
      <c r="J28" s="286">
        <f t="shared" si="3"/>
        <v>0</v>
      </c>
      <c r="K28" s="285">
        <f t="shared" si="5"/>
        <v>0</v>
      </c>
      <c r="L28" s="285">
        <f t="shared" si="5"/>
        <v>0</v>
      </c>
      <c r="M28" s="285">
        <f t="shared" si="5"/>
        <v>0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0</v>
      </c>
    </row>
    <row r="29" spans="1:18">
      <c r="A29" s="290" t="s">
        <v>622</v>
      </c>
      <c r="B29" s="279" t="s">
        <v>623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581</v>
      </c>
      <c r="B30" s="280" t="s">
        <v>624</v>
      </c>
      <c r="C30" s="128" t="s">
        <v>625</v>
      </c>
      <c r="D30" s="288">
        <f>SUM(D31:D34)</f>
        <v>0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0</v>
      </c>
      <c r="H30" s="288">
        <f t="shared" si="6"/>
        <v>0</v>
      </c>
      <c r="I30" s="288">
        <f t="shared" si="6"/>
        <v>0</v>
      </c>
      <c r="J30" s="288">
        <f t="shared" si="3"/>
        <v>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0</v>
      </c>
    </row>
    <row r="31" spans="1:18">
      <c r="A31" s="291"/>
      <c r="B31" s="275" t="s">
        <v>126</v>
      </c>
      <c r="C31" s="121" t="s">
        <v>626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627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628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134</v>
      </c>
      <c r="C34" s="121" t="s">
        <v>629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584</v>
      </c>
      <c r="B35" s="280" t="s">
        <v>630</v>
      </c>
      <c r="C35" s="121" t="s">
        <v>631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632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633</v>
      </c>
      <c r="C37" s="121" t="s">
        <v>634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635</v>
      </c>
      <c r="C38" s="121" t="s">
        <v>636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637</v>
      </c>
      <c r="C39" s="121" t="s">
        <v>638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587</v>
      </c>
      <c r="B40" s="275" t="s">
        <v>603</v>
      </c>
      <c r="C40" s="121" t="s">
        <v>639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640</v>
      </c>
      <c r="C41" s="124" t="s">
        <v>641</v>
      </c>
      <c r="D41" s="283">
        <f>D30+D35+D40</f>
        <v>0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0</v>
      </c>
      <c r="H41" s="283">
        <f t="shared" si="10"/>
        <v>0</v>
      </c>
      <c r="I41" s="283">
        <f t="shared" si="10"/>
        <v>0</v>
      </c>
      <c r="J41" s="278">
        <f t="shared" si="3"/>
        <v>0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0</v>
      </c>
    </row>
    <row r="42" spans="1:18">
      <c r="A42" s="293" t="s">
        <v>642</v>
      </c>
      <c r="B42" s="281" t="s">
        <v>643</v>
      </c>
      <c r="C42" s="124" t="s">
        <v>644</v>
      </c>
      <c r="D42" s="282"/>
      <c r="E42" s="282"/>
      <c r="F42" s="282"/>
      <c r="G42" s="278">
        <f t="shared" si="2"/>
        <v>0</v>
      </c>
      <c r="H42" s="282"/>
      <c r="I42" s="282"/>
      <c r="J42" s="278">
        <f t="shared" si="3"/>
        <v>0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0</v>
      </c>
    </row>
    <row r="43" spans="1:18" ht="16.5" thickBot="1">
      <c r="A43" s="298"/>
      <c r="B43" s="299" t="s">
        <v>645</v>
      </c>
      <c r="C43" s="300" t="s">
        <v>646</v>
      </c>
      <c r="D43" s="301">
        <f>D19+D20+D22+D28+D41+D42</f>
        <v>11</v>
      </c>
      <c r="E43" s="301">
        <f>E19+E20+E22+E28+E41+E42</f>
        <v>0</v>
      </c>
      <c r="F43" s="301">
        <f t="shared" ref="F43:R43" si="11">F19+F20+F22+F28+F41+F42</f>
        <v>11</v>
      </c>
      <c r="G43" s="301">
        <f t="shared" si="11"/>
        <v>0</v>
      </c>
      <c r="H43" s="301">
        <f t="shared" si="11"/>
        <v>0</v>
      </c>
      <c r="I43" s="301">
        <f t="shared" si="11"/>
        <v>0</v>
      </c>
      <c r="J43" s="301">
        <f t="shared" si="11"/>
        <v>0</v>
      </c>
      <c r="K43" s="301">
        <f t="shared" si="11"/>
        <v>11</v>
      </c>
      <c r="L43" s="301">
        <f t="shared" si="11"/>
        <v>0</v>
      </c>
      <c r="M43" s="301">
        <f t="shared" si="11"/>
        <v>11</v>
      </c>
      <c r="N43" s="301">
        <f t="shared" si="11"/>
        <v>0</v>
      </c>
      <c r="O43" s="301">
        <f t="shared" si="11"/>
        <v>0</v>
      </c>
      <c r="P43" s="301">
        <f t="shared" si="11"/>
        <v>0</v>
      </c>
      <c r="Q43" s="301">
        <f t="shared" si="11"/>
        <v>0</v>
      </c>
      <c r="R43" s="302">
        <f t="shared" si="11"/>
        <v>0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647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0" t="s">
        <v>7</v>
      </c>
      <c r="C46" s="609">
        <f>pdeReportingDate</f>
        <v>46076</v>
      </c>
      <c r="D46" s="609"/>
      <c r="E46" s="609"/>
      <c r="F46" s="609"/>
      <c r="G46" s="609"/>
      <c r="H46" s="609"/>
      <c r="I46" s="609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0"/>
      <c r="C47" s="44"/>
      <c r="D47" s="44"/>
      <c r="E47" s="44"/>
      <c r="F47" s="44"/>
      <c r="G47" s="44"/>
      <c r="H47" s="44"/>
      <c r="I47" s="44"/>
    </row>
    <row r="48" spans="1:18">
      <c r="B48" s="581" t="s">
        <v>292</v>
      </c>
      <c r="C48" s="610" t="str">
        <f>authorName</f>
        <v>ФИСКОНСУЛТИНГ ООД</v>
      </c>
      <c r="D48" s="610"/>
      <c r="E48" s="610"/>
      <c r="F48" s="610"/>
      <c r="G48" s="610"/>
      <c r="H48" s="610"/>
      <c r="I48" s="610"/>
    </row>
    <row r="49" spans="2:9">
      <c r="B49" s="581"/>
      <c r="C49" s="64"/>
      <c r="D49" s="64"/>
      <c r="E49" s="64"/>
      <c r="F49" s="64"/>
      <c r="G49" s="64"/>
      <c r="H49" s="64"/>
      <c r="I49" s="64"/>
    </row>
    <row r="50" spans="2:9">
      <c r="B50" s="581" t="s">
        <v>12</v>
      </c>
      <c r="C50" s="611"/>
      <c r="D50" s="611"/>
      <c r="E50" s="611"/>
      <c r="F50" s="611"/>
      <c r="G50" s="611"/>
      <c r="H50" s="611"/>
      <c r="I50" s="611"/>
    </row>
    <row r="51" spans="2:9" ht="15.75" customHeight="1">
      <c r="B51" s="582"/>
      <c r="C51" s="608" t="s">
        <v>983</v>
      </c>
      <c r="D51" s="608"/>
      <c r="E51" s="608"/>
      <c r="F51" s="608"/>
      <c r="G51" s="486"/>
      <c r="H51" s="38"/>
      <c r="I51" s="35"/>
    </row>
    <row r="52" spans="2:9">
      <c r="B52" s="582"/>
      <c r="C52" s="608"/>
      <c r="D52" s="608"/>
      <c r="E52" s="608"/>
      <c r="F52" s="608"/>
      <c r="G52" s="486"/>
      <c r="H52" s="38"/>
      <c r="I52" s="35"/>
    </row>
    <row r="53" spans="2:9">
      <c r="B53" s="582"/>
      <c r="C53" s="608"/>
      <c r="D53" s="608"/>
      <c r="E53" s="608"/>
      <c r="F53" s="608"/>
      <c r="G53" s="486"/>
      <c r="H53" s="38"/>
      <c r="I53" s="35"/>
    </row>
    <row r="54" spans="2:9">
      <c r="B54" s="582"/>
      <c r="C54" s="608"/>
      <c r="D54" s="608"/>
      <c r="E54" s="608"/>
      <c r="F54" s="608"/>
      <c r="G54" s="486"/>
      <c r="H54" s="38"/>
      <c r="I54" s="35"/>
    </row>
    <row r="55" spans="2:9">
      <c r="B55" s="582"/>
      <c r="C55" s="608"/>
      <c r="D55" s="608"/>
      <c r="E55" s="608"/>
      <c r="F55" s="608"/>
      <c r="G55" s="486"/>
      <c r="H55" s="38"/>
      <c r="I55" s="35"/>
    </row>
    <row r="56" spans="2:9">
      <c r="B56" s="582"/>
      <c r="C56" s="608"/>
      <c r="D56" s="608"/>
      <c r="E56" s="608"/>
      <c r="F56" s="608"/>
      <c r="G56" s="486"/>
      <c r="H56" s="38"/>
      <c r="I56" s="35"/>
    </row>
    <row r="57" spans="2:9">
      <c r="B57" s="582"/>
      <c r="C57" s="608"/>
      <c r="D57" s="608"/>
      <c r="E57" s="608"/>
      <c r="F57" s="608"/>
      <c r="G57" s="486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B050"/>
  </sheetPr>
  <dimension ref="A1:H122"/>
  <sheetViews>
    <sheetView view="pageBreakPreview" topLeftCell="A81" zoomScale="85" zoomScaleNormal="85" zoomScaleSheetLayoutView="85" workbookViewId="0">
      <selection activeCell="F108" sqref="F108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648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ИНФРА ХОЛДИНГ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175443402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649</v>
      </c>
      <c r="C7" s="11"/>
      <c r="D7" s="11"/>
      <c r="E7" s="28" t="s">
        <v>25</v>
      </c>
    </row>
    <row r="8" spans="1:8" s="88" customFormat="1">
      <c r="A8" s="638" t="s">
        <v>482</v>
      </c>
      <c r="B8" s="640" t="s">
        <v>27</v>
      </c>
      <c r="C8" s="636" t="s">
        <v>650</v>
      </c>
      <c r="D8" s="317" t="s">
        <v>651</v>
      </c>
      <c r="E8" s="318"/>
      <c r="F8" s="100"/>
    </row>
    <row r="9" spans="1:8" s="88" customFormat="1">
      <c r="A9" s="639"/>
      <c r="B9" s="641"/>
      <c r="C9" s="637"/>
      <c r="D9" s="103" t="s">
        <v>652</v>
      </c>
      <c r="E9" s="319" t="s">
        <v>653</v>
      </c>
      <c r="F9" s="100"/>
    </row>
    <row r="10" spans="1:8" s="88" customFormat="1" ht="16.5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654</v>
      </c>
      <c r="B11" s="328" t="s">
        <v>655</v>
      </c>
      <c r="C11" s="329"/>
      <c r="D11" s="329"/>
      <c r="E11" s="330">
        <f>C11-D11</f>
        <v>0</v>
      </c>
      <c r="F11" s="105"/>
      <c r="H11" s="587"/>
    </row>
    <row r="12" spans="1:8">
      <c r="A12" s="325" t="s">
        <v>656</v>
      </c>
      <c r="B12" s="316"/>
      <c r="C12" s="334"/>
      <c r="D12" s="334"/>
      <c r="E12" s="326"/>
      <c r="F12" s="105"/>
    </row>
    <row r="13" spans="1:8">
      <c r="A13" s="322" t="s">
        <v>657</v>
      </c>
      <c r="B13" s="107" t="s">
        <v>658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659</v>
      </c>
      <c r="B14" s="107" t="s">
        <v>660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661</v>
      </c>
      <c r="B15" s="107" t="s">
        <v>662</v>
      </c>
      <c r="C15" s="320"/>
      <c r="D15" s="320"/>
      <c r="E15" s="321">
        <f t="shared" si="0"/>
        <v>0</v>
      </c>
      <c r="F15" s="105"/>
    </row>
    <row r="16" spans="1:8">
      <c r="A16" s="322" t="s">
        <v>663</v>
      </c>
      <c r="B16" s="107" t="s">
        <v>664</v>
      </c>
      <c r="C16" s="320"/>
      <c r="D16" s="320"/>
      <c r="E16" s="321">
        <f t="shared" si="0"/>
        <v>0</v>
      </c>
      <c r="F16" s="105"/>
    </row>
    <row r="17" spans="1:6">
      <c r="A17" s="322" t="s">
        <v>665</v>
      </c>
      <c r="B17" s="107" t="s">
        <v>666</v>
      </c>
      <c r="C17" s="320"/>
      <c r="D17" s="320"/>
      <c r="E17" s="321">
        <f t="shared" si="0"/>
        <v>0</v>
      </c>
      <c r="F17" s="105"/>
    </row>
    <row r="18" spans="1:6">
      <c r="A18" s="322" t="s">
        <v>667</v>
      </c>
      <c r="B18" s="107" t="s">
        <v>668</v>
      </c>
      <c r="C18" s="314">
        <f>+C19+C20</f>
        <v>0</v>
      </c>
      <c r="D18" s="314">
        <f>+D19+D20</f>
        <v>0</v>
      </c>
      <c r="E18" s="321">
        <f t="shared" si="0"/>
        <v>0</v>
      </c>
      <c r="F18" s="105"/>
    </row>
    <row r="19" spans="1:6">
      <c r="A19" s="322" t="s">
        <v>669</v>
      </c>
      <c r="B19" s="107" t="s">
        <v>670</v>
      </c>
      <c r="C19" s="320"/>
      <c r="D19" s="320"/>
      <c r="E19" s="321">
        <f t="shared" si="0"/>
        <v>0</v>
      </c>
      <c r="F19" s="105"/>
    </row>
    <row r="20" spans="1:6">
      <c r="A20" s="322" t="s">
        <v>663</v>
      </c>
      <c r="B20" s="107" t="s">
        <v>671</v>
      </c>
      <c r="C20" s="320"/>
      <c r="D20" s="320"/>
      <c r="E20" s="321">
        <f t="shared" si="0"/>
        <v>0</v>
      </c>
      <c r="F20" s="105"/>
    </row>
    <row r="21" spans="1:6" ht="16.5" thickBot="1">
      <c r="A21" s="335" t="s">
        <v>672</v>
      </c>
      <c r="B21" s="336" t="s">
        <v>673</v>
      </c>
      <c r="C21" s="383">
        <f>C13+C17+C18</f>
        <v>0</v>
      </c>
      <c r="D21" s="383">
        <f>D13+D17+D18</f>
        <v>0</v>
      </c>
      <c r="E21" s="384">
        <f>E13+E17+E18</f>
        <v>0</v>
      </c>
      <c r="F21" s="105"/>
    </row>
    <row r="22" spans="1:6">
      <c r="A22" s="325" t="s">
        <v>674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675</v>
      </c>
      <c r="B23" s="104" t="s">
        <v>676</v>
      </c>
      <c r="C23" s="386">
        <v>1</v>
      </c>
      <c r="D23" s="386">
        <v>1</v>
      </c>
      <c r="E23" s="385">
        <f t="shared" si="0"/>
        <v>0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677</v>
      </c>
      <c r="B25" s="337"/>
      <c r="C25" s="332"/>
      <c r="D25" s="332"/>
      <c r="E25" s="333"/>
      <c r="F25" s="105"/>
    </row>
    <row r="26" spans="1:6">
      <c r="A26" s="322" t="s">
        <v>678</v>
      </c>
      <c r="B26" s="107" t="s">
        <v>679</v>
      </c>
      <c r="C26" s="314">
        <f>SUM(C27:C29)</f>
        <v>0</v>
      </c>
      <c r="D26" s="314">
        <f>SUM(D27:D29)</f>
        <v>0</v>
      </c>
      <c r="E26" s="321">
        <f>SUM(E27:E29)</f>
        <v>0</v>
      </c>
      <c r="F26" s="105"/>
    </row>
    <row r="27" spans="1:6">
      <c r="A27" s="322" t="s">
        <v>680</v>
      </c>
      <c r="B27" s="107" t="s">
        <v>681</v>
      </c>
      <c r="C27" s="320"/>
      <c r="D27" s="320"/>
      <c r="E27" s="321">
        <f t="shared" si="0"/>
        <v>0</v>
      </c>
      <c r="F27" s="105"/>
    </row>
    <row r="28" spans="1:6">
      <c r="A28" s="322" t="s">
        <v>682</v>
      </c>
      <c r="B28" s="107" t="s">
        <v>683</v>
      </c>
      <c r="C28" s="320"/>
      <c r="D28" s="320"/>
      <c r="E28" s="321">
        <f t="shared" si="0"/>
        <v>0</v>
      </c>
      <c r="F28" s="105"/>
    </row>
    <row r="29" spans="1:6">
      <c r="A29" s="322" t="s">
        <v>684</v>
      </c>
      <c r="B29" s="107" t="s">
        <v>685</v>
      </c>
      <c r="C29" s="320"/>
      <c r="D29" s="320"/>
      <c r="E29" s="321">
        <f t="shared" si="0"/>
        <v>0</v>
      </c>
      <c r="F29" s="105"/>
    </row>
    <row r="30" spans="1:6">
      <c r="A30" s="322" t="s">
        <v>686</v>
      </c>
      <c r="B30" s="107" t="s">
        <v>687</v>
      </c>
      <c r="C30" s="320"/>
      <c r="D30" s="320"/>
      <c r="E30" s="321">
        <f t="shared" si="0"/>
        <v>0</v>
      </c>
      <c r="F30" s="105"/>
    </row>
    <row r="31" spans="1:6">
      <c r="A31" s="322" t="s">
        <v>688</v>
      </c>
      <c r="B31" s="107" t="s">
        <v>689</v>
      </c>
      <c r="C31" s="320"/>
      <c r="D31" s="320"/>
      <c r="E31" s="321">
        <f t="shared" si="0"/>
        <v>0</v>
      </c>
      <c r="F31" s="105"/>
    </row>
    <row r="32" spans="1:6">
      <c r="A32" s="322" t="s">
        <v>690</v>
      </c>
      <c r="B32" s="107" t="s">
        <v>691</v>
      </c>
      <c r="C32" s="320">
        <v>112</v>
      </c>
      <c r="D32" s="320">
        <v>112</v>
      </c>
      <c r="E32" s="321">
        <f t="shared" si="0"/>
        <v>0</v>
      </c>
      <c r="F32" s="105"/>
    </row>
    <row r="33" spans="1:6">
      <c r="A33" s="322" t="s">
        <v>692</v>
      </c>
      <c r="B33" s="107" t="s">
        <v>693</v>
      </c>
      <c r="C33" s="320"/>
      <c r="D33" s="320"/>
      <c r="E33" s="321">
        <f t="shared" si="0"/>
        <v>0</v>
      </c>
      <c r="F33" s="105"/>
    </row>
    <row r="34" spans="1:6">
      <c r="A34" s="322" t="s">
        <v>694</v>
      </c>
      <c r="B34" s="107" t="s">
        <v>695</v>
      </c>
      <c r="C34" s="320"/>
      <c r="D34" s="320"/>
      <c r="E34" s="321">
        <f t="shared" si="0"/>
        <v>0</v>
      </c>
      <c r="F34" s="105"/>
    </row>
    <row r="35" spans="1:6">
      <c r="A35" s="322" t="s">
        <v>696</v>
      </c>
      <c r="B35" s="107" t="s">
        <v>697</v>
      </c>
      <c r="C35" s="314">
        <f>SUM(C36:C39)</f>
        <v>0</v>
      </c>
      <c r="D35" s="314">
        <f>SUM(D36:D39)</f>
        <v>0</v>
      </c>
      <c r="E35" s="321">
        <f>SUM(E36:E39)</f>
        <v>0</v>
      </c>
      <c r="F35" s="105"/>
    </row>
    <row r="36" spans="1:6">
      <c r="A36" s="322" t="s">
        <v>698</v>
      </c>
      <c r="B36" s="107" t="s">
        <v>699</v>
      </c>
      <c r="C36" s="320"/>
      <c r="D36" s="320"/>
      <c r="E36" s="321">
        <f t="shared" si="0"/>
        <v>0</v>
      </c>
      <c r="F36" s="105"/>
    </row>
    <row r="37" spans="1:6">
      <c r="A37" s="322" t="s">
        <v>700</v>
      </c>
      <c r="B37" s="107" t="s">
        <v>701</v>
      </c>
      <c r="C37" s="320"/>
      <c r="D37" s="320"/>
      <c r="E37" s="321">
        <f t="shared" si="0"/>
        <v>0</v>
      </c>
      <c r="F37" s="105"/>
    </row>
    <row r="38" spans="1:6">
      <c r="A38" s="322" t="s">
        <v>702</v>
      </c>
      <c r="B38" s="107" t="s">
        <v>703</v>
      </c>
      <c r="C38" s="320"/>
      <c r="D38" s="320"/>
      <c r="E38" s="321">
        <f t="shared" si="0"/>
        <v>0</v>
      </c>
      <c r="F38" s="105"/>
    </row>
    <row r="39" spans="1:6">
      <c r="A39" s="322" t="s">
        <v>704</v>
      </c>
      <c r="B39" s="107" t="s">
        <v>705</v>
      </c>
      <c r="C39" s="320"/>
      <c r="D39" s="320"/>
      <c r="E39" s="321">
        <f t="shared" si="0"/>
        <v>0</v>
      </c>
      <c r="F39" s="105"/>
    </row>
    <row r="40" spans="1:6">
      <c r="A40" s="322" t="s">
        <v>706</v>
      </c>
      <c r="B40" s="107" t="s">
        <v>707</v>
      </c>
      <c r="C40" s="314">
        <f>SUM(C41:C44)</f>
        <v>214</v>
      </c>
      <c r="D40" s="314">
        <f>SUM(D41:D44)</f>
        <v>214</v>
      </c>
      <c r="E40" s="321">
        <f>SUM(E41:E44)</f>
        <v>0</v>
      </c>
      <c r="F40" s="105"/>
    </row>
    <row r="41" spans="1:6">
      <c r="A41" s="322" t="s">
        <v>708</v>
      </c>
      <c r="B41" s="107" t="s">
        <v>709</v>
      </c>
      <c r="C41" s="320"/>
      <c r="D41" s="320"/>
      <c r="E41" s="321">
        <f t="shared" si="0"/>
        <v>0</v>
      </c>
      <c r="F41" s="105"/>
    </row>
    <row r="42" spans="1:6">
      <c r="A42" s="322" t="s">
        <v>710</v>
      </c>
      <c r="B42" s="107" t="s">
        <v>711</v>
      </c>
      <c r="C42" s="320"/>
      <c r="D42" s="320"/>
      <c r="E42" s="321">
        <f t="shared" si="0"/>
        <v>0</v>
      </c>
      <c r="F42" s="105"/>
    </row>
    <row r="43" spans="1:6">
      <c r="A43" s="322" t="s">
        <v>712</v>
      </c>
      <c r="B43" s="107" t="s">
        <v>713</v>
      </c>
      <c r="C43" s="320"/>
      <c r="D43" s="320"/>
      <c r="E43" s="321">
        <f t="shared" si="0"/>
        <v>0</v>
      </c>
      <c r="F43" s="105"/>
    </row>
    <row r="44" spans="1:6">
      <c r="A44" s="322" t="s">
        <v>714</v>
      </c>
      <c r="B44" s="107" t="s">
        <v>715</v>
      </c>
      <c r="C44" s="320">
        <v>214</v>
      </c>
      <c r="D44" s="320">
        <v>214</v>
      </c>
      <c r="E44" s="321">
        <f t="shared" si="0"/>
        <v>0</v>
      </c>
      <c r="F44" s="105"/>
    </row>
    <row r="45" spans="1:6" ht="16.5" thickBot="1">
      <c r="A45" s="340" t="s">
        <v>716</v>
      </c>
      <c r="B45" s="341" t="s">
        <v>717</v>
      </c>
      <c r="C45" s="381">
        <f>C26+C30+C31+C33+C32+C34+C35+C40</f>
        <v>326</v>
      </c>
      <c r="D45" s="381">
        <f>D26+D30+D31+D33+D32+D34+D35+D40</f>
        <v>326</v>
      </c>
      <c r="E45" s="382">
        <f>E26+E30+E31+E33+E32+E34+E35+E40</f>
        <v>0</v>
      </c>
      <c r="F45" s="105"/>
    </row>
    <row r="46" spans="1:6" ht="16.5" thickBot="1">
      <c r="A46" s="342" t="s">
        <v>718</v>
      </c>
      <c r="B46" s="343" t="s">
        <v>719</v>
      </c>
      <c r="C46" s="387">
        <f>C45+C23+C21+C11</f>
        <v>327</v>
      </c>
      <c r="D46" s="387">
        <f>D45+D23+D21+D11</f>
        <v>327</v>
      </c>
      <c r="E46" s="388">
        <f>E45+E23+E21+E11</f>
        <v>0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720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8" t="s">
        <v>482</v>
      </c>
      <c r="B50" s="640" t="s">
        <v>27</v>
      </c>
      <c r="C50" s="642" t="s">
        <v>721</v>
      </c>
      <c r="D50" s="317" t="s">
        <v>722</v>
      </c>
      <c r="E50" s="317"/>
      <c r="F50" s="644" t="s">
        <v>723</v>
      </c>
    </row>
    <row r="51" spans="1:6" s="88" customFormat="1" ht="18" customHeight="1">
      <c r="A51" s="639"/>
      <c r="B51" s="641"/>
      <c r="C51" s="643"/>
      <c r="D51" s="102" t="s">
        <v>652</v>
      </c>
      <c r="E51" s="102" t="s">
        <v>653</v>
      </c>
      <c r="F51" s="645"/>
    </row>
    <row r="52" spans="1:6" s="88" customFormat="1" ht="16.5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724</v>
      </c>
      <c r="B53" s="352"/>
      <c r="C53" s="353"/>
      <c r="D53" s="353"/>
      <c r="E53" s="353"/>
      <c r="F53" s="354"/>
    </row>
    <row r="54" spans="1:6">
      <c r="A54" s="322" t="s">
        <v>725</v>
      </c>
      <c r="B54" s="107" t="s">
        <v>726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727</v>
      </c>
      <c r="B55" s="107" t="s">
        <v>728</v>
      </c>
      <c r="C55" s="155"/>
      <c r="D55" s="155"/>
      <c r="E55" s="106">
        <f>C55-D55</f>
        <v>0</v>
      </c>
      <c r="F55" s="154"/>
    </row>
    <row r="56" spans="1:6">
      <c r="A56" s="322" t="s">
        <v>729</v>
      </c>
      <c r="B56" s="107" t="s">
        <v>730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714</v>
      </c>
      <c r="B57" s="107" t="s">
        <v>731</v>
      </c>
      <c r="C57" s="155"/>
      <c r="D57" s="155"/>
      <c r="E57" s="106">
        <f t="shared" si="1"/>
        <v>0</v>
      </c>
      <c r="F57" s="154"/>
    </row>
    <row r="58" spans="1:6" ht="31.5">
      <c r="A58" s="322" t="s">
        <v>732</v>
      </c>
      <c r="B58" s="107" t="s">
        <v>733</v>
      </c>
      <c r="C58" s="108">
        <f>C59+C61</f>
        <v>0</v>
      </c>
      <c r="D58" s="108">
        <f>D59+D61</f>
        <v>0</v>
      </c>
      <c r="E58" s="106">
        <f t="shared" si="1"/>
        <v>0</v>
      </c>
      <c r="F58" s="347">
        <f>F59+F61</f>
        <v>0</v>
      </c>
    </row>
    <row r="59" spans="1:6">
      <c r="A59" s="322" t="s">
        <v>734</v>
      </c>
      <c r="B59" s="107" t="s">
        <v>735</v>
      </c>
      <c r="C59" s="155"/>
      <c r="D59" s="155"/>
      <c r="E59" s="106">
        <f t="shared" si="1"/>
        <v>0</v>
      </c>
      <c r="F59" s="154"/>
    </row>
    <row r="60" spans="1:6">
      <c r="A60" s="348" t="s">
        <v>736</v>
      </c>
      <c r="B60" s="107" t="s">
        <v>737</v>
      </c>
      <c r="C60" s="155"/>
      <c r="D60" s="155"/>
      <c r="E60" s="106">
        <f t="shared" si="1"/>
        <v>0</v>
      </c>
      <c r="F60" s="154"/>
    </row>
    <row r="61" spans="1:6">
      <c r="A61" s="348" t="s">
        <v>738</v>
      </c>
      <c r="B61" s="107" t="s">
        <v>739</v>
      </c>
      <c r="C61" s="155"/>
      <c r="D61" s="155"/>
      <c r="E61" s="106">
        <f t="shared" si="1"/>
        <v>0</v>
      </c>
      <c r="F61" s="154"/>
    </row>
    <row r="62" spans="1:6">
      <c r="A62" s="348" t="s">
        <v>736</v>
      </c>
      <c r="B62" s="107" t="s">
        <v>740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741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742</v>
      </c>
      <c r="C64" s="155"/>
      <c r="D64" s="155"/>
      <c r="E64" s="106">
        <f t="shared" si="1"/>
        <v>0</v>
      </c>
      <c r="F64" s="154"/>
    </row>
    <row r="65" spans="1:6">
      <c r="A65" s="322" t="s">
        <v>743</v>
      </c>
      <c r="B65" s="107" t="s">
        <v>744</v>
      </c>
      <c r="C65" s="155"/>
      <c r="D65" s="155"/>
      <c r="E65" s="106">
        <f t="shared" si="1"/>
        <v>0</v>
      </c>
      <c r="F65" s="154"/>
    </row>
    <row r="66" spans="1:6">
      <c r="A66" s="322" t="s">
        <v>745</v>
      </c>
      <c r="B66" s="107" t="s">
        <v>746</v>
      </c>
      <c r="C66" s="155"/>
      <c r="D66" s="155"/>
      <c r="E66" s="106">
        <f t="shared" si="1"/>
        <v>0</v>
      </c>
      <c r="F66" s="154"/>
    </row>
    <row r="67" spans="1:6">
      <c r="A67" s="322" t="s">
        <v>747</v>
      </c>
      <c r="B67" s="107" t="s">
        <v>748</v>
      </c>
      <c r="C67" s="155"/>
      <c r="D67" s="155"/>
      <c r="E67" s="106">
        <f t="shared" si="1"/>
        <v>0</v>
      </c>
      <c r="F67" s="154"/>
    </row>
    <row r="68" spans="1:6" ht="16.5" thickBot="1">
      <c r="A68" s="335" t="s">
        <v>749</v>
      </c>
      <c r="B68" s="336" t="s">
        <v>750</v>
      </c>
      <c r="C68" s="379">
        <f>C54+C58+C63+C64+C65+C66</f>
        <v>0</v>
      </c>
      <c r="D68" s="379">
        <f>D54+D58+D63+D64+D65+D66</f>
        <v>0</v>
      </c>
      <c r="E68" s="377">
        <f t="shared" si="1"/>
        <v>0</v>
      </c>
      <c r="F68" s="380">
        <f>F54+F58+F63+F64+F65+F66</f>
        <v>0</v>
      </c>
    </row>
    <row r="69" spans="1:6">
      <c r="A69" s="331" t="s">
        <v>751</v>
      </c>
      <c r="B69" s="101"/>
      <c r="C69" s="350"/>
      <c r="D69" s="350"/>
      <c r="E69" s="350"/>
      <c r="F69" s="351"/>
    </row>
    <row r="70" spans="1:6">
      <c r="A70" s="322" t="s">
        <v>752</v>
      </c>
      <c r="B70" s="112" t="s">
        <v>753</v>
      </c>
      <c r="C70" s="155"/>
      <c r="D70" s="155"/>
      <c r="E70" s="106">
        <f t="shared" si="1"/>
        <v>0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754</v>
      </c>
      <c r="B72" s="352"/>
      <c r="C72" s="360"/>
      <c r="D72" s="360"/>
      <c r="E72" s="360"/>
      <c r="F72" s="361"/>
    </row>
    <row r="73" spans="1:6">
      <c r="A73" s="322" t="s">
        <v>725</v>
      </c>
      <c r="B73" s="107" t="s">
        <v>755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7">
        <f>SUM(F74:F76)</f>
        <v>0</v>
      </c>
    </row>
    <row r="74" spans="1:6">
      <c r="A74" s="322" t="s">
        <v>756</v>
      </c>
      <c r="B74" s="107" t="s">
        <v>757</v>
      </c>
      <c r="C74" s="155"/>
      <c r="D74" s="155"/>
      <c r="E74" s="106">
        <f t="shared" si="1"/>
        <v>0</v>
      </c>
      <c r="F74" s="154"/>
    </row>
    <row r="75" spans="1:6">
      <c r="A75" s="322" t="s">
        <v>758</v>
      </c>
      <c r="B75" s="107" t="s">
        <v>759</v>
      </c>
      <c r="C75" s="155"/>
      <c r="D75" s="155"/>
      <c r="E75" s="106">
        <f t="shared" si="1"/>
        <v>0</v>
      </c>
      <c r="F75" s="154"/>
    </row>
    <row r="76" spans="1:6">
      <c r="A76" s="349" t="s">
        <v>760</v>
      </c>
      <c r="B76" s="107" t="s">
        <v>761</v>
      </c>
      <c r="C76" s="155"/>
      <c r="D76" s="155"/>
      <c r="E76" s="106">
        <f t="shared" si="1"/>
        <v>0</v>
      </c>
      <c r="F76" s="154"/>
    </row>
    <row r="77" spans="1:6" ht="31.5">
      <c r="A77" s="322" t="s">
        <v>732</v>
      </c>
      <c r="B77" s="107" t="s">
        <v>762</v>
      </c>
      <c r="C77" s="108">
        <f>C78+C80</f>
        <v>0</v>
      </c>
      <c r="D77" s="108">
        <f>D78+D80</f>
        <v>0</v>
      </c>
      <c r="E77" s="108">
        <f>E78+E80</f>
        <v>0</v>
      </c>
      <c r="F77" s="347">
        <f>F78+F80</f>
        <v>0</v>
      </c>
    </row>
    <row r="78" spans="1:6">
      <c r="A78" s="322" t="s">
        <v>763</v>
      </c>
      <c r="B78" s="107" t="s">
        <v>764</v>
      </c>
      <c r="C78" s="155"/>
      <c r="D78" s="155"/>
      <c r="E78" s="106">
        <f t="shared" si="1"/>
        <v>0</v>
      </c>
      <c r="F78" s="154"/>
    </row>
    <row r="79" spans="1:6">
      <c r="A79" s="322" t="s">
        <v>765</v>
      </c>
      <c r="B79" s="107" t="s">
        <v>766</v>
      </c>
      <c r="C79" s="155"/>
      <c r="D79" s="155"/>
      <c r="E79" s="106">
        <f t="shared" si="1"/>
        <v>0</v>
      </c>
      <c r="F79" s="154"/>
    </row>
    <row r="80" spans="1:6">
      <c r="A80" s="322" t="s">
        <v>767</v>
      </c>
      <c r="B80" s="107" t="s">
        <v>768</v>
      </c>
      <c r="C80" s="155"/>
      <c r="D80" s="155"/>
      <c r="E80" s="106">
        <f t="shared" si="1"/>
        <v>0</v>
      </c>
      <c r="F80" s="154"/>
    </row>
    <row r="81" spans="1:6">
      <c r="A81" s="322" t="s">
        <v>736</v>
      </c>
      <c r="B81" s="107" t="s">
        <v>769</v>
      </c>
      <c r="C81" s="155"/>
      <c r="D81" s="155"/>
      <c r="E81" s="106">
        <f t="shared" si="1"/>
        <v>0</v>
      </c>
      <c r="F81" s="154"/>
    </row>
    <row r="82" spans="1:6">
      <c r="A82" s="322" t="s">
        <v>770</v>
      </c>
      <c r="B82" s="107" t="s">
        <v>771</v>
      </c>
      <c r="C82" s="108">
        <f>SUM(C83:C86)</f>
        <v>0</v>
      </c>
      <c r="D82" s="108">
        <f>SUM(D83:D86)</f>
        <v>0</v>
      </c>
      <c r="E82" s="108">
        <f>SUM(E83:E86)</f>
        <v>0</v>
      </c>
      <c r="F82" s="347">
        <f>SUM(F83:F86)</f>
        <v>0</v>
      </c>
    </row>
    <row r="83" spans="1:6">
      <c r="A83" s="322" t="s">
        <v>772</v>
      </c>
      <c r="B83" s="107" t="s">
        <v>773</v>
      </c>
      <c r="C83" s="155"/>
      <c r="D83" s="155"/>
      <c r="E83" s="106">
        <f t="shared" si="1"/>
        <v>0</v>
      </c>
      <c r="F83" s="154"/>
    </row>
    <row r="84" spans="1:6">
      <c r="A84" s="322" t="s">
        <v>774</v>
      </c>
      <c r="B84" s="107" t="s">
        <v>775</v>
      </c>
      <c r="C84" s="155"/>
      <c r="D84" s="155"/>
      <c r="E84" s="106">
        <f t="shared" si="1"/>
        <v>0</v>
      </c>
      <c r="F84" s="154"/>
    </row>
    <row r="85" spans="1:6" ht="31.5">
      <c r="A85" s="322" t="s">
        <v>776</v>
      </c>
      <c r="B85" s="107" t="s">
        <v>777</v>
      </c>
      <c r="C85" s="155"/>
      <c r="D85" s="155"/>
      <c r="E85" s="106">
        <f t="shared" si="1"/>
        <v>0</v>
      </c>
      <c r="F85" s="154"/>
    </row>
    <row r="86" spans="1:6">
      <c r="A86" s="322" t="s">
        <v>778</v>
      </c>
      <c r="B86" s="107" t="s">
        <v>779</v>
      </c>
      <c r="C86" s="155"/>
      <c r="D86" s="155"/>
      <c r="E86" s="106">
        <f t="shared" si="1"/>
        <v>0</v>
      </c>
      <c r="F86" s="154"/>
    </row>
    <row r="87" spans="1:6">
      <c r="A87" s="322" t="s">
        <v>780</v>
      </c>
      <c r="B87" s="107" t="s">
        <v>781</v>
      </c>
      <c r="C87" s="106">
        <f>SUM(C88:C92)+C96</f>
        <v>354</v>
      </c>
      <c r="D87" s="106">
        <f>SUM(D88:D92)+D96</f>
        <v>354</v>
      </c>
      <c r="E87" s="106">
        <f>SUM(E88:E92)+E96</f>
        <v>0</v>
      </c>
      <c r="F87" s="346">
        <f>SUM(F88:F92)+F96</f>
        <v>0</v>
      </c>
    </row>
    <row r="88" spans="1:6">
      <c r="A88" s="322" t="s">
        <v>782</v>
      </c>
      <c r="B88" s="107" t="s">
        <v>783</v>
      </c>
      <c r="C88" s="155">
        <v>354</v>
      </c>
      <c r="D88" s="155">
        <v>354</v>
      </c>
      <c r="E88" s="106">
        <f t="shared" si="1"/>
        <v>0</v>
      </c>
      <c r="F88" s="154"/>
    </row>
    <row r="89" spans="1:6">
      <c r="A89" s="322" t="s">
        <v>784</v>
      </c>
      <c r="B89" s="107" t="s">
        <v>785</v>
      </c>
      <c r="C89" s="155"/>
      <c r="D89" s="155"/>
      <c r="E89" s="106">
        <f t="shared" si="1"/>
        <v>0</v>
      </c>
      <c r="F89" s="154"/>
    </row>
    <row r="90" spans="1:6">
      <c r="A90" s="322" t="s">
        <v>786</v>
      </c>
      <c r="B90" s="107" t="s">
        <v>787</v>
      </c>
      <c r="C90" s="155"/>
      <c r="D90" s="155"/>
      <c r="E90" s="106">
        <f t="shared" si="1"/>
        <v>0</v>
      </c>
      <c r="F90" s="154"/>
    </row>
    <row r="91" spans="1:6">
      <c r="A91" s="322" t="s">
        <v>788</v>
      </c>
      <c r="B91" s="107" t="s">
        <v>789</v>
      </c>
      <c r="C91" s="155"/>
      <c r="D91" s="155"/>
      <c r="E91" s="106">
        <f t="shared" si="1"/>
        <v>0</v>
      </c>
      <c r="F91" s="154"/>
    </row>
    <row r="92" spans="1:6">
      <c r="A92" s="322" t="s">
        <v>790</v>
      </c>
      <c r="B92" s="107" t="s">
        <v>791</v>
      </c>
      <c r="C92" s="108">
        <f>SUM(C93:C95)</f>
        <v>0</v>
      </c>
      <c r="D92" s="108">
        <f>SUM(D93:D95)</f>
        <v>0</v>
      </c>
      <c r="E92" s="108">
        <f>SUM(E93:E95)</f>
        <v>0</v>
      </c>
      <c r="F92" s="347">
        <f>SUM(F93:F95)</f>
        <v>0</v>
      </c>
    </row>
    <row r="93" spans="1:6">
      <c r="A93" s="322" t="s">
        <v>792</v>
      </c>
      <c r="B93" s="107" t="s">
        <v>793</v>
      </c>
      <c r="C93" s="155"/>
      <c r="D93" s="155"/>
      <c r="E93" s="106">
        <f t="shared" si="1"/>
        <v>0</v>
      </c>
      <c r="F93" s="154"/>
    </row>
    <row r="94" spans="1:6">
      <c r="A94" s="322" t="s">
        <v>700</v>
      </c>
      <c r="B94" s="107" t="s">
        <v>794</v>
      </c>
      <c r="C94" s="155"/>
      <c r="D94" s="155"/>
      <c r="E94" s="106">
        <f t="shared" si="1"/>
        <v>0</v>
      </c>
      <c r="F94" s="154"/>
    </row>
    <row r="95" spans="1:6">
      <c r="A95" s="322" t="s">
        <v>704</v>
      </c>
      <c r="B95" s="107" t="s">
        <v>795</v>
      </c>
      <c r="C95" s="155"/>
      <c r="D95" s="155"/>
      <c r="E95" s="106">
        <f t="shared" si="1"/>
        <v>0</v>
      </c>
      <c r="F95" s="154"/>
    </row>
    <row r="96" spans="1:6">
      <c r="A96" s="322" t="s">
        <v>796</v>
      </c>
      <c r="B96" s="107" t="s">
        <v>797</v>
      </c>
      <c r="C96" s="155"/>
      <c r="D96" s="155"/>
      <c r="E96" s="106">
        <f t="shared" si="1"/>
        <v>0</v>
      </c>
      <c r="F96" s="154"/>
    </row>
    <row r="97" spans="1:8">
      <c r="A97" s="322" t="s">
        <v>798</v>
      </c>
      <c r="B97" s="107" t="s">
        <v>799</v>
      </c>
      <c r="C97" s="155">
        <v>26</v>
      </c>
      <c r="D97" s="155">
        <v>26</v>
      </c>
      <c r="E97" s="106">
        <f t="shared" si="1"/>
        <v>0</v>
      </c>
      <c r="F97" s="154"/>
    </row>
    <row r="98" spans="1:8" ht="16.5" thickBot="1">
      <c r="A98" s="335" t="s">
        <v>800</v>
      </c>
      <c r="B98" s="336" t="s">
        <v>801</v>
      </c>
      <c r="C98" s="377">
        <f>C87+C82+C77+C73+C97</f>
        <v>380</v>
      </c>
      <c r="D98" s="377">
        <f>D87+D82+D77+D73+D97</f>
        <v>380</v>
      </c>
      <c r="E98" s="377">
        <f>E87+E82+E77+E73+E97</f>
        <v>0</v>
      </c>
      <c r="F98" s="378">
        <f>F87+F82+F77+F73+F97</f>
        <v>0</v>
      </c>
    </row>
    <row r="99" spans="1:8" ht="16.5" thickBot="1">
      <c r="A99" s="358" t="s">
        <v>802</v>
      </c>
      <c r="B99" s="359" t="s">
        <v>803</v>
      </c>
      <c r="C99" s="371">
        <f>C98+C70+C68</f>
        <v>380</v>
      </c>
      <c r="D99" s="371">
        <f>D98+D70+D68</f>
        <v>380</v>
      </c>
      <c r="E99" s="371">
        <f>E98+E70+E68</f>
        <v>0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804</v>
      </c>
      <c r="B101" s="116"/>
      <c r="C101" s="114"/>
      <c r="D101" s="114"/>
      <c r="E101" s="114"/>
      <c r="F101" s="28" t="s">
        <v>805</v>
      </c>
    </row>
    <row r="102" spans="1:8" s="117" customFormat="1" ht="31.5">
      <c r="A102" s="315" t="s">
        <v>482</v>
      </c>
      <c r="B102" s="316" t="s">
        <v>483</v>
      </c>
      <c r="C102" s="344" t="s">
        <v>806</v>
      </c>
      <c r="D102" s="344" t="s">
        <v>807</v>
      </c>
      <c r="E102" s="344" t="s">
        <v>808</v>
      </c>
      <c r="F102" s="345" t="s">
        <v>809</v>
      </c>
    </row>
    <row r="103" spans="1:8" s="117" customFormat="1" ht="16.5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810</v>
      </c>
      <c r="B104" s="365" t="s">
        <v>811</v>
      </c>
      <c r="C104" s="174"/>
      <c r="D104" s="174"/>
      <c r="E104" s="174"/>
      <c r="F104" s="361">
        <f>C104+D104-E104</f>
        <v>0</v>
      </c>
    </row>
    <row r="105" spans="1:8">
      <c r="A105" s="322" t="s">
        <v>812</v>
      </c>
      <c r="B105" s="107" t="s">
        <v>813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814</v>
      </c>
      <c r="B106" s="366" t="s">
        <v>815</v>
      </c>
      <c r="C106" s="234"/>
      <c r="D106" s="234"/>
      <c r="E106" s="234"/>
      <c r="F106" s="367">
        <f>C106+D106-E106</f>
        <v>0</v>
      </c>
    </row>
    <row r="107" spans="1:8" ht="16.5" thickBot="1">
      <c r="A107" s="363" t="s">
        <v>816</v>
      </c>
      <c r="B107" s="368" t="s">
        <v>817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5" t="s">
        <v>818</v>
      </c>
      <c r="B109" s="635"/>
      <c r="C109" s="635"/>
      <c r="D109" s="635"/>
      <c r="E109" s="635"/>
      <c r="F109" s="635"/>
    </row>
    <row r="111" spans="1:8">
      <c r="A111" s="580" t="s">
        <v>7</v>
      </c>
      <c r="B111" s="609">
        <f>pdeReportingDate</f>
        <v>46076</v>
      </c>
      <c r="C111" s="609"/>
      <c r="D111" s="609"/>
      <c r="E111" s="609"/>
      <c r="F111" s="609"/>
      <c r="G111" s="44"/>
      <c r="H111" s="44"/>
    </row>
    <row r="112" spans="1:8">
      <c r="A112" s="580"/>
      <c r="B112" s="609"/>
      <c r="C112" s="609"/>
      <c r="D112" s="609"/>
      <c r="E112" s="609"/>
      <c r="F112" s="609"/>
      <c r="G112" s="44"/>
      <c r="H112" s="44"/>
    </row>
    <row r="113" spans="1:8">
      <c r="A113" s="581" t="s">
        <v>292</v>
      </c>
      <c r="B113" s="610" t="str">
        <f>authorName</f>
        <v>ФИСКОНСУЛТИНГ ООД</v>
      </c>
      <c r="C113" s="610"/>
      <c r="D113" s="610"/>
      <c r="E113" s="610"/>
      <c r="F113" s="610"/>
      <c r="G113" s="64"/>
      <c r="H113" s="64"/>
    </row>
    <row r="114" spans="1:8">
      <c r="A114" s="581"/>
      <c r="B114" s="610"/>
      <c r="C114" s="610"/>
      <c r="D114" s="610"/>
      <c r="E114" s="610"/>
      <c r="F114" s="610"/>
      <c r="G114" s="64"/>
      <c r="H114" s="64"/>
    </row>
    <row r="115" spans="1:8">
      <c r="A115" s="581" t="s">
        <v>12</v>
      </c>
      <c r="B115" s="611"/>
      <c r="C115" s="611"/>
      <c r="D115" s="611"/>
      <c r="E115" s="611"/>
      <c r="F115" s="611"/>
      <c r="G115" s="66"/>
      <c r="H115" s="66"/>
    </row>
    <row r="116" spans="1:8" ht="15.75" customHeight="1">
      <c r="A116" s="582"/>
      <c r="B116" s="608" t="s">
        <v>983</v>
      </c>
      <c r="C116" s="608"/>
      <c r="D116" s="608"/>
      <c r="E116" s="608"/>
      <c r="F116" s="608"/>
      <c r="G116" s="582"/>
      <c r="H116" s="582"/>
    </row>
    <row r="117" spans="1:8" ht="15.75" customHeight="1">
      <c r="A117" s="582"/>
      <c r="B117" s="608"/>
      <c r="C117" s="608"/>
      <c r="D117" s="608"/>
      <c r="E117" s="608"/>
      <c r="F117" s="608"/>
      <c r="G117" s="582"/>
      <c r="H117" s="582"/>
    </row>
    <row r="118" spans="1:8" ht="15.75" customHeight="1">
      <c r="A118" s="582"/>
      <c r="B118" s="608"/>
      <c r="C118" s="608"/>
      <c r="D118" s="608"/>
      <c r="E118" s="608"/>
      <c r="F118" s="608"/>
      <c r="G118" s="582"/>
      <c r="H118" s="582"/>
    </row>
    <row r="119" spans="1:8" ht="15.75" customHeight="1">
      <c r="A119" s="582"/>
      <c r="B119" s="608"/>
      <c r="C119" s="608"/>
      <c r="D119" s="608"/>
      <c r="E119" s="608"/>
      <c r="F119" s="608"/>
      <c r="G119" s="582"/>
      <c r="H119" s="582"/>
    </row>
    <row r="120" spans="1:8">
      <c r="A120" s="582"/>
      <c r="B120" s="608"/>
      <c r="C120" s="608"/>
      <c r="D120" s="608"/>
      <c r="E120" s="608"/>
      <c r="F120" s="608"/>
      <c r="G120" s="582"/>
      <c r="H120" s="582"/>
    </row>
    <row r="121" spans="1:8">
      <c r="A121" s="582"/>
      <c r="B121" s="608"/>
      <c r="C121" s="608"/>
      <c r="D121" s="608"/>
      <c r="E121" s="608"/>
      <c r="F121" s="608"/>
      <c r="G121" s="582"/>
      <c r="H121" s="582"/>
    </row>
    <row r="122" spans="1:8">
      <c r="A122" s="582"/>
      <c r="B122" s="608"/>
      <c r="C122" s="608"/>
      <c r="D122" s="608"/>
      <c r="E122" s="608"/>
      <c r="F122" s="608"/>
      <c r="G122" s="582"/>
      <c r="H122" s="582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00B050"/>
    <pageSetUpPr fitToPage="1"/>
  </sheetPr>
  <dimension ref="A1:V264"/>
  <sheetViews>
    <sheetView tabSelected="1" view="pageBreakPreview" zoomScale="85" zoomScaleNormal="85" zoomScaleSheetLayoutView="85" workbookViewId="0">
      <selection activeCell="A8" sqref="A8:A10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819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ИНФРА ХОЛДИНГ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175443402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8" t="s">
        <v>482</v>
      </c>
      <c r="B8" s="653" t="s">
        <v>27</v>
      </c>
      <c r="C8" s="395" t="s">
        <v>820</v>
      </c>
      <c r="D8" s="395"/>
      <c r="E8" s="395"/>
      <c r="F8" s="395" t="s">
        <v>821</v>
      </c>
      <c r="G8" s="395"/>
      <c r="H8" s="395"/>
      <c r="I8" s="396"/>
    </row>
    <row r="9" spans="1:22" s="88" customFormat="1" ht="24" customHeight="1">
      <c r="A9" s="649"/>
      <c r="B9" s="654"/>
      <c r="C9" s="651" t="s">
        <v>822</v>
      </c>
      <c r="D9" s="651" t="s">
        <v>823</v>
      </c>
      <c r="E9" s="651" t="s">
        <v>824</v>
      </c>
      <c r="F9" s="651" t="s">
        <v>825</v>
      </c>
      <c r="G9" s="89" t="s">
        <v>826</v>
      </c>
      <c r="H9" s="89"/>
      <c r="I9" s="652" t="s">
        <v>827</v>
      </c>
    </row>
    <row r="10" spans="1:22" s="88" customFormat="1" ht="24" customHeight="1">
      <c r="A10" s="649"/>
      <c r="B10" s="654"/>
      <c r="C10" s="651"/>
      <c r="D10" s="651"/>
      <c r="E10" s="651"/>
      <c r="F10" s="651"/>
      <c r="G10" s="91" t="s">
        <v>828</v>
      </c>
      <c r="H10" s="91" t="s">
        <v>829</v>
      </c>
      <c r="I10" s="652"/>
    </row>
    <row r="11" spans="1:22" ht="16.5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830</v>
      </c>
      <c r="B12" s="409"/>
      <c r="C12" s="410"/>
      <c r="D12" s="410"/>
      <c r="E12" s="410"/>
      <c r="F12" s="410"/>
      <c r="G12" s="410"/>
      <c r="H12" s="410"/>
      <c r="I12" s="411"/>
      <c r="J12" s="587"/>
    </row>
    <row r="13" spans="1:22">
      <c r="A13" s="391" t="s">
        <v>831</v>
      </c>
      <c r="B13" s="92" t="s">
        <v>832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833</v>
      </c>
      <c r="B14" s="92" t="s">
        <v>834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635</v>
      </c>
      <c r="B15" s="92" t="s">
        <v>835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836</v>
      </c>
      <c r="B16" s="92" t="s">
        <v>837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838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5" thickBot="1">
      <c r="A18" s="397" t="s">
        <v>545</v>
      </c>
      <c r="B18" s="398" t="s">
        <v>839</v>
      </c>
      <c r="C18" s="399">
        <f t="shared" ref="C18:H18" si="1">C13+C14+C16+C17</f>
        <v>0</v>
      </c>
      <c r="D18" s="399">
        <f t="shared" si="1"/>
        <v>0</v>
      </c>
      <c r="E18" s="399">
        <f t="shared" si="1"/>
        <v>0</v>
      </c>
      <c r="F18" s="399">
        <f t="shared" si="1"/>
        <v>0</v>
      </c>
      <c r="G18" s="399">
        <f t="shared" si="1"/>
        <v>0</v>
      </c>
      <c r="H18" s="399">
        <f t="shared" si="1"/>
        <v>0</v>
      </c>
      <c r="I18" s="400">
        <f t="shared" si="0"/>
        <v>0</v>
      </c>
    </row>
    <row r="19" spans="1:16">
      <c r="A19" s="405" t="s">
        <v>840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831</v>
      </c>
      <c r="B20" s="92" t="s">
        <v>841</v>
      </c>
      <c r="C20" s="392"/>
      <c r="D20" s="392"/>
      <c r="E20" s="392"/>
      <c r="F20" s="392"/>
      <c r="G20" s="392"/>
      <c r="H20" s="392"/>
      <c r="I20" s="393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842</v>
      </c>
      <c r="B21" s="92" t="s">
        <v>843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844</v>
      </c>
      <c r="B22" s="92" t="s">
        <v>845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846</v>
      </c>
      <c r="B23" s="92" t="s">
        <v>847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848</v>
      </c>
      <c r="B24" s="92" t="s">
        <v>849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850</v>
      </c>
      <c r="B25" s="92" t="s">
        <v>851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852</v>
      </c>
      <c r="B26" s="92" t="s">
        <v>853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548</v>
      </c>
      <c r="B27" s="398" t="s">
        <v>854</v>
      </c>
      <c r="C27" s="399">
        <f t="shared" ref="C27:H27" si="2">SUM(C20:C26)</f>
        <v>0</v>
      </c>
      <c r="D27" s="399">
        <f t="shared" si="2"/>
        <v>0</v>
      </c>
      <c r="E27" s="399">
        <f t="shared" si="2"/>
        <v>0</v>
      </c>
      <c r="F27" s="399">
        <f t="shared" si="2"/>
        <v>0</v>
      </c>
      <c r="G27" s="399">
        <f t="shared" si="2"/>
        <v>0</v>
      </c>
      <c r="H27" s="399">
        <f t="shared" si="2"/>
        <v>0</v>
      </c>
      <c r="I27" s="400">
        <f t="shared" si="0"/>
        <v>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50" t="s">
        <v>855</v>
      </c>
      <c r="B29" s="650"/>
      <c r="C29" s="650"/>
      <c r="D29" s="650"/>
      <c r="E29" s="650"/>
      <c r="F29" s="650"/>
      <c r="G29" s="650"/>
      <c r="H29" s="650"/>
      <c r="I29" s="650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0" t="s">
        <v>7</v>
      </c>
      <c r="B31" s="609">
        <f>pdeReportingDate</f>
        <v>46076</v>
      </c>
      <c r="C31" s="609"/>
      <c r="D31" s="609"/>
      <c r="E31" s="609"/>
      <c r="F31" s="609"/>
      <c r="G31" s="93"/>
      <c r="H31" s="93"/>
      <c r="I31" s="93"/>
    </row>
    <row r="32" spans="1:16">
      <c r="A32" s="580"/>
      <c r="B32" s="609"/>
      <c r="C32" s="609"/>
      <c r="D32" s="609"/>
      <c r="E32" s="609"/>
      <c r="F32" s="609"/>
      <c r="G32" s="93"/>
      <c r="H32" s="93"/>
      <c r="I32" s="93"/>
    </row>
    <row r="33" spans="1:9">
      <c r="A33" s="581" t="s">
        <v>292</v>
      </c>
      <c r="B33" s="610" t="str">
        <f>authorName</f>
        <v>ФИСКОНСУЛТИНГ ООД</v>
      </c>
      <c r="C33" s="610"/>
      <c r="D33" s="610"/>
      <c r="E33" s="610"/>
      <c r="F33" s="610"/>
      <c r="G33" s="93"/>
      <c r="H33" s="93"/>
      <c r="I33" s="93"/>
    </row>
    <row r="34" spans="1:9">
      <c r="A34" s="581"/>
      <c r="B34" s="646"/>
      <c r="C34" s="646"/>
      <c r="D34" s="646"/>
      <c r="E34" s="646"/>
      <c r="F34" s="646"/>
      <c r="G34" s="646"/>
      <c r="H34" s="646"/>
      <c r="I34" s="646"/>
    </row>
    <row r="35" spans="1:9">
      <c r="A35" s="581" t="s">
        <v>12</v>
      </c>
      <c r="B35" s="647"/>
      <c r="C35" s="647"/>
      <c r="D35" s="647"/>
      <c r="E35" s="647"/>
      <c r="F35" s="647"/>
      <c r="G35" s="647"/>
      <c r="H35" s="647"/>
      <c r="I35" s="647"/>
    </row>
    <row r="36" spans="1:9" ht="15.75" customHeight="1">
      <c r="A36" s="582"/>
      <c r="B36" s="608" t="s">
        <v>983</v>
      </c>
      <c r="C36" s="608"/>
      <c r="D36" s="608"/>
      <c r="E36" s="608"/>
      <c r="F36" s="608"/>
      <c r="G36" s="608"/>
      <c r="H36" s="608"/>
      <c r="I36" s="608"/>
    </row>
    <row r="37" spans="1:9" ht="15.75" customHeight="1">
      <c r="A37" s="582"/>
      <c r="B37" s="608"/>
      <c r="C37" s="608"/>
      <c r="D37" s="608"/>
      <c r="E37" s="608"/>
      <c r="F37" s="608"/>
      <c r="G37" s="608"/>
      <c r="H37" s="608"/>
      <c r="I37" s="608"/>
    </row>
    <row r="38" spans="1:9" ht="15.75" customHeight="1">
      <c r="A38" s="582"/>
      <c r="B38" s="608"/>
      <c r="C38" s="608"/>
      <c r="D38" s="608"/>
      <c r="E38" s="608"/>
      <c r="F38" s="608"/>
      <c r="G38" s="608"/>
      <c r="H38" s="608"/>
      <c r="I38" s="608"/>
    </row>
    <row r="39" spans="1:9" ht="15.75" customHeight="1">
      <c r="A39" s="582"/>
      <c r="B39" s="608"/>
      <c r="C39" s="608"/>
      <c r="D39" s="608"/>
      <c r="E39" s="608"/>
      <c r="F39" s="608"/>
      <c r="G39" s="608"/>
      <c r="H39" s="608"/>
      <c r="I39" s="608"/>
    </row>
    <row r="40" spans="1:9">
      <c r="A40" s="582"/>
      <c r="B40" s="608"/>
      <c r="C40" s="608"/>
      <c r="D40" s="608"/>
      <c r="E40" s="608"/>
      <c r="F40" s="608"/>
      <c r="G40" s="608"/>
      <c r="H40" s="608"/>
      <c r="I40" s="608"/>
    </row>
    <row r="41" spans="1:9">
      <c r="A41" s="582"/>
      <c r="B41" s="608"/>
      <c r="C41" s="608"/>
      <c r="D41" s="608"/>
      <c r="E41" s="608"/>
      <c r="F41" s="608"/>
      <c r="G41" s="608"/>
      <c r="H41" s="608"/>
      <c r="I41" s="608"/>
    </row>
    <row r="42" spans="1:9">
      <c r="A42" s="582"/>
      <c r="B42" s="608"/>
      <c r="C42" s="608"/>
      <c r="D42" s="608"/>
      <c r="E42" s="608"/>
      <c r="F42" s="608"/>
      <c r="G42" s="608"/>
      <c r="H42" s="608"/>
      <c r="I42" s="608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8" t="s">
        <v>856</v>
      </c>
      <c r="B1" s="559"/>
      <c r="C1" s="559"/>
      <c r="D1" s="559"/>
      <c r="E1" s="559"/>
      <c r="F1" s="559"/>
      <c r="G1" s="559"/>
      <c r="H1" s="559"/>
      <c r="I1" s="559"/>
      <c r="J1" s="560"/>
    </row>
    <row r="2" spans="1:10" ht="15.75">
      <c r="A2" s="559" t="str">
        <f>CONCATENATE("на информацията, въведена в справките на ",UPPER(pdeName))</f>
        <v>на информацията, въведена в справките на ИНФРА ХОЛДИНГ АД</v>
      </c>
      <c r="B2" s="559"/>
      <c r="C2" s="559"/>
      <c r="D2" s="559"/>
      <c r="E2" s="559"/>
      <c r="F2" s="559"/>
      <c r="G2" s="559"/>
      <c r="H2" s="559"/>
      <c r="I2" s="559"/>
      <c r="J2" s="560"/>
    </row>
    <row r="3" spans="1:10" ht="15.75">
      <c r="A3" s="559" t="str">
        <f>CONCATENATE("за периода от ",TEXT(startDate,"dd.mm.yyyy г.")," до ",TEXT(endDate,"dd.mm.yyyy г."))</f>
        <v>за периода от 01.01.2025 г. до 31.12.2025 г.</v>
      </c>
      <c r="B3" s="430"/>
      <c r="C3" s="430"/>
      <c r="D3" s="430"/>
      <c r="E3" s="430"/>
      <c r="F3" s="430"/>
      <c r="G3" s="430"/>
      <c r="H3" s="430"/>
      <c r="I3" s="430"/>
      <c r="J3" s="561"/>
    </row>
    <row r="5" spans="1:10" ht="25.5" customHeight="1">
      <c r="A5" s="564" t="s">
        <v>857</v>
      </c>
      <c r="B5" s="565" t="s">
        <v>858</v>
      </c>
      <c r="C5" s="566" t="s">
        <v>859</v>
      </c>
      <c r="D5" s="567" t="s">
        <v>860</v>
      </c>
      <c r="E5" s="566" t="s">
        <v>861</v>
      </c>
      <c r="F5" s="565" t="s">
        <v>862</v>
      </c>
      <c r="G5" s="564" t="s">
        <v>863</v>
      </c>
    </row>
    <row r="6" spans="1:10" ht="18.75" customHeight="1">
      <c r="A6" s="569" t="s">
        <v>864</v>
      </c>
      <c r="B6" s="562" t="s">
        <v>865</v>
      </c>
      <c r="C6" s="568">
        <f>'1-Баланс'!C95</f>
        <v>383</v>
      </c>
      <c r="D6" s="591">
        <f t="shared" ref="D6:D15" si="0">C6-E6</f>
        <v>0</v>
      </c>
      <c r="E6" s="568">
        <f>'1-Баланс'!G95</f>
        <v>383</v>
      </c>
      <c r="F6" s="563" t="s">
        <v>866</v>
      </c>
      <c r="G6" s="569" t="s">
        <v>864</v>
      </c>
    </row>
    <row r="7" spans="1:10" ht="18.75" customHeight="1">
      <c r="A7" s="569" t="s">
        <v>864</v>
      </c>
      <c r="B7" s="562" t="s">
        <v>867</v>
      </c>
      <c r="C7" s="568">
        <f>'1-Баланс'!G37</f>
        <v>3</v>
      </c>
      <c r="D7" s="591">
        <f t="shared" si="0"/>
        <v>-58360</v>
      </c>
      <c r="E7" s="568">
        <f>'1-Баланс'!G18</f>
        <v>58363</v>
      </c>
      <c r="F7" s="563" t="s">
        <v>484</v>
      </c>
      <c r="G7" s="569" t="s">
        <v>864</v>
      </c>
    </row>
    <row r="8" spans="1:10" ht="18.75" customHeight="1">
      <c r="A8" s="569" t="s">
        <v>864</v>
      </c>
      <c r="B8" s="562" t="s">
        <v>868</v>
      </c>
      <c r="C8" s="568">
        <f>ABS('1-Баланс'!G32)-ABS('1-Баланс'!G33)</f>
        <v>-3730</v>
      </c>
      <c r="D8" s="591">
        <f t="shared" si="0"/>
        <v>0</v>
      </c>
      <c r="E8" s="568">
        <f>ABS('2-Отчет за доходите'!C44)-ABS('2-Отчет за доходите'!G44)</f>
        <v>-3730</v>
      </c>
      <c r="F8" s="563" t="s">
        <v>869</v>
      </c>
      <c r="G8" s="570" t="s">
        <v>870</v>
      </c>
    </row>
    <row r="9" spans="1:10" ht="18.75" customHeight="1">
      <c r="A9" s="569" t="s">
        <v>864</v>
      </c>
      <c r="B9" s="562" t="s">
        <v>871</v>
      </c>
      <c r="C9" s="568">
        <f>'1-Баланс'!D92</f>
        <v>196</v>
      </c>
      <c r="D9" s="591">
        <f t="shared" si="0"/>
        <v>0</v>
      </c>
      <c r="E9" s="568">
        <f>'3-Отчет за паричния поток'!C45</f>
        <v>196</v>
      </c>
      <c r="F9" s="563" t="s">
        <v>872</v>
      </c>
      <c r="G9" s="570" t="s">
        <v>873</v>
      </c>
    </row>
    <row r="10" spans="1:10" ht="18.75" customHeight="1">
      <c r="A10" s="569" t="s">
        <v>864</v>
      </c>
      <c r="B10" s="562" t="s">
        <v>874</v>
      </c>
      <c r="C10" s="568">
        <f>'1-Баланс'!C92</f>
        <v>56</v>
      </c>
      <c r="D10" s="591">
        <f t="shared" si="0"/>
        <v>0</v>
      </c>
      <c r="E10" s="568">
        <f>'3-Отчет за паричния поток'!C46</f>
        <v>56</v>
      </c>
      <c r="F10" s="563" t="s">
        <v>875</v>
      </c>
      <c r="G10" s="570" t="s">
        <v>873</v>
      </c>
    </row>
    <row r="11" spans="1:10" ht="18.75" customHeight="1">
      <c r="A11" s="569" t="s">
        <v>864</v>
      </c>
      <c r="B11" s="562" t="s">
        <v>867</v>
      </c>
      <c r="C11" s="568">
        <f>'1-Баланс'!G37</f>
        <v>3</v>
      </c>
      <c r="D11" s="591">
        <f t="shared" si="0"/>
        <v>0</v>
      </c>
      <c r="E11" s="568">
        <f>'4-Отчет за собствения капитал'!L34</f>
        <v>3</v>
      </c>
      <c r="F11" s="563" t="s">
        <v>876</v>
      </c>
      <c r="G11" s="570" t="s">
        <v>877</v>
      </c>
    </row>
    <row r="12" spans="1:10" ht="18.75" customHeight="1">
      <c r="A12" s="569" t="s">
        <v>864</v>
      </c>
      <c r="B12" s="562" t="s">
        <v>878</v>
      </c>
      <c r="C12" s="568">
        <f>'1-Баланс'!C36</f>
        <v>0</v>
      </c>
      <c r="D12" s="591" t="e">
        <f t="shared" si="0"/>
        <v>#REF!</v>
      </c>
      <c r="E12" s="568" t="e">
        <f>#REF!+#REF!</f>
        <v>#REF!</v>
      </c>
      <c r="F12" s="563" t="s">
        <v>879</v>
      </c>
      <c r="G12" s="570" t="s">
        <v>880</v>
      </c>
    </row>
    <row r="13" spans="1:10" ht="18.75" customHeight="1">
      <c r="A13" s="569" t="s">
        <v>864</v>
      </c>
      <c r="B13" s="562" t="s">
        <v>881</v>
      </c>
      <c r="C13" s="568">
        <f>'1-Баланс'!C37</f>
        <v>0</v>
      </c>
      <c r="D13" s="591" t="e">
        <f t="shared" si="0"/>
        <v>#REF!</v>
      </c>
      <c r="E13" s="568" t="e">
        <f>#REF!+#REF!</f>
        <v>#REF!</v>
      </c>
      <c r="F13" s="563" t="s">
        <v>882</v>
      </c>
      <c r="G13" s="570" t="s">
        <v>880</v>
      </c>
    </row>
    <row r="14" spans="1:10" ht="18.75" customHeight="1">
      <c r="A14" s="569" t="s">
        <v>864</v>
      </c>
      <c r="B14" s="562" t="s">
        <v>883</v>
      </c>
      <c r="C14" s="568">
        <f>'1-Баланс'!C38</f>
        <v>0</v>
      </c>
      <c r="D14" s="591" t="e">
        <f t="shared" si="0"/>
        <v>#REF!</v>
      </c>
      <c r="E14" s="568" t="e">
        <f>#REF!+#REF!</f>
        <v>#REF!</v>
      </c>
      <c r="F14" s="563" t="s">
        <v>884</v>
      </c>
      <c r="G14" s="570" t="s">
        <v>880</v>
      </c>
    </row>
    <row r="15" spans="1:10" ht="18.75" customHeight="1">
      <c r="A15" s="569" t="s">
        <v>864</v>
      </c>
      <c r="B15" s="562" t="s">
        <v>885</v>
      </c>
      <c r="C15" s="568">
        <f>'1-Баланс'!C39</f>
        <v>0</v>
      </c>
      <c r="D15" s="591" t="e">
        <f t="shared" si="0"/>
        <v>#REF!</v>
      </c>
      <c r="E15" s="568" t="e">
        <f>#REF!+#REF!</f>
        <v>#REF!</v>
      </c>
      <c r="F15" s="563" t="s">
        <v>886</v>
      </c>
      <c r="G15" s="570" t="s">
        <v>880</v>
      </c>
    </row>
    <row r="20" spans="3:3" ht="15.75">
      <c r="C20" s="587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12</vt:i4>
      </vt:variant>
      <vt:variant>
        <vt:lpstr>Наименувани диапазони</vt:lpstr>
      </vt:variant>
      <vt:variant>
        <vt:i4>33</vt:i4>
      </vt:variant>
    </vt:vector>
  </HeadingPairs>
  <TitlesOfParts>
    <vt:vector size="45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6'!Област_печат</vt:lpstr>
      <vt:lpstr>'Справка 7'!Област_печат</vt:lpstr>
      <vt:lpstr>'1-Баланс'!Печат_заглавия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Maria Trichkova</cp:lastModifiedBy>
  <cp:revision/>
  <cp:lastPrinted>2025-08-12T10:58:27Z</cp:lastPrinted>
  <dcterms:created xsi:type="dcterms:W3CDTF">2006-09-16T00:00:00Z</dcterms:created>
  <dcterms:modified xsi:type="dcterms:W3CDTF">2026-03-17T15:32:48Z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