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15" windowWidth="11295" windowHeight="6630" activeTab="3"/>
  </bookViews>
  <sheets>
    <sheet name="Бал" sheetId="1" r:id="rId1"/>
    <sheet name="ОПР" sheetId="2" r:id="rId2"/>
    <sheet name="Пар.поток" sheetId="3" r:id="rId3"/>
    <sheet name="Капитал" sheetId="4" r:id="rId4"/>
  </sheets>
  <definedNames>
    <definedName name="_xlnm.Print_Area" localSheetId="0">'Бал'!$A$2:$D$61</definedName>
  </definedNames>
  <calcPr fullCalcOnLoad="1"/>
</workbook>
</file>

<file path=xl/sharedStrings.xml><?xml version="1.0" encoding="utf-8"?>
<sst xmlns="http://schemas.openxmlformats.org/spreadsheetml/2006/main" count="182" uniqueCount="151">
  <si>
    <t>Общо текущи активи:</t>
  </si>
  <si>
    <t>Общо текущи пасиви:</t>
  </si>
  <si>
    <t>Изпълнителен директор:</t>
  </si>
  <si>
    <t>Съставител: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</si>
  <si>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</si>
  <si>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</si>
  <si>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</si>
  <si>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</si>
  <si>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</si>
  <si>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</si>
  <si>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</si>
  <si>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</si>
  <si>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</si>
  <si>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</si>
  <si>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</si>
  <si>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</si>
  <si>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</si>
  <si>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</si>
  <si>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</si>
  <si>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</si>
  <si>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</si>
  <si>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</si>
  <si>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</si>
  <si>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</si>
  <si>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</si>
  <si>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</si>
  <si>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</si>
  <si>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</si>
  <si>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</si>
  <si>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</si>
  <si>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</si>
  <si>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АКТИВИ</t>
  </si>
  <si>
    <t>Акционерен капитал</t>
  </si>
  <si>
    <t>ПАСИВИ</t>
  </si>
  <si>
    <t>ОБЩО ПАСИВИ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</si>
  <si>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</si>
  <si>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</si>
  <si>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</si>
  <si>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</si>
  <si>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</si>
  <si>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</si>
  <si>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</si>
  <si>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</si>
  <si>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</si>
  <si>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</si>
  <si>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</si>
  <si>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</si>
  <si>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</si>
  <si>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Парични средства, получени от клиенти</t>
  </si>
  <si>
    <t>Материални запаси</t>
  </si>
  <si>
    <t>Нетекущи пасиви</t>
  </si>
  <si>
    <t>Общо нетекущи пасиви: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</si>
  <si>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</si>
  <si>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</si>
  <si>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</si>
  <si>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</si>
  <si>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</si>
  <si>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</si>
  <si>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</si>
  <si>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</si>
  <si>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Получени дивиденти от инвестиции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</si>
  <si>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</si>
  <si>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</si>
  <si>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</si>
  <si>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</si>
  <si>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</si>
  <si>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</si>
  <si>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</si>
  <si>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</si>
  <si>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</si>
  <si>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</si>
  <si>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</si>
  <si>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</si>
  <si>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</si>
  <si>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</si>
  <si>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</si>
  <si>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</si>
  <si>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</si>
  <si>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</si>
  <si>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</si>
  <si>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</si>
  <si>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</si>
  <si>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Разходи за данъци</t>
  </si>
  <si>
    <t>Постъпления от заеми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</si>
  <si>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</si>
  <si>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</si>
  <si>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</si>
  <si>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Покриване на загуби</t>
  </si>
  <si>
    <t>Парични наличности и еквиваленти в началото на годината</t>
  </si>
  <si>
    <t>Инвестиционни имоти</t>
  </si>
  <si>
    <t>Платени задължения по лизингови договори</t>
  </si>
  <si>
    <t xml:space="preserve">                     (Валентина Тодорова)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</si>
  <si>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</si>
  <si>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</si>
  <si>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</si>
  <si>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</si>
  <si>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</si>
  <si>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Покупка на инвестиции </t>
  </si>
  <si>
    <t>Платени заеми</t>
  </si>
  <si>
    <t>Платени лихви, такси  и комисионни по заеми с инвестиц.предназначение</t>
  </si>
  <si>
    <t>Придружаващите бележки са неразделна част от настоящия консолидиран финансов отчет.</t>
  </si>
  <si>
    <t>Платени данъци без корпоративен данък</t>
  </si>
  <si>
    <t>Други постъпления от оперативна дейност</t>
  </si>
  <si>
    <t>Репутация</t>
  </si>
  <si>
    <t>Нематериални активи, различни от репутация</t>
  </si>
  <si>
    <t>Търговски и други нетекущи вземания</t>
  </si>
  <si>
    <t>Отсрочени данъчни активи</t>
  </si>
  <si>
    <t>Търговски и други текущи вземания</t>
  </si>
  <si>
    <t>Парични средства и парични еквиваленти</t>
  </si>
  <si>
    <t>Текущи предплатени разходи</t>
  </si>
  <si>
    <t>СОБСТВЕН КАПИТАЛ</t>
  </si>
  <si>
    <t>Капиталов резерв</t>
  </si>
  <si>
    <t>Търговски и други нетекущи задължения</t>
  </si>
  <si>
    <t>Отсрочени данъчни пасиви</t>
  </si>
  <si>
    <t>Търговски и други текущи задължения</t>
  </si>
  <si>
    <t>Отсрочени приходи за бъдещи периоди</t>
  </si>
  <si>
    <t>Себестойност на продажбите</t>
  </si>
  <si>
    <t>Финансирания от държавата нетекущи</t>
  </si>
  <si>
    <t>Общо входящи парични потоци от оперативна дейност:</t>
  </si>
  <si>
    <t>Общо изходящи парични потоци потоци от оперативна дейност:</t>
  </si>
  <si>
    <t>Продажба на земи, сгради, машини и оборудване</t>
  </si>
  <si>
    <t>Покупка на земи, сгради, машини и оборудване</t>
  </si>
  <si>
    <t>Общо входящи парични потоци от инвестиционни дейности:</t>
  </si>
  <si>
    <t>Общо изходящи парични потоци от инвестиционни дейности:</t>
  </si>
  <si>
    <t>Други изходящи потоци, класифицирани като инвестиционни дейности</t>
  </si>
  <si>
    <t>Други входящи парични потоци, класифицирани като финансови дейности</t>
  </si>
  <si>
    <t>Общо входящи парични потоци от финансови дейности:</t>
  </si>
  <si>
    <t>Общо изходящи парични потоци от финансови дейностии:</t>
  </si>
  <si>
    <t>Капитал на собствениците на предприятието-майка:</t>
  </si>
  <si>
    <t>Капитал на неконтролиращото участие:</t>
  </si>
  <si>
    <t>Общо капитал:</t>
  </si>
  <si>
    <t>капитал на</t>
  </si>
  <si>
    <t>предприятието</t>
  </si>
  <si>
    <t>майка</t>
  </si>
  <si>
    <t>Капитал на неконтролиращото участие</t>
  </si>
  <si>
    <t>Капиталов</t>
  </si>
  <si>
    <t>резерв</t>
  </si>
  <si>
    <t>Салдо 31.12.2021 г.</t>
  </si>
  <si>
    <t>Възстановени данъци без корпоративен данък</t>
  </si>
  <si>
    <t>Продажба на инвестиции</t>
  </si>
  <si>
    <t>Други входящи потоци, класифицирани като инвестиционни дейности</t>
  </si>
  <si>
    <t>Възстановени предоставени заеми</t>
  </si>
  <si>
    <t>Нетекущи предплатени разходи</t>
  </si>
  <si>
    <t xml:space="preserve">                                          (Даниел Ризов)</t>
  </si>
  <si>
    <t>Други текущи финансови активи</t>
  </si>
  <si>
    <t>Други текущи финансови пасиви</t>
  </si>
  <si>
    <t>Дата: 21.08.2023 г.</t>
  </si>
  <si>
    <t>Салдо 31.12.2022 г.</t>
  </si>
  <si>
    <t>Салдо 31.03.2023 г.</t>
  </si>
  <si>
    <t>към 30.06.2023 година</t>
  </si>
  <si>
    <t>Общо увеличение/намаление на СК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</si>
</sst>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;\(#,##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6" fontId="2" fillId="33" borderId="13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9" fillId="33" borderId="14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166" fontId="2" fillId="33" borderId="2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166" fontId="2" fillId="0" borderId="22" xfId="0" applyNumberFormat="1" applyFont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166" fontId="2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33" borderId="0" xfId="0" applyFont="1" applyFill="1" applyAlignment="1">
      <alignment/>
    </xf>
    <xf numFmtId="166" fontId="13" fillId="33" borderId="10" xfId="0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9" fillId="33" borderId="16" xfId="0" applyFont="1" applyFill="1" applyBorder="1" applyAlignment="1">
      <alignment horizontal="left"/>
    </xf>
    <xf numFmtId="166" fontId="6" fillId="0" borderId="0" xfId="0" applyNumberFormat="1" applyFont="1" applyBorder="1" applyAlignment="1">
      <alignment/>
    </xf>
    <xf numFmtId="0" fontId="8" fillId="34" borderId="13" xfId="0" applyNumberFormat="1" applyFont="1" applyFill="1" applyBorder="1" applyAlignment="1">
      <alignment horizontal="center"/>
    </xf>
    <xf numFmtId="166" fontId="13" fillId="34" borderId="10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right"/>
    </xf>
    <xf numFmtId="166" fontId="13" fillId="34" borderId="13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right"/>
    </xf>
    <xf numFmtId="166" fontId="5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33" borderId="0" xfId="0" applyFont="1" applyFill="1" applyAlignment="1">
      <alignment/>
    </xf>
    <xf numFmtId="0" fontId="5" fillId="0" borderId="13" xfId="0" applyFont="1" applyBorder="1" applyAlignment="1">
      <alignment/>
    </xf>
    <xf numFmtId="166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17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0" xfId="0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/>
    </xf>
    <xf numFmtId="0" fontId="5" fillId="0" borderId="34" xfId="0" applyFont="1" applyBorder="1" applyAlignment="1">
      <alignment wrapText="1"/>
    </xf>
    <xf numFmtId="0" fontId="5" fillId="0" borderId="19" xfId="0" applyFont="1" applyBorder="1" applyAlignment="1">
      <alignment horizontal="right"/>
    </xf>
    <xf numFmtId="0" fontId="5" fillId="0" borderId="32" xfId="0" applyFont="1" applyBorder="1" applyAlignment="1">
      <alignment/>
    </xf>
    <xf numFmtId="166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166" fontId="5" fillId="0" borderId="29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 vertical="center" wrapText="1"/>
    </xf>
    <xf numFmtId="166" fontId="4" fillId="0" borderId="3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33" xfId="0" applyFont="1" applyBorder="1" applyAlignment="1">
      <alignment/>
    </xf>
    <xf numFmtId="0" fontId="15" fillId="0" borderId="0" xfId="0" applyFont="1" applyAlignment="1">
      <alignment/>
    </xf>
    <xf numFmtId="166" fontId="5" fillId="0" borderId="33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35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34" borderId="37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zoomScalePageLayoutView="0" workbookViewId="0" topLeftCell="A28">
      <selection activeCell="A4" sqref="A4:D4"/>
    </sheetView>
  </sheetViews>
  <sheetFormatPr defaultColWidth="9.140625" defaultRowHeight="12.75"/>
  <cols>
    <col min="1" max="1" width="62.421875" style="1" customWidth="1"/>
    <col min="2" max="2" width="5.28125" style="1" customWidth="1"/>
    <col min="3" max="3" width="10.57421875" style="1" customWidth="1"/>
    <col min="4" max="4" width="11.140625" style="1" customWidth="1"/>
    <col min="5" max="5" width="8.8515625" style="1" customWidth="1"/>
    <col min="6" max="7" width="9.140625" style="1" customWidth="1"/>
    <col min="8" max="8" width="9.28125" style="1" customWidth="1"/>
    <col min="9" max="16384" width="9.140625" style="1" customWidth="1"/>
  </cols>
  <sheetData>
    <row r="1" ht="6" customHeight="1"/>
    <row r="2" spans="1:4" ht="20.25" customHeight="1">
      <c r="A2" s="157" t="s">
        <v>73</v>
      </c>
      <c r="B2" s="157"/>
      <c r="C2" s="157"/>
      <c r="D2" s="157"/>
    </row>
    <row r="3" spans="1:4" ht="16.5" customHeight="1">
      <c r="A3" s="147" t="s">
        <v>74</v>
      </c>
      <c r="B3" s="147"/>
      <c r="C3" s="147"/>
      <c r="D3" s="147"/>
    </row>
    <row r="4" spans="1:4" ht="18">
      <c r="A4" s="147" t="s">
        <v>79</v>
      </c>
      <c r="B4" s="147"/>
      <c r="C4" s="147"/>
      <c r="D4" s="147"/>
    </row>
    <row r="5" spans="1:4" ht="15.75">
      <c r="A5" s="158" t="s">
        <v>149</v>
      </c>
      <c r="B5" s="158"/>
      <c r="C5" s="158"/>
      <c r="D5" s="158"/>
    </row>
    <row r="6" spans="1:4" ht="16.5" thickBot="1">
      <c r="A6" s="6"/>
      <c r="B6" s="109"/>
      <c r="D6" s="81" t="s">
        <v>29</v>
      </c>
    </row>
    <row r="7" spans="1:4" ht="15.75">
      <c r="A7" s="148" t="s">
        <v>40</v>
      </c>
      <c r="B7" s="108"/>
      <c r="C7" s="151">
        <v>2023</v>
      </c>
      <c r="D7" s="154">
        <v>2022</v>
      </c>
    </row>
    <row r="8" spans="1:4" ht="15.75" customHeight="1">
      <c r="A8" s="149"/>
      <c r="B8" s="7"/>
      <c r="C8" s="152"/>
      <c r="D8" s="155"/>
    </row>
    <row r="9" spans="1:4" ht="15.75" customHeight="1">
      <c r="A9" s="150"/>
      <c r="B9" s="9"/>
      <c r="C9" s="153"/>
      <c r="D9" s="156"/>
    </row>
    <row r="10" spans="1:4" ht="15.75">
      <c r="A10" s="10" t="s">
        <v>31</v>
      </c>
      <c r="B10" s="7"/>
      <c r="C10" s="11"/>
      <c r="D10" s="11"/>
    </row>
    <row r="11" spans="1:4" ht="15.75">
      <c r="A11" s="12" t="s">
        <v>35</v>
      </c>
      <c r="B11" s="9"/>
      <c r="C11" s="13"/>
      <c r="D11" s="13"/>
    </row>
    <row r="12" spans="1:4" ht="15">
      <c r="A12" s="14" t="s">
        <v>30</v>
      </c>
      <c r="B12" s="15"/>
      <c r="C12" s="16">
        <v>44245</v>
      </c>
      <c r="D12" s="16">
        <v>44158</v>
      </c>
    </row>
    <row r="13" spans="1:4" ht="15">
      <c r="A13" s="14" t="s">
        <v>89</v>
      </c>
      <c r="B13" s="15"/>
      <c r="C13" s="16">
        <v>114</v>
      </c>
      <c r="D13" s="16">
        <v>116</v>
      </c>
    </row>
    <row r="14" spans="1:4" ht="15">
      <c r="A14" s="17" t="s">
        <v>104</v>
      </c>
      <c r="B14" s="15"/>
      <c r="C14" s="18">
        <v>400</v>
      </c>
      <c r="D14" s="18">
        <v>408</v>
      </c>
    </row>
    <row r="15" spans="1:4" ht="15">
      <c r="A15" s="17" t="s">
        <v>61</v>
      </c>
      <c r="B15" s="15"/>
      <c r="C15" s="18">
        <v>5261</v>
      </c>
      <c r="D15" s="18">
        <v>5288</v>
      </c>
    </row>
    <row r="16" spans="1:4" ht="15">
      <c r="A16" s="17" t="s">
        <v>103</v>
      </c>
      <c r="B16" s="15"/>
      <c r="C16" s="18">
        <v>6330</v>
      </c>
      <c r="D16" s="18">
        <v>6330</v>
      </c>
    </row>
    <row r="17" spans="1:4" ht="15">
      <c r="A17" s="17" t="s">
        <v>105</v>
      </c>
      <c r="B17" s="15"/>
      <c r="C17" s="18">
        <v>13823</v>
      </c>
      <c r="D17" s="18">
        <v>13814</v>
      </c>
    </row>
    <row r="18" spans="1:4" ht="15">
      <c r="A18" s="17" t="s">
        <v>142</v>
      </c>
      <c r="B18" s="15"/>
      <c r="C18" s="18">
        <v>0</v>
      </c>
      <c r="D18" s="18">
        <v>0</v>
      </c>
    </row>
    <row r="19" spans="1:4" ht="15">
      <c r="A19" s="17" t="s">
        <v>106</v>
      </c>
      <c r="B19" s="15"/>
      <c r="C19" s="18">
        <v>401</v>
      </c>
      <c r="D19" s="18">
        <v>385</v>
      </c>
    </row>
    <row r="20" spans="1:4" ht="15">
      <c r="A20" s="19" t="s">
        <v>55</v>
      </c>
      <c r="B20" s="20"/>
      <c r="C20" s="74">
        <f>SUM(C12:C19)</f>
        <v>70574</v>
      </c>
      <c r="D20" s="74">
        <f>SUM(D12:D19)</f>
        <v>70499</v>
      </c>
    </row>
    <row r="21" spans="1:4" ht="15.75">
      <c r="A21" s="10" t="s">
        <v>36</v>
      </c>
      <c r="B21" s="21"/>
      <c r="C21" s="22"/>
      <c r="D21" s="18"/>
    </row>
    <row r="22" spans="1:4" ht="15">
      <c r="A22" s="17" t="s">
        <v>49</v>
      </c>
      <c r="B22" s="23"/>
      <c r="C22" s="18">
        <v>11771</v>
      </c>
      <c r="D22" s="18">
        <v>9893</v>
      </c>
    </row>
    <row r="23" spans="1:4" ht="15">
      <c r="A23" s="17" t="s">
        <v>107</v>
      </c>
      <c r="B23" s="15"/>
      <c r="C23" s="18">
        <v>11165</v>
      </c>
      <c r="D23" s="18">
        <v>11911</v>
      </c>
    </row>
    <row r="24" spans="1:4" ht="15">
      <c r="A24" s="17" t="s">
        <v>144</v>
      </c>
      <c r="B24" s="15"/>
      <c r="C24" s="18">
        <v>2004</v>
      </c>
      <c r="D24" s="18">
        <v>3729</v>
      </c>
    </row>
    <row r="25" spans="1:4" ht="15">
      <c r="A25" s="17" t="s">
        <v>108</v>
      </c>
      <c r="B25" s="15"/>
      <c r="C25" s="18">
        <v>3211</v>
      </c>
      <c r="D25" s="18">
        <v>3163</v>
      </c>
    </row>
    <row r="26" spans="1:4" ht="15">
      <c r="A26" s="17" t="s">
        <v>109</v>
      </c>
      <c r="B26" s="15"/>
      <c r="C26" s="18">
        <v>8</v>
      </c>
      <c r="D26" s="18">
        <v>44</v>
      </c>
    </row>
    <row r="27" spans="1:4" ht="15">
      <c r="A27" s="19" t="s">
        <v>0</v>
      </c>
      <c r="B27" s="20"/>
      <c r="C27" s="74">
        <f>C22+C23+C24+C25+C26</f>
        <v>28159</v>
      </c>
      <c r="D27" s="74">
        <f>D22+D23+D24+D25+D26</f>
        <v>28740</v>
      </c>
    </row>
    <row r="28" spans="1:4" ht="15.75">
      <c r="A28" s="8" t="s">
        <v>11</v>
      </c>
      <c r="B28" s="24"/>
      <c r="C28" s="25">
        <f>C20+C27</f>
        <v>98733</v>
      </c>
      <c r="D28" s="25">
        <f>D20+D27</f>
        <v>99239</v>
      </c>
    </row>
    <row r="29" spans="1:4" ht="21" customHeight="1">
      <c r="A29" s="10" t="s">
        <v>110</v>
      </c>
      <c r="B29" s="26"/>
      <c r="C29" s="18"/>
      <c r="D29" s="18"/>
    </row>
    <row r="30" spans="1:4" ht="15">
      <c r="A30" s="17" t="s">
        <v>32</v>
      </c>
      <c r="B30" s="15"/>
      <c r="C30" s="18">
        <v>2313</v>
      </c>
      <c r="D30" s="18">
        <v>2313</v>
      </c>
    </row>
    <row r="31" spans="1:4" ht="15">
      <c r="A31" s="17" t="s">
        <v>111</v>
      </c>
      <c r="B31" s="15"/>
      <c r="C31" s="18">
        <v>39286</v>
      </c>
      <c r="D31" s="18">
        <v>38757</v>
      </c>
    </row>
    <row r="32" spans="1:4" ht="15">
      <c r="A32" s="17" t="s">
        <v>37</v>
      </c>
      <c r="B32" s="15"/>
      <c r="C32" s="18">
        <v>-9612</v>
      </c>
      <c r="D32" s="18">
        <v>-7821</v>
      </c>
    </row>
    <row r="33" spans="1:4" ht="15">
      <c r="A33" s="17" t="s">
        <v>38</v>
      </c>
      <c r="B33" s="15"/>
      <c r="C33" s="18">
        <v>-2557</v>
      </c>
      <c r="D33" s="18">
        <v>-1223</v>
      </c>
    </row>
    <row r="34" spans="1:4" ht="15">
      <c r="A34" s="92" t="s">
        <v>128</v>
      </c>
      <c r="B34" s="88"/>
      <c r="C34" s="89">
        <f>SUM(C30:C33)</f>
        <v>29430</v>
      </c>
      <c r="D34" s="74">
        <f>SUM(D30:D33)</f>
        <v>32026</v>
      </c>
    </row>
    <row r="35" spans="1:4" ht="15">
      <c r="A35" s="90" t="s">
        <v>129</v>
      </c>
      <c r="B35" s="91"/>
      <c r="C35" s="89">
        <v>10222</v>
      </c>
      <c r="D35" s="74">
        <v>10803</v>
      </c>
    </row>
    <row r="36" spans="1:4" ht="15">
      <c r="A36" s="92" t="s">
        <v>130</v>
      </c>
      <c r="B36" s="88"/>
      <c r="C36" s="93">
        <f>C34+C35</f>
        <v>39652</v>
      </c>
      <c r="D36" s="75">
        <f>D34+D35</f>
        <v>42829</v>
      </c>
    </row>
    <row r="37" spans="1:4" ht="15.75">
      <c r="A37" s="10" t="s">
        <v>33</v>
      </c>
      <c r="B37" s="11"/>
      <c r="C37" s="22"/>
      <c r="D37" s="22"/>
    </row>
    <row r="38" spans="1:4" ht="15.75">
      <c r="A38" s="27" t="s">
        <v>50</v>
      </c>
      <c r="B38" s="28"/>
      <c r="C38" s="29"/>
      <c r="D38" s="29"/>
    </row>
    <row r="39" spans="1:4" ht="15">
      <c r="A39" s="86" t="s">
        <v>112</v>
      </c>
      <c r="B39" s="52"/>
      <c r="C39" s="18">
        <v>16086</v>
      </c>
      <c r="D39" s="18">
        <v>15940</v>
      </c>
    </row>
    <row r="40" spans="1:4" ht="15">
      <c r="A40" s="30" t="s">
        <v>113</v>
      </c>
      <c r="B40" s="77"/>
      <c r="C40" s="22">
        <v>232</v>
      </c>
      <c r="D40" s="22">
        <v>232</v>
      </c>
    </row>
    <row r="41" spans="1:4" ht="15">
      <c r="A41" s="31" t="s">
        <v>117</v>
      </c>
      <c r="B41" s="23"/>
      <c r="C41" s="18">
        <v>409</v>
      </c>
      <c r="D41" s="18">
        <v>456</v>
      </c>
    </row>
    <row r="42" spans="1:4" ht="15">
      <c r="A42" s="19" t="s">
        <v>51</v>
      </c>
      <c r="B42" s="32"/>
      <c r="C42" s="74">
        <f>C39+C40+C41</f>
        <v>16727</v>
      </c>
      <c r="D42" s="74">
        <f>D39+D40+D41</f>
        <v>16628</v>
      </c>
    </row>
    <row r="43" spans="1:4" ht="18.75" customHeight="1">
      <c r="A43" s="12" t="s">
        <v>41</v>
      </c>
      <c r="B43" s="33"/>
      <c r="C43" s="16"/>
      <c r="D43" s="16"/>
    </row>
    <row r="44" spans="1:4" ht="15" customHeight="1">
      <c r="A44" s="86" t="s">
        <v>114</v>
      </c>
      <c r="B44" s="34"/>
      <c r="C44" s="35">
        <v>37737</v>
      </c>
      <c r="D44" s="35">
        <v>34728</v>
      </c>
    </row>
    <row r="45" spans="1:4" ht="15">
      <c r="A45" s="36" t="s">
        <v>70</v>
      </c>
      <c r="B45" s="15"/>
      <c r="C45" s="18">
        <f>471+418</f>
        <v>889</v>
      </c>
      <c r="D45" s="18">
        <v>1150</v>
      </c>
    </row>
    <row r="46" spans="1:4" ht="15">
      <c r="A46" s="36" t="s">
        <v>145</v>
      </c>
      <c r="B46" s="15"/>
      <c r="C46" s="18">
        <v>2009</v>
      </c>
      <c r="D46" s="18">
        <v>3733</v>
      </c>
    </row>
    <row r="47" spans="1:4" ht="15">
      <c r="A47" s="36" t="s">
        <v>115</v>
      </c>
      <c r="B47" s="15"/>
      <c r="C47" s="18">
        <v>1719</v>
      </c>
      <c r="D47" s="18">
        <v>171</v>
      </c>
    </row>
    <row r="48" spans="1:4" ht="15">
      <c r="A48" s="19" t="s">
        <v>1</v>
      </c>
      <c r="B48" s="37"/>
      <c r="C48" s="74">
        <f>SUM(C44:C47)</f>
        <v>42354</v>
      </c>
      <c r="D48" s="74">
        <f>SUM(D44:D47)</f>
        <v>39782</v>
      </c>
    </row>
    <row r="49" spans="1:4" ht="18" customHeight="1">
      <c r="A49" s="27" t="s">
        <v>34</v>
      </c>
      <c r="B49" s="37"/>
      <c r="C49" s="76">
        <f>C42+C48</f>
        <v>59081</v>
      </c>
      <c r="D49" s="76">
        <f>D42+D48</f>
        <v>56410</v>
      </c>
    </row>
    <row r="50" spans="1:4" ht="19.5" customHeight="1" thickBot="1">
      <c r="A50" s="38" t="s">
        <v>12</v>
      </c>
      <c r="B50" s="39"/>
      <c r="C50" s="40">
        <f>C36+C42+C48</f>
        <v>98733</v>
      </c>
      <c r="D50" s="40">
        <f>D36+D42+D48</f>
        <v>99239</v>
      </c>
    </row>
    <row r="51" spans="1:4" s="5" customFormat="1" ht="16.5" customHeight="1">
      <c r="A51" s="145" t="s">
        <v>100</v>
      </c>
      <c r="B51" s="145"/>
      <c r="C51" s="145"/>
      <c r="D51" s="145"/>
    </row>
    <row r="52" spans="1:4" s="5" customFormat="1" ht="15" customHeight="1">
      <c r="A52" s="41"/>
      <c r="B52" s="42"/>
      <c r="C52" s="42"/>
      <c r="D52" s="42"/>
    </row>
    <row r="53" spans="1:4" s="5" customFormat="1" ht="15" customHeight="1">
      <c r="A53" s="146" t="s">
        <v>146</v>
      </c>
      <c r="B53" s="146"/>
      <c r="C53" s="146"/>
      <c r="D53" s="146"/>
    </row>
    <row r="54" spans="1:4" s="5" customFormat="1" ht="15" customHeight="1">
      <c r="A54" s="42"/>
      <c r="B54" s="42"/>
      <c r="C54" s="42"/>
      <c r="D54" s="42"/>
    </row>
    <row r="55" spans="1:4" s="5" customFormat="1" ht="15" customHeight="1">
      <c r="A55" s="73" t="s">
        <v>2</v>
      </c>
      <c r="B55" s="41"/>
      <c r="C55" s="41"/>
      <c r="D55" s="41"/>
    </row>
    <row r="56" spans="1:4" s="5" customFormat="1" ht="15" customHeight="1">
      <c r="A56" s="41" t="s">
        <v>143</v>
      </c>
      <c r="B56" s="41"/>
      <c r="C56" s="41"/>
      <c r="D56" s="41"/>
    </row>
    <row r="57" spans="1:4" s="5" customFormat="1" ht="15" customHeight="1">
      <c r="A57" s="73" t="s">
        <v>3</v>
      </c>
      <c r="B57" s="41"/>
      <c r="C57" s="41"/>
      <c r="D57" s="41"/>
    </row>
    <row r="58" spans="1:4" s="5" customFormat="1" ht="15" customHeight="1">
      <c r="A58" s="41" t="s">
        <v>91</v>
      </c>
      <c r="B58" s="41"/>
      <c r="C58" s="41"/>
      <c r="D58" s="41"/>
    </row>
    <row r="59" spans="1:4" s="5" customFormat="1" ht="15.75" customHeight="1">
      <c r="A59" s="43"/>
      <c r="B59" s="43"/>
      <c r="C59" s="43"/>
      <c r="D59" s="43"/>
    </row>
    <row r="60" spans="1:4" s="5" customFormat="1" ht="15.75" customHeight="1">
      <c r="A60" s="43"/>
      <c r="B60" s="43"/>
      <c r="C60" s="43"/>
      <c r="D60" s="43"/>
    </row>
    <row r="61" spans="1:4" s="5" customFormat="1" ht="15.75" customHeight="1">
      <c r="A61" s="43"/>
      <c r="B61" s="43"/>
      <c r="C61" s="43"/>
      <c r="D61" s="43"/>
    </row>
    <row r="62" ht="15.75" customHeight="1"/>
    <row r="63" spans="1:4" ht="15.75" customHeight="1">
      <c r="A63" s="44"/>
      <c r="B63" s="45"/>
      <c r="C63" s="45"/>
      <c r="D63" s="45"/>
    </row>
    <row r="64" spans="1:4" ht="15">
      <c r="A64" s="45"/>
      <c r="B64" s="45"/>
      <c r="C64" s="45"/>
      <c r="D64" s="45"/>
    </row>
    <row r="65" spans="1:4" ht="15.75">
      <c r="A65" s="44"/>
      <c r="B65" s="45"/>
      <c r="C65" s="45"/>
      <c r="D65" s="45"/>
    </row>
    <row r="66" spans="2:4" ht="15">
      <c r="B66" s="45"/>
      <c r="C66" s="45"/>
      <c r="D66" s="45"/>
    </row>
    <row r="67" spans="1:4" ht="15.75">
      <c r="A67" s="44"/>
      <c r="B67" s="45"/>
      <c r="C67" s="45"/>
      <c r="D67" s="45"/>
    </row>
    <row r="68" spans="1:4" ht="15.75">
      <c r="A68" s="144"/>
      <c r="B68" s="144"/>
      <c r="C68" s="144"/>
      <c r="D68" s="144"/>
    </row>
    <row r="69" spans="1:4" ht="15">
      <c r="A69" s="143"/>
      <c r="B69" s="143"/>
      <c r="C69" s="143"/>
      <c r="D69" s="143"/>
    </row>
  </sheetData>
  <sheetProtection/>
  <mergeCells count="11">
    <mergeCell ref="A2:D2"/>
    <mergeCell ref="A4:D4"/>
    <mergeCell ref="A5:D5"/>
    <mergeCell ref="A69:D69"/>
    <mergeCell ref="A68:D68"/>
    <mergeCell ref="A51:D51"/>
    <mergeCell ref="A53:D53"/>
    <mergeCell ref="A3:D3"/>
    <mergeCell ref="A7:A9"/>
    <mergeCell ref="C7:C9"/>
    <mergeCell ref="D7:D9"/>
  </mergeCells>
  <printOptions/>
  <pageMargins left="0.9448818897637796" right="0.35433070866141736" top="0" bottom="0" header="1.4960629921259843" footer="2.1653543307086616"/>
  <pageSetup horizontalDpi="300" verticalDpi="300" orientation="portrait" paperSize="9" scale="85" r:id="rId1"/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3.140625" style="1" customWidth="1"/>
    <col min="2" max="2" width="5.28125" style="1" customWidth="1"/>
    <col min="3" max="3" width="8.140625" style="1" customWidth="1"/>
    <col min="4" max="4" width="12.7109375" style="1" customWidth="1"/>
    <col min="5" max="16384" width="9.140625" style="1" customWidth="1"/>
  </cols>
  <sheetData>
    <row r="1" spans="1:5" s="45" customFormat="1" ht="15.75">
      <c r="A1" s="159" t="s">
        <v>75</v>
      </c>
      <c r="B1" s="159"/>
      <c r="C1" s="159"/>
      <c r="D1" s="159"/>
      <c r="E1" s="65"/>
    </row>
    <row r="2" spans="1:4" s="45" customFormat="1" ht="15.75">
      <c r="A2" s="159" t="s">
        <v>71</v>
      </c>
      <c r="B2" s="159"/>
      <c r="C2" s="159"/>
      <c r="D2" s="159"/>
    </row>
    <row r="3" spans="1:4" s="45" customFormat="1" ht="15.75">
      <c r="A3" s="160" t="s">
        <v>76</v>
      </c>
      <c r="B3" s="160"/>
      <c r="C3" s="160"/>
      <c r="D3" s="160"/>
    </row>
    <row r="4" spans="1:4" s="45" customFormat="1" ht="15.75">
      <c r="A4" s="160" t="str">
        <f>Бал!A5</f>
        <v>към 30.06.2023 година</v>
      </c>
      <c r="B4" s="160"/>
      <c r="C4" s="160"/>
      <c r="D4" s="160"/>
    </row>
    <row r="5" spans="1:4" s="45" customFormat="1" ht="15.75">
      <c r="A5" s="69"/>
      <c r="B5" s="69"/>
      <c r="C5" s="69"/>
      <c r="D5" s="69"/>
    </row>
    <row r="6" spans="2:4" ht="13.5" thickBot="1">
      <c r="B6" s="111"/>
      <c r="C6" s="170" t="s">
        <v>29</v>
      </c>
      <c r="D6" s="170"/>
    </row>
    <row r="7" spans="1:4" ht="15.75">
      <c r="A7" s="167" t="s">
        <v>14</v>
      </c>
      <c r="B7" s="108"/>
      <c r="C7" s="161">
        <v>2023</v>
      </c>
      <c r="D7" s="164">
        <v>2022</v>
      </c>
    </row>
    <row r="8" spans="1:4" ht="15.75" customHeight="1">
      <c r="A8" s="168"/>
      <c r="B8" s="7"/>
      <c r="C8" s="162"/>
      <c r="D8" s="165"/>
    </row>
    <row r="9" spans="1:4" ht="15" customHeight="1">
      <c r="A9" s="169"/>
      <c r="B9" s="9"/>
      <c r="C9" s="163"/>
      <c r="D9" s="166"/>
    </row>
    <row r="10" spans="1:4" ht="15" customHeight="1">
      <c r="A10" s="46" t="s">
        <v>5</v>
      </c>
      <c r="B10" s="110"/>
      <c r="C10" s="47">
        <f>20487+108</f>
        <v>20595</v>
      </c>
      <c r="D10" s="47">
        <f>19696+1682</f>
        <v>21378</v>
      </c>
    </row>
    <row r="11" spans="1:4" s="85" customFormat="1" ht="26.25" customHeight="1">
      <c r="A11" s="82" t="s">
        <v>42</v>
      </c>
      <c r="B11" s="83"/>
      <c r="C11" s="84">
        <f>-659</f>
        <v>-659</v>
      </c>
      <c r="D11" s="84">
        <v>-543</v>
      </c>
    </row>
    <row r="12" spans="1:4" ht="15" customHeight="1">
      <c r="A12" s="51" t="s">
        <v>116</v>
      </c>
      <c r="B12" s="52"/>
      <c r="C12" s="49">
        <v>11846</v>
      </c>
      <c r="D12" s="49">
        <v>1266</v>
      </c>
    </row>
    <row r="13" spans="1:4" ht="15" customHeight="1">
      <c r="A13" s="51" t="s">
        <v>6</v>
      </c>
      <c r="B13" s="52"/>
      <c r="C13" s="49">
        <v>3388</v>
      </c>
      <c r="D13" s="49">
        <v>3426</v>
      </c>
    </row>
    <row r="14" spans="1:4" ht="15" customHeight="1">
      <c r="A14" s="51" t="s">
        <v>13</v>
      </c>
      <c r="B14" s="52"/>
      <c r="C14" s="49">
        <v>1308</v>
      </c>
      <c r="D14" s="49">
        <v>1548</v>
      </c>
    </row>
    <row r="15" spans="1:4" ht="15" customHeight="1">
      <c r="A15" s="51" t="s">
        <v>7</v>
      </c>
      <c r="B15" s="52"/>
      <c r="C15" s="49">
        <f>4486+850</f>
        <v>5336</v>
      </c>
      <c r="D15" s="49">
        <v>4704</v>
      </c>
    </row>
    <row r="16" spans="1:4" ht="15" customHeight="1">
      <c r="A16" s="51" t="s">
        <v>8</v>
      </c>
      <c r="B16" s="52"/>
      <c r="C16" s="49">
        <v>2204</v>
      </c>
      <c r="D16" s="49">
        <v>1968</v>
      </c>
    </row>
    <row r="17" spans="1:4" ht="15" customHeight="1">
      <c r="A17" s="51" t="s">
        <v>9</v>
      </c>
      <c r="B17" s="52"/>
      <c r="C17" s="49">
        <v>346</v>
      </c>
      <c r="D17" s="49">
        <v>304</v>
      </c>
    </row>
    <row r="18" spans="1:4" ht="15" customHeight="1">
      <c r="A18" s="53" t="s">
        <v>10</v>
      </c>
      <c r="B18" s="52"/>
      <c r="C18" s="47">
        <f>SUM(C11:C17)</f>
        <v>23769</v>
      </c>
      <c r="D18" s="48">
        <f>SUM(D11:D17)</f>
        <v>12673</v>
      </c>
    </row>
    <row r="19" spans="1:4" ht="15" customHeight="1">
      <c r="A19" s="51" t="s">
        <v>19</v>
      </c>
      <c r="B19" s="52"/>
      <c r="C19" s="49">
        <f>C10-C18</f>
        <v>-3174</v>
      </c>
      <c r="D19" s="49">
        <v>-1295</v>
      </c>
    </row>
    <row r="20" spans="1:4" ht="15" customHeight="1">
      <c r="A20" s="51" t="s">
        <v>18</v>
      </c>
      <c r="B20" s="52"/>
      <c r="C20" s="49">
        <f>422-364</f>
        <v>58</v>
      </c>
      <c r="D20" s="49">
        <f>506-295</f>
        <v>211</v>
      </c>
    </row>
    <row r="21" spans="1:4" ht="15" customHeight="1">
      <c r="A21" s="51" t="s">
        <v>66</v>
      </c>
      <c r="B21" s="52"/>
      <c r="C21" s="49">
        <f>C19+C20</f>
        <v>-3116</v>
      </c>
      <c r="D21" s="50">
        <f>D19+D20</f>
        <v>-1084</v>
      </c>
    </row>
    <row r="22" spans="1:4" ht="15" customHeight="1">
      <c r="A22" s="53" t="s">
        <v>43</v>
      </c>
      <c r="B22" s="52"/>
      <c r="C22" s="47">
        <f>C21</f>
        <v>-3116</v>
      </c>
      <c r="D22" s="47">
        <f>D21</f>
        <v>-1084</v>
      </c>
    </row>
    <row r="23" spans="1:4" ht="15" customHeight="1">
      <c r="A23" s="79" t="s">
        <v>82</v>
      </c>
      <c r="B23" s="52"/>
      <c r="C23" s="49">
        <v>22</v>
      </c>
      <c r="D23" s="50">
        <v>58</v>
      </c>
    </row>
    <row r="24" spans="1:4" ht="15" customHeight="1">
      <c r="A24" s="53" t="s">
        <v>44</v>
      </c>
      <c r="B24" s="52"/>
      <c r="C24" s="47">
        <f>C22-C23</f>
        <v>-3138</v>
      </c>
      <c r="D24" s="48">
        <f>D22-D23</f>
        <v>-1142</v>
      </c>
    </row>
    <row r="25" spans="1:4" ht="12.75">
      <c r="A25" s="80" t="s">
        <v>77</v>
      </c>
      <c r="B25" s="52"/>
      <c r="C25" s="49">
        <v>0</v>
      </c>
      <c r="D25" s="50">
        <v>0</v>
      </c>
    </row>
    <row r="26" spans="1:4" ht="12.75">
      <c r="A26" s="56" t="s">
        <v>72</v>
      </c>
      <c r="B26" s="52"/>
      <c r="C26" s="57">
        <f>C24+C25</f>
        <v>-3138</v>
      </c>
      <c r="D26" s="57">
        <f>D24+D25</f>
        <v>-1142</v>
      </c>
    </row>
    <row r="27" spans="1:4" ht="15" customHeight="1">
      <c r="A27" s="58" t="s">
        <v>52</v>
      </c>
      <c r="B27" s="52"/>
      <c r="C27" s="47"/>
      <c r="D27" s="48"/>
    </row>
    <row r="28" spans="1:4" ht="15" customHeight="1">
      <c r="A28" s="56" t="s">
        <v>68</v>
      </c>
      <c r="B28" s="52"/>
      <c r="C28" s="47">
        <f>C26-C29</f>
        <v>-2557</v>
      </c>
      <c r="D28" s="48">
        <v>-1183</v>
      </c>
    </row>
    <row r="29" spans="1:4" ht="13.5" thickBot="1">
      <c r="A29" s="59" t="s">
        <v>67</v>
      </c>
      <c r="B29" s="78"/>
      <c r="C29" s="60">
        <v>-581</v>
      </c>
      <c r="D29" s="61">
        <v>41</v>
      </c>
    </row>
    <row r="30" spans="1:4" s="5" customFormat="1" ht="26.25" customHeight="1">
      <c r="A30" s="145" t="s">
        <v>100</v>
      </c>
      <c r="B30" s="145"/>
      <c r="C30" s="145"/>
      <c r="D30" s="145"/>
    </row>
    <row r="31" spans="1:5" s="5" customFormat="1" ht="15" customHeight="1">
      <c r="A31" s="41"/>
      <c r="B31" s="42"/>
      <c r="C31" s="42"/>
      <c r="D31" s="42"/>
      <c r="E31" s="62"/>
    </row>
    <row r="32" spans="1:5" s="5" customFormat="1" ht="15" customHeight="1">
      <c r="A32" s="146" t="str">
        <f>Бал!A53</f>
        <v>Дата: 21.08.2023 г.</v>
      </c>
      <c r="B32" s="146"/>
      <c r="C32" s="146"/>
      <c r="D32" s="146"/>
      <c r="E32" s="62"/>
    </row>
    <row r="33" spans="1:5" s="5" customFormat="1" ht="15" customHeight="1">
      <c r="A33" s="42"/>
      <c r="B33" s="42"/>
      <c r="C33" s="42"/>
      <c r="D33" s="42"/>
      <c r="E33" s="62"/>
    </row>
    <row r="34" spans="1:5" s="5" customFormat="1" ht="15" customHeight="1">
      <c r="A34" s="73" t="s">
        <v>2</v>
      </c>
      <c r="B34" s="41"/>
      <c r="C34" s="41"/>
      <c r="D34" s="41"/>
      <c r="E34" s="62"/>
    </row>
    <row r="35" spans="1:5" s="5" customFormat="1" ht="15" customHeight="1">
      <c r="A35" s="41" t="str">
        <f>Бал!A56</f>
        <v>                                          (Даниел Ризов)</v>
      </c>
      <c r="B35" s="41"/>
      <c r="C35" s="41"/>
      <c r="D35" s="41"/>
      <c r="E35" s="62"/>
    </row>
    <row r="36" spans="1:5" s="5" customFormat="1" ht="15" customHeight="1">
      <c r="A36" s="73" t="s">
        <v>3</v>
      </c>
      <c r="B36" s="41"/>
      <c r="C36" s="41"/>
      <c r="D36" s="41"/>
      <c r="E36" s="62"/>
    </row>
    <row r="37" spans="1:5" s="5" customFormat="1" ht="15" customHeight="1">
      <c r="A37" s="41" t="s">
        <v>91</v>
      </c>
      <c r="B37" s="41"/>
      <c r="C37" s="41"/>
      <c r="D37" s="41"/>
      <c r="E37" s="62"/>
    </row>
    <row r="38" spans="1:5" s="5" customFormat="1" ht="14.25">
      <c r="A38" s="43"/>
      <c r="B38" s="43"/>
      <c r="C38" s="43"/>
      <c r="D38" s="43"/>
      <c r="E38" s="62"/>
    </row>
    <row r="39" spans="1:5" s="5" customFormat="1" ht="14.25">
      <c r="A39" s="43"/>
      <c r="B39" s="43"/>
      <c r="C39" s="43"/>
      <c r="D39" s="43"/>
      <c r="E39" s="62"/>
    </row>
    <row r="40" spans="1:5" s="5" customFormat="1" ht="14.25">
      <c r="A40" s="43"/>
      <c r="B40" s="43"/>
      <c r="C40" s="43"/>
      <c r="D40" s="43"/>
      <c r="E40" s="62"/>
    </row>
    <row r="41" spans="1:5" s="5" customFormat="1" ht="14.25">
      <c r="A41" s="43"/>
      <c r="B41" s="43"/>
      <c r="C41" s="43"/>
      <c r="D41" s="43"/>
      <c r="E41" s="62"/>
    </row>
    <row r="42" spans="1:5" s="5" customFormat="1" ht="15">
      <c r="A42" s="45"/>
      <c r="B42" s="1"/>
      <c r="C42" s="1"/>
      <c r="D42" s="1"/>
      <c r="E42" s="62"/>
    </row>
    <row r="43" spans="1:5" s="5" customFormat="1" ht="15">
      <c r="A43" s="1"/>
      <c r="B43" s="1"/>
      <c r="C43" s="1"/>
      <c r="D43" s="1"/>
      <c r="E43" s="63"/>
    </row>
    <row r="44" ht="15.75">
      <c r="E44" s="44"/>
    </row>
    <row r="45" ht="15.75">
      <c r="E45" s="44"/>
    </row>
    <row r="46" ht="15.75">
      <c r="E46" s="44"/>
    </row>
    <row r="47" ht="15">
      <c r="H47" s="45"/>
    </row>
    <row r="48" ht="15.75">
      <c r="E48" s="44"/>
    </row>
    <row r="49" ht="15.75">
      <c r="E49" s="44"/>
    </row>
    <row r="50" ht="15.75">
      <c r="E50" s="44"/>
    </row>
    <row r="51" ht="15">
      <c r="I51" s="45"/>
    </row>
    <row r="52" ht="12.75">
      <c r="E52" s="64"/>
    </row>
  </sheetData>
  <sheetProtection/>
  <mergeCells count="10">
    <mergeCell ref="A1:D1"/>
    <mergeCell ref="A3:D3"/>
    <mergeCell ref="A4:D4"/>
    <mergeCell ref="A2:D2"/>
    <mergeCell ref="A32:D32"/>
    <mergeCell ref="C7:C9"/>
    <mergeCell ref="D7:D9"/>
    <mergeCell ref="A30:D30"/>
    <mergeCell ref="A7:A9"/>
    <mergeCell ref="C6:D6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6.140625" style="1" bestFit="1" customWidth="1"/>
    <col min="2" max="2" width="10.00390625" style="1" customWidth="1"/>
    <col min="3" max="3" width="9.421875" style="1" customWidth="1"/>
    <col min="4" max="16384" width="9.140625" style="1" customWidth="1"/>
  </cols>
  <sheetData>
    <row r="1" spans="1:3" s="45" customFormat="1" ht="15.75">
      <c r="A1" s="159" t="s">
        <v>54</v>
      </c>
      <c r="B1" s="159"/>
      <c r="C1" s="159"/>
    </row>
    <row r="2" spans="1:6" s="45" customFormat="1" ht="15.75">
      <c r="A2" s="159" t="s">
        <v>69</v>
      </c>
      <c r="B2" s="159"/>
      <c r="C2" s="159"/>
      <c r="F2" s="70"/>
    </row>
    <row r="3" spans="1:4" s="45" customFormat="1" ht="15.75">
      <c r="A3" s="160" t="s">
        <v>78</v>
      </c>
      <c r="B3" s="160"/>
      <c r="C3" s="160"/>
      <c r="D3" s="71"/>
    </row>
    <row r="4" spans="1:4" s="45" customFormat="1" ht="15.75">
      <c r="A4" s="160" t="str">
        <f>Бал!A5</f>
        <v>към 30.06.2023 година</v>
      </c>
      <c r="B4" s="160"/>
      <c r="C4" s="160"/>
      <c r="D4" s="72"/>
    </row>
    <row r="5" spans="1:4" s="45" customFormat="1" ht="15.75">
      <c r="A5" s="69"/>
      <c r="B5" s="69"/>
      <c r="C5" s="69"/>
      <c r="D5" s="72"/>
    </row>
    <row r="6" spans="1:3" ht="12.75">
      <c r="A6" s="4"/>
      <c r="B6" s="170" t="s">
        <v>29</v>
      </c>
      <c r="C6" s="170"/>
    </row>
    <row r="7" spans="1:3" ht="12.75">
      <c r="A7" s="54" t="s">
        <v>56</v>
      </c>
      <c r="B7" s="107">
        <v>2023</v>
      </c>
      <c r="C7" s="54">
        <v>2022</v>
      </c>
    </row>
    <row r="8" spans="1:3" ht="12.75">
      <c r="A8" s="55" t="s">
        <v>20</v>
      </c>
      <c r="B8" s="3"/>
      <c r="C8" s="3"/>
    </row>
    <row r="9" spans="1:3" ht="12.75">
      <c r="A9" s="66" t="s">
        <v>21</v>
      </c>
      <c r="B9" s="49"/>
      <c r="C9" s="49"/>
    </row>
    <row r="10" spans="1:3" ht="12.75">
      <c r="A10" s="3" t="s">
        <v>48</v>
      </c>
      <c r="B10" s="84">
        <v>32303</v>
      </c>
      <c r="C10" s="49">
        <v>29394</v>
      </c>
    </row>
    <row r="11" spans="1:3" ht="12.75">
      <c r="A11" s="3" t="s">
        <v>62</v>
      </c>
      <c r="B11" s="84">
        <v>0</v>
      </c>
      <c r="C11" s="49">
        <v>0</v>
      </c>
    </row>
    <row r="12" spans="1:3" ht="12.75">
      <c r="A12" s="3" t="s">
        <v>138</v>
      </c>
      <c r="B12" s="84">
        <v>0</v>
      </c>
      <c r="C12" s="49">
        <v>0</v>
      </c>
    </row>
    <row r="13" spans="1:3" ht="12.75">
      <c r="A13" s="3" t="s">
        <v>102</v>
      </c>
      <c r="B13" s="84">
        <v>177</v>
      </c>
      <c r="C13" s="49">
        <v>594</v>
      </c>
    </row>
    <row r="14" spans="1:3" s="4" customFormat="1" ht="12.75">
      <c r="A14" s="67" t="s">
        <v>118</v>
      </c>
      <c r="B14" s="47">
        <f>SUM(B10:B13)</f>
        <v>32480</v>
      </c>
      <c r="C14" s="47">
        <f>SUM(C10:C13)</f>
        <v>29988</v>
      </c>
    </row>
    <row r="15" spans="1:3" ht="12.75">
      <c r="A15" s="66" t="s">
        <v>22</v>
      </c>
      <c r="B15" s="49"/>
      <c r="C15" s="49"/>
    </row>
    <row r="16" spans="1:3" ht="12.75">
      <c r="A16" s="3" t="s">
        <v>23</v>
      </c>
      <c r="B16" s="84">
        <v>22366</v>
      </c>
      <c r="C16" s="49">
        <v>15821</v>
      </c>
    </row>
    <row r="17" spans="1:3" ht="12.75">
      <c r="A17" s="3" t="s">
        <v>24</v>
      </c>
      <c r="B17" s="84">
        <v>5105</v>
      </c>
      <c r="C17" s="49">
        <v>4016</v>
      </c>
    </row>
    <row r="18" spans="1:3" ht="12.75">
      <c r="A18" s="3" t="s">
        <v>26</v>
      </c>
      <c r="B18" s="84">
        <v>8</v>
      </c>
      <c r="C18" s="49">
        <v>7</v>
      </c>
    </row>
    <row r="19" spans="1:3" ht="12.75">
      <c r="A19" s="3" t="s">
        <v>81</v>
      </c>
      <c r="B19" s="84">
        <v>126</v>
      </c>
      <c r="C19" s="49">
        <v>108</v>
      </c>
    </row>
    <row r="20" spans="1:3" ht="12.75">
      <c r="A20" s="3" t="s">
        <v>101</v>
      </c>
      <c r="B20" s="84">
        <v>948</v>
      </c>
      <c r="C20" s="49">
        <v>897</v>
      </c>
    </row>
    <row r="21" spans="1:3" ht="12.75">
      <c r="A21" s="3" t="s">
        <v>94</v>
      </c>
      <c r="B21" s="84">
        <v>42</v>
      </c>
      <c r="C21" s="49">
        <v>76</v>
      </c>
    </row>
    <row r="22" spans="1:3" ht="12.75">
      <c r="A22" s="67" t="s">
        <v>119</v>
      </c>
      <c r="B22" s="47">
        <f>SUM(B16:B21)</f>
        <v>28595</v>
      </c>
      <c r="C22" s="47">
        <f>SUM(C16:C21)</f>
        <v>20925</v>
      </c>
    </row>
    <row r="23" spans="1:3" ht="12.75">
      <c r="A23" s="55" t="s">
        <v>45</v>
      </c>
      <c r="B23" s="47">
        <f>B14-B22</f>
        <v>3885</v>
      </c>
      <c r="C23" s="47">
        <f>C14-C22</f>
        <v>9063</v>
      </c>
    </row>
    <row r="24" spans="1:3" ht="12.75">
      <c r="A24" s="55" t="s">
        <v>25</v>
      </c>
      <c r="B24" s="49"/>
      <c r="C24" s="49"/>
    </row>
    <row r="25" spans="1:3" ht="12.75">
      <c r="A25" s="66" t="s">
        <v>21</v>
      </c>
      <c r="B25" s="49"/>
      <c r="C25" s="49"/>
    </row>
    <row r="26" spans="1:3" ht="12.75">
      <c r="A26" s="3" t="s">
        <v>120</v>
      </c>
      <c r="B26" s="84">
        <v>0</v>
      </c>
      <c r="C26" s="49">
        <v>12</v>
      </c>
    </row>
    <row r="27" spans="1:3" ht="12.75">
      <c r="A27" s="3" t="s">
        <v>96</v>
      </c>
      <c r="B27" s="84">
        <v>1</v>
      </c>
      <c r="C27" s="49">
        <v>2</v>
      </c>
    </row>
    <row r="28" spans="1:3" ht="12.75">
      <c r="A28" s="3" t="s">
        <v>60</v>
      </c>
      <c r="B28" s="49">
        <v>18</v>
      </c>
      <c r="C28" s="49">
        <v>8</v>
      </c>
    </row>
    <row r="29" spans="1:3" ht="12.75">
      <c r="A29" s="3" t="s">
        <v>139</v>
      </c>
      <c r="B29" s="49">
        <v>0</v>
      </c>
      <c r="C29" s="49">
        <v>0</v>
      </c>
    </row>
    <row r="30" spans="1:3" ht="12.75">
      <c r="A30" s="3" t="s">
        <v>141</v>
      </c>
      <c r="B30" s="49">
        <v>0</v>
      </c>
      <c r="C30" s="49">
        <v>283</v>
      </c>
    </row>
    <row r="31" spans="1:3" ht="12.75">
      <c r="A31" s="3" t="s">
        <v>140</v>
      </c>
      <c r="B31" s="49">
        <v>0</v>
      </c>
      <c r="C31" s="49">
        <v>0</v>
      </c>
    </row>
    <row r="32" spans="1:3" ht="12.75">
      <c r="A32" s="67" t="s">
        <v>122</v>
      </c>
      <c r="B32" s="47">
        <f>SUM(B26:B31)</f>
        <v>19</v>
      </c>
      <c r="C32" s="47">
        <f>SUM(C26:C31)</f>
        <v>305</v>
      </c>
    </row>
    <row r="33" spans="1:3" ht="12.75">
      <c r="A33" s="66" t="s">
        <v>22</v>
      </c>
      <c r="B33" s="84"/>
      <c r="C33" s="49"/>
    </row>
    <row r="34" spans="1:3" ht="12.75">
      <c r="A34" s="3" t="s">
        <v>121</v>
      </c>
      <c r="B34" s="84">
        <v>2187</v>
      </c>
      <c r="C34" s="49">
        <v>1374</v>
      </c>
    </row>
    <row r="35" spans="1:3" ht="12.75">
      <c r="A35" s="3" t="s">
        <v>95</v>
      </c>
      <c r="B35" s="84">
        <v>562</v>
      </c>
      <c r="C35" s="49">
        <v>1310</v>
      </c>
    </row>
    <row r="36" spans="1:3" ht="12.75">
      <c r="A36" s="3" t="s">
        <v>97</v>
      </c>
      <c r="B36" s="49">
        <v>0</v>
      </c>
      <c r="C36" s="49">
        <v>0</v>
      </c>
    </row>
    <row r="37" spans="1:3" ht="12.75">
      <c r="A37" s="3" t="s">
        <v>124</v>
      </c>
      <c r="B37" s="49">
        <v>0</v>
      </c>
      <c r="C37" s="49">
        <v>10</v>
      </c>
    </row>
    <row r="38" spans="1:3" ht="12.75">
      <c r="A38" s="67" t="s">
        <v>123</v>
      </c>
      <c r="B38" s="47">
        <f>SUM(B34:B37)</f>
        <v>2749</v>
      </c>
      <c r="C38" s="47">
        <f>SUM(C34:C37)</f>
        <v>2694</v>
      </c>
    </row>
    <row r="39" spans="1:3" ht="12.75">
      <c r="A39" s="55" t="s">
        <v>46</v>
      </c>
      <c r="B39" s="47">
        <f>B32-B38</f>
        <v>-2730</v>
      </c>
      <c r="C39" s="47">
        <f>C32-C38</f>
        <v>-2389</v>
      </c>
    </row>
    <row r="40" spans="1:3" ht="12.75">
      <c r="A40" s="55" t="s">
        <v>27</v>
      </c>
      <c r="B40" s="49"/>
      <c r="C40" s="49"/>
    </row>
    <row r="41" spans="1:3" ht="12.75">
      <c r="A41" s="66" t="s">
        <v>21</v>
      </c>
      <c r="B41" s="49"/>
      <c r="C41" s="49"/>
    </row>
    <row r="42" spans="1:3" ht="12.75">
      <c r="A42" s="3" t="s">
        <v>83</v>
      </c>
      <c r="B42" s="49">
        <v>948</v>
      </c>
      <c r="C42" s="49">
        <v>4358</v>
      </c>
    </row>
    <row r="43" spans="1:3" ht="12.75">
      <c r="A43" s="3" t="s">
        <v>125</v>
      </c>
      <c r="B43" s="49">
        <v>0</v>
      </c>
      <c r="C43" s="49">
        <v>23</v>
      </c>
    </row>
    <row r="44" spans="1:3" ht="12.75">
      <c r="A44" s="67" t="s">
        <v>126</v>
      </c>
      <c r="B44" s="47">
        <f>SUM(B42:B43)</f>
        <v>948</v>
      </c>
      <c r="C44" s="47">
        <f>SUM(C42:C43)</f>
        <v>4381</v>
      </c>
    </row>
    <row r="45" spans="1:3" ht="12.75">
      <c r="A45" s="66" t="s">
        <v>22</v>
      </c>
      <c r="B45" s="49"/>
      <c r="C45" s="49"/>
    </row>
    <row r="46" spans="1:3" ht="12.75">
      <c r="A46" s="3" t="s">
        <v>98</v>
      </c>
      <c r="B46" s="49">
        <v>1529</v>
      </c>
      <c r="C46" s="49">
        <v>6378</v>
      </c>
    </row>
    <row r="47" spans="1:3" ht="12.75">
      <c r="A47" s="3" t="s">
        <v>90</v>
      </c>
      <c r="B47" s="49"/>
      <c r="C47" s="49">
        <v>0</v>
      </c>
    </row>
    <row r="48" spans="1:3" ht="12.75">
      <c r="A48" s="3" t="s">
        <v>99</v>
      </c>
      <c r="B48" s="49">
        <v>24</v>
      </c>
      <c r="C48" s="49">
        <v>105</v>
      </c>
    </row>
    <row r="49" spans="1:3" ht="12.75">
      <c r="A49" s="3" t="s">
        <v>125</v>
      </c>
      <c r="B49" s="49">
        <v>502</v>
      </c>
      <c r="C49" s="49">
        <v>0</v>
      </c>
    </row>
    <row r="50" spans="1:3" ht="12.75">
      <c r="A50" s="67" t="s">
        <v>127</v>
      </c>
      <c r="B50" s="47">
        <f>SUM(B46:B49)</f>
        <v>2055</v>
      </c>
      <c r="C50" s="47">
        <f>SUM(C46:C49)</f>
        <v>6483</v>
      </c>
    </row>
    <row r="51" spans="1:3" ht="12.75">
      <c r="A51" s="55" t="s">
        <v>47</v>
      </c>
      <c r="B51" s="47">
        <f>B44-B50</f>
        <v>-1107</v>
      </c>
      <c r="C51" s="47">
        <f>C44-C50</f>
        <v>-2102</v>
      </c>
    </row>
    <row r="52" spans="1:3" ht="12.75">
      <c r="A52" s="55" t="s">
        <v>28</v>
      </c>
      <c r="B52" s="47">
        <f>B23+B39+B51</f>
        <v>48</v>
      </c>
      <c r="C52" s="47">
        <f>C23+C39+C51</f>
        <v>4572</v>
      </c>
    </row>
    <row r="53" spans="1:3" ht="12.75">
      <c r="A53" s="55" t="s">
        <v>88</v>
      </c>
      <c r="B53" s="47">
        <v>3163</v>
      </c>
      <c r="C53" s="47">
        <v>2888</v>
      </c>
    </row>
    <row r="54" spans="1:3" ht="12.75">
      <c r="A54" s="55" t="s">
        <v>86</v>
      </c>
      <c r="B54" s="47">
        <f>SUM(B52:B53)</f>
        <v>3211</v>
      </c>
      <c r="C54" s="47">
        <f>C52+C53</f>
        <v>7460</v>
      </c>
    </row>
    <row r="55" spans="1:4" ht="14.25" customHeight="1">
      <c r="A55" s="142" t="s">
        <v>100</v>
      </c>
      <c r="B55" s="87"/>
      <c r="C55" s="87"/>
      <c r="D55" s="5"/>
    </row>
    <row r="56" spans="1:5" ht="15" customHeight="1">
      <c r="A56" s="146"/>
      <c r="B56" s="146"/>
      <c r="C56" s="146"/>
      <c r="D56" s="146"/>
      <c r="E56" s="146"/>
    </row>
    <row r="57" spans="1:5" ht="15" customHeight="1">
      <c r="A57" s="42" t="str">
        <f>Бал!A53</f>
        <v>Дата: 21.08.2023 г.</v>
      </c>
      <c r="B57" s="42"/>
      <c r="C57" s="42"/>
      <c r="D57" s="42"/>
      <c r="E57" s="42"/>
    </row>
    <row r="58" spans="1:5" ht="15" customHeight="1">
      <c r="A58" s="2"/>
      <c r="B58" s="2"/>
      <c r="C58" s="2"/>
      <c r="D58" s="68"/>
      <c r="E58" s="68"/>
    </row>
    <row r="59" spans="1:5" ht="15" customHeight="1">
      <c r="A59" s="73" t="s">
        <v>2</v>
      </c>
      <c r="B59" s="41"/>
      <c r="C59" s="41"/>
      <c r="D59" s="41"/>
      <c r="E59" s="41"/>
    </row>
    <row r="60" spans="1:5" ht="15" customHeight="1">
      <c r="A60" s="41" t="str">
        <f>Бал!A56</f>
        <v>                                          (Даниел Ризов)</v>
      </c>
      <c r="B60" s="41"/>
      <c r="C60" s="41"/>
      <c r="D60" s="41"/>
      <c r="E60" s="41"/>
    </row>
    <row r="61" spans="1:5" ht="15" customHeight="1">
      <c r="A61" s="73" t="s">
        <v>3</v>
      </c>
      <c r="B61" s="41"/>
      <c r="C61" s="41"/>
      <c r="D61" s="41"/>
      <c r="E61" s="41"/>
    </row>
    <row r="62" spans="1:5" ht="15" customHeight="1">
      <c r="A62" s="41" t="s">
        <v>91</v>
      </c>
      <c r="B62" s="41"/>
      <c r="C62" s="41"/>
      <c r="D62" s="41"/>
      <c r="E62" s="41"/>
    </row>
    <row r="63" spans="1:5" ht="14.25">
      <c r="A63" s="43"/>
      <c r="B63" s="43"/>
      <c r="C63" s="43"/>
      <c r="D63" s="43"/>
      <c r="E63" s="43"/>
    </row>
    <row r="64" spans="1:5" ht="14.25">
      <c r="A64" s="43"/>
      <c r="B64" s="43"/>
      <c r="C64" s="43"/>
      <c r="D64" s="43"/>
      <c r="E64" s="43"/>
    </row>
    <row r="65" spans="1:5" ht="14.25">
      <c r="A65" s="43"/>
      <c r="B65" s="43"/>
      <c r="C65" s="43"/>
      <c r="D65" s="43"/>
      <c r="E65" s="43"/>
    </row>
    <row r="66" spans="1:5" ht="14.25">
      <c r="A66" s="43"/>
      <c r="B66" s="43"/>
      <c r="C66" s="43"/>
      <c r="D66" s="43"/>
      <c r="E66" s="43"/>
    </row>
    <row r="67" ht="15">
      <c r="A67" s="45"/>
    </row>
    <row r="68" spans="1:5" ht="14.25">
      <c r="A68" s="43"/>
      <c r="B68" s="43"/>
      <c r="C68" s="43"/>
      <c r="D68" s="43"/>
      <c r="E68" s="43"/>
    </row>
  </sheetData>
  <sheetProtection/>
  <mergeCells count="6">
    <mergeCell ref="A56:E56"/>
    <mergeCell ref="B6:C6"/>
    <mergeCell ref="A1:C1"/>
    <mergeCell ref="A2:C2"/>
    <mergeCell ref="A3:C3"/>
    <mergeCell ref="A4:C4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11.8515625" style="0" customWidth="1"/>
    <col min="4" max="4" width="9.28125" style="0" customWidth="1"/>
    <col min="5" max="5" width="14.57421875" style="0" customWidth="1"/>
    <col min="6" max="6" width="17.00390625" style="0" customWidth="1"/>
    <col min="7" max="7" width="12.421875" style="0" customWidth="1"/>
  </cols>
  <sheetData>
    <row r="1" spans="1:11" ht="13.5" customHeight="1">
      <c r="A1" s="159" t="s">
        <v>53</v>
      </c>
      <c r="B1" s="159"/>
      <c r="C1" s="159"/>
      <c r="D1" s="159"/>
      <c r="E1" s="159"/>
      <c r="F1" s="159"/>
      <c r="G1" s="159"/>
      <c r="H1" s="1"/>
      <c r="I1" s="1"/>
      <c r="J1" s="1"/>
      <c r="K1" s="1"/>
    </row>
    <row r="2" spans="1:11" ht="13.5" customHeight="1">
      <c r="A2" s="159" t="s">
        <v>39</v>
      </c>
      <c r="B2" s="159"/>
      <c r="C2" s="159"/>
      <c r="D2" s="159"/>
      <c r="E2" s="159"/>
      <c r="F2" s="159"/>
      <c r="G2" s="159"/>
      <c r="H2" s="1"/>
      <c r="I2" s="1"/>
      <c r="J2" s="1"/>
      <c r="K2" s="1"/>
    </row>
    <row r="3" spans="1:11" ht="13.5" customHeight="1">
      <c r="A3" s="159" t="s">
        <v>80</v>
      </c>
      <c r="B3" s="159"/>
      <c r="C3" s="159"/>
      <c r="D3" s="159"/>
      <c r="E3" s="159"/>
      <c r="F3" s="159"/>
      <c r="G3" s="159"/>
      <c r="H3" s="1"/>
      <c r="I3" s="1"/>
      <c r="J3" s="1"/>
      <c r="K3" s="1"/>
    </row>
    <row r="4" spans="1:11" ht="13.5" customHeight="1">
      <c r="A4" s="159" t="str">
        <f>Бал!A5</f>
        <v>към 30.06.2023 година</v>
      </c>
      <c r="B4" s="159"/>
      <c r="C4" s="159"/>
      <c r="D4" s="159"/>
      <c r="E4" s="159"/>
      <c r="F4" s="159"/>
      <c r="G4" s="159"/>
      <c r="H4" s="1"/>
      <c r="I4" s="1"/>
      <c r="J4" s="1"/>
      <c r="K4" s="1"/>
    </row>
    <row r="5" spans="1:11" ht="12" customHeight="1">
      <c r="A5" s="171" t="s">
        <v>29</v>
      </c>
      <c r="B5" s="171"/>
      <c r="C5" s="171"/>
      <c r="D5" s="171"/>
      <c r="E5" s="171"/>
      <c r="F5" s="171"/>
      <c r="G5" s="171"/>
      <c r="H5" s="1"/>
      <c r="I5" s="1"/>
      <c r="J5" s="1"/>
      <c r="K5" s="1"/>
    </row>
    <row r="6" spans="1:11" ht="11.25" customHeight="1">
      <c r="A6" s="112"/>
      <c r="B6" s="172" t="s">
        <v>57</v>
      </c>
      <c r="C6" s="173"/>
      <c r="D6" s="173"/>
      <c r="E6" s="174"/>
      <c r="F6" s="175" t="s">
        <v>134</v>
      </c>
      <c r="G6" s="113"/>
      <c r="H6" s="1"/>
      <c r="I6" s="1"/>
      <c r="J6" s="1"/>
      <c r="K6" s="1"/>
    </row>
    <row r="7" spans="1:11" ht="11.25" customHeight="1">
      <c r="A7" s="114"/>
      <c r="B7" s="177" t="s">
        <v>58</v>
      </c>
      <c r="C7" s="178"/>
      <c r="D7" s="178"/>
      <c r="E7" s="179"/>
      <c r="F7" s="176"/>
      <c r="G7" s="115"/>
      <c r="H7" s="1"/>
      <c r="I7" s="1"/>
      <c r="J7" s="1"/>
      <c r="K7" s="1"/>
    </row>
    <row r="8" spans="1:11" ht="11.25" customHeight="1">
      <c r="A8" s="114"/>
      <c r="B8" s="116"/>
      <c r="C8" s="117"/>
      <c r="D8" s="94"/>
      <c r="E8" s="116" t="s">
        <v>4</v>
      </c>
      <c r="F8" s="176"/>
      <c r="G8" s="117" t="s">
        <v>4</v>
      </c>
      <c r="H8" s="1"/>
      <c r="I8" s="1"/>
      <c r="J8" s="1"/>
      <c r="K8" s="1"/>
    </row>
    <row r="9" spans="1:11" ht="11.25" customHeight="1">
      <c r="A9" s="114" t="s">
        <v>14</v>
      </c>
      <c r="B9" s="94" t="s">
        <v>15</v>
      </c>
      <c r="C9" s="117" t="s">
        <v>135</v>
      </c>
      <c r="D9" s="94" t="s">
        <v>17</v>
      </c>
      <c r="E9" s="94" t="s">
        <v>59</v>
      </c>
      <c r="F9" s="176"/>
      <c r="G9" s="117"/>
      <c r="H9" s="1"/>
      <c r="I9" s="1"/>
      <c r="J9" s="1"/>
      <c r="K9" s="1"/>
    </row>
    <row r="10" spans="1:11" ht="11.25" customHeight="1">
      <c r="A10" s="114"/>
      <c r="B10" s="94" t="s">
        <v>16</v>
      </c>
      <c r="C10" s="117" t="s">
        <v>136</v>
      </c>
      <c r="D10" s="94" t="s">
        <v>92</v>
      </c>
      <c r="E10" s="94" t="s">
        <v>131</v>
      </c>
      <c r="F10" s="176"/>
      <c r="G10" s="117" t="s">
        <v>16</v>
      </c>
      <c r="H10" s="1"/>
      <c r="I10" s="1"/>
      <c r="J10" s="1"/>
      <c r="K10" s="1"/>
    </row>
    <row r="11" spans="1:11" ht="11.25" customHeight="1">
      <c r="A11" s="114"/>
      <c r="B11" s="94"/>
      <c r="C11" s="117"/>
      <c r="D11" s="94" t="s">
        <v>93</v>
      </c>
      <c r="E11" s="94" t="s">
        <v>132</v>
      </c>
      <c r="F11" s="176"/>
      <c r="G11" s="115"/>
      <c r="H11" s="1"/>
      <c r="I11" s="1"/>
      <c r="J11" s="1"/>
      <c r="K11" s="1"/>
    </row>
    <row r="12" spans="1:11" ht="11.25" customHeight="1">
      <c r="A12" s="114"/>
      <c r="B12" s="94"/>
      <c r="C12" s="117"/>
      <c r="D12" s="94"/>
      <c r="E12" s="118" t="s">
        <v>133</v>
      </c>
      <c r="F12" s="176"/>
      <c r="G12" s="115"/>
      <c r="H12" s="1"/>
      <c r="I12" s="1"/>
      <c r="J12" s="1"/>
      <c r="K12" s="1"/>
    </row>
    <row r="13" spans="1:11" ht="14.25" customHeight="1">
      <c r="A13" s="119" t="s">
        <v>137</v>
      </c>
      <c r="B13" s="120">
        <v>2313</v>
      </c>
      <c r="C13" s="120">
        <v>38206</v>
      </c>
      <c r="D13" s="121">
        <v>-7016</v>
      </c>
      <c r="E13" s="120">
        <v>33503</v>
      </c>
      <c r="F13" s="122">
        <v>10962</v>
      </c>
      <c r="G13" s="123">
        <v>44465</v>
      </c>
      <c r="H13" s="1"/>
      <c r="I13" s="1"/>
      <c r="J13" s="1"/>
      <c r="K13" s="1"/>
    </row>
    <row r="14" spans="1:11" ht="14.25" customHeight="1">
      <c r="A14" s="124" t="s">
        <v>84</v>
      </c>
      <c r="B14" s="104"/>
      <c r="C14" s="125"/>
      <c r="D14" s="103">
        <v>-1223</v>
      </c>
      <c r="E14" s="103">
        <v>-1223</v>
      </c>
      <c r="F14" s="104">
        <v>79</v>
      </c>
      <c r="G14" s="103">
        <f>SUM(E14:F14)</f>
        <v>-1144</v>
      </c>
      <c r="H14" s="1"/>
      <c r="I14" s="1"/>
      <c r="J14" s="1"/>
      <c r="K14" s="1"/>
    </row>
    <row r="15" spans="1:11" ht="14.25" customHeight="1">
      <c r="A15" s="126" t="s">
        <v>63</v>
      </c>
      <c r="B15" s="95"/>
      <c r="C15" s="127"/>
      <c r="D15" s="97"/>
      <c r="E15" s="97"/>
      <c r="F15" s="105"/>
      <c r="G15" s="97">
        <f aca="true" t="shared" si="0" ref="G15:G20">SUM(E15:F15)</f>
        <v>0</v>
      </c>
      <c r="H15" s="1"/>
      <c r="I15" s="1"/>
      <c r="J15" s="1"/>
      <c r="K15" s="1"/>
    </row>
    <row r="16" spans="1:11" ht="14.25" customHeight="1">
      <c r="A16" s="126" t="s">
        <v>64</v>
      </c>
      <c r="B16" s="95"/>
      <c r="C16" s="128">
        <v>0</v>
      </c>
      <c r="D16" s="97">
        <v>-243</v>
      </c>
      <c r="E16" s="97">
        <v>-243</v>
      </c>
      <c r="F16" s="105">
        <v>-248</v>
      </c>
      <c r="G16" s="97">
        <f>SUM(E16:F16)</f>
        <v>-491</v>
      </c>
      <c r="H16" s="1"/>
      <c r="I16" s="1"/>
      <c r="J16" s="1"/>
      <c r="K16" s="1"/>
    </row>
    <row r="17" spans="1:11" ht="14.25" customHeight="1">
      <c r="A17" s="126" t="s">
        <v>85</v>
      </c>
      <c r="B17" s="95"/>
      <c r="C17" s="127">
        <v>0</v>
      </c>
      <c r="D17" s="98">
        <v>0</v>
      </c>
      <c r="E17" s="97">
        <v>0</v>
      </c>
      <c r="F17" s="105">
        <v>0</v>
      </c>
      <c r="G17" s="97">
        <f t="shared" si="0"/>
        <v>0</v>
      </c>
      <c r="H17" s="1"/>
      <c r="I17" s="1"/>
      <c r="J17" s="1"/>
      <c r="K17" s="1"/>
    </row>
    <row r="18" spans="1:11" ht="14.25" customHeight="1">
      <c r="A18" s="126" t="s">
        <v>87</v>
      </c>
      <c r="B18" s="95"/>
      <c r="C18" s="127">
        <v>0</v>
      </c>
      <c r="D18" s="95">
        <v>0</v>
      </c>
      <c r="E18" s="97">
        <v>0</v>
      </c>
      <c r="F18" s="106">
        <v>0</v>
      </c>
      <c r="G18" s="97">
        <f t="shared" si="0"/>
        <v>0</v>
      </c>
      <c r="H18" s="1"/>
      <c r="I18" s="1"/>
      <c r="J18" s="1"/>
      <c r="K18" s="1"/>
    </row>
    <row r="19" spans="1:11" ht="14.25" customHeight="1">
      <c r="A19" s="129" t="s">
        <v>65</v>
      </c>
      <c r="B19" s="130"/>
      <c r="C19" s="131">
        <v>551</v>
      </c>
      <c r="D19" s="130">
        <v>-562</v>
      </c>
      <c r="E19" s="98">
        <v>-11</v>
      </c>
      <c r="F19" s="106">
        <v>10</v>
      </c>
      <c r="G19" s="98">
        <f t="shared" si="0"/>
        <v>-1</v>
      </c>
      <c r="H19" s="1"/>
      <c r="I19" s="1"/>
      <c r="J19" s="1"/>
      <c r="K19" s="1"/>
    </row>
    <row r="20" spans="1:11" ht="14.25" customHeight="1">
      <c r="A20" s="129" t="s">
        <v>150</v>
      </c>
      <c r="B20" s="130"/>
      <c r="C20" s="131">
        <v>551</v>
      </c>
      <c r="D20" s="98">
        <v>-2028</v>
      </c>
      <c r="E20" s="98">
        <v>-1477</v>
      </c>
      <c r="F20" s="106">
        <v>-159</v>
      </c>
      <c r="G20" s="98">
        <f t="shared" si="0"/>
        <v>-1636</v>
      </c>
      <c r="H20" s="1"/>
      <c r="I20" s="1"/>
      <c r="J20" s="1"/>
      <c r="K20" s="1"/>
    </row>
    <row r="21" spans="1:11" ht="14.25" customHeight="1">
      <c r="A21" s="119" t="s">
        <v>147</v>
      </c>
      <c r="B21" s="120">
        <f>SUM(B13:B20)</f>
        <v>2313</v>
      </c>
      <c r="C21" s="121">
        <f>SUM(C13:C20)-551</f>
        <v>38757</v>
      </c>
      <c r="D21" s="121">
        <f>SUM(D13:D20)-D20</f>
        <v>-9044</v>
      </c>
      <c r="E21" s="121">
        <f>SUM(E13:E20)-E20</f>
        <v>32026</v>
      </c>
      <c r="F21" s="132">
        <f>SUM(F13:F20)-F20</f>
        <v>10803</v>
      </c>
      <c r="G21" s="133">
        <f>SUM(G13:G20)-G20</f>
        <v>42829</v>
      </c>
      <c r="H21" s="1"/>
      <c r="I21" s="1"/>
      <c r="J21" s="1"/>
      <c r="K21" s="1"/>
    </row>
    <row r="22" spans="1:11" ht="14.25" customHeight="1">
      <c r="A22" s="124" t="s">
        <v>84</v>
      </c>
      <c r="B22" s="102"/>
      <c r="C22" s="134"/>
      <c r="D22" s="103">
        <v>-2557</v>
      </c>
      <c r="E22" s="103">
        <f>D22</f>
        <v>-2557</v>
      </c>
      <c r="F22" s="104">
        <v>-581</v>
      </c>
      <c r="G22" s="103">
        <f>SUM(E22:F22)</f>
        <v>-3138</v>
      </c>
      <c r="H22" s="1"/>
      <c r="I22" s="1"/>
      <c r="J22" s="1"/>
      <c r="K22" s="1"/>
    </row>
    <row r="23" spans="1:11" ht="14.25" customHeight="1">
      <c r="A23" s="126" t="s">
        <v>63</v>
      </c>
      <c r="B23" s="96"/>
      <c r="C23" s="135"/>
      <c r="D23" s="141"/>
      <c r="E23" s="141"/>
      <c r="F23" s="141"/>
      <c r="G23" s="141"/>
      <c r="H23" s="1"/>
      <c r="I23" s="1"/>
      <c r="J23" s="1"/>
      <c r="K23" s="1"/>
    </row>
    <row r="24" spans="1:11" ht="14.25" customHeight="1">
      <c r="A24" s="126" t="s">
        <v>64</v>
      </c>
      <c r="B24" s="96"/>
      <c r="C24" s="135">
        <v>0</v>
      </c>
      <c r="D24" s="97">
        <v>0</v>
      </c>
      <c r="E24" s="97">
        <v>0</v>
      </c>
      <c r="F24" s="97">
        <v>0</v>
      </c>
      <c r="G24" s="97">
        <f>SUM(E24:F24)</f>
        <v>0</v>
      </c>
      <c r="H24" s="1"/>
      <c r="I24" s="1"/>
      <c r="J24" s="1"/>
      <c r="K24" s="1"/>
    </row>
    <row r="25" spans="1:11" ht="14.25" customHeight="1">
      <c r="A25" s="126" t="s">
        <v>85</v>
      </c>
      <c r="B25" s="96"/>
      <c r="C25" s="135">
        <f>3+534</f>
        <v>537</v>
      </c>
      <c r="D25" s="97">
        <v>-537</v>
      </c>
      <c r="E25" s="97">
        <f>SUM(C25:D25)</f>
        <v>0</v>
      </c>
      <c r="F25" s="97">
        <v>-2</v>
      </c>
      <c r="G25" s="97">
        <f>SUM(E25:F25)</f>
        <v>-2</v>
      </c>
      <c r="H25" s="136"/>
      <c r="I25" s="136"/>
      <c r="J25" s="136"/>
      <c r="K25" s="136"/>
    </row>
    <row r="26" spans="1:11" ht="14.25" customHeight="1">
      <c r="A26" s="126" t="s">
        <v>87</v>
      </c>
      <c r="B26" s="96"/>
      <c r="C26" s="137">
        <v>0</v>
      </c>
      <c r="D26" s="95">
        <v>0</v>
      </c>
      <c r="E26" s="97">
        <f>SUM(B26:D26)</f>
        <v>0</v>
      </c>
      <c r="F26" s="138">
        <v>0</v>
      </c>
      <c r="G26" s="97">
        <f>SUM(E26:F26)</f>
        <v>0</v>
      </c>
      <c r="H26" s="136"/>
      <c r="I26" s="136"/>
      <c r="J26" s="136"/>
      <c r="K26" s="136"/>
    </row>
    <row r="27" spans="1:11" ht="14.25" customHeight="1">
      <c r="A27" s="129" t="s">
        <v>65</v>
      </c>
      <c r="B27" s="139"/>
      <c r="C27" s="131">
        <v>-8</v>
      </c>
      <c r="D27" s="98">
        <v>-31</v>
      </c>
      <c r="E27" s="97">
        <f>SUM(C27:D27)</f>
        <v>-39</v>
      </c>
      <c r="F27" s="98">
        <v>2</v>
      </c>
      <c r="G27" s="98">
        <f>SUM(E27:F27)</f>
        <v>-37</v>
      </c>
      <c r="H27" s="1"/>
      <c r="I27" s="1"/>
      <c r="J27" s="1"/>
      <c r="K27" s="1"/>
    </row>
    <row r="28" spans="1:11" ht="14.25" customHeight="1">
      <c r="A28" s="129" t="s">
        <v>150</v>
      </c>
      <c r="B28" s="139"/>
      <c r="C28" s="131">
        <v>529</v>
      </c>
      <c r="D28" s="98">
        <v>-3125</v>
      </c>
      <c r="E28" s="97">
        <v>-2596</v>
      </c>
      <c r="F28" s="98"/>
      <c r="G28" s="131"/>
      <c r="H28" s="1"/>
      <c r="I28" s="1"/>
      <c r="J28" s="1"/>
      <c r="K28" s="1"/>
    </row>
    <row r="29" spans="1:11" ht="14.25" customHeight="1">
      <c r="A29" s="119" t="s">
        <v>148</v>
      </c>
      <c r="B29" s="120">
        <f>SUM(B21:B27)</f>
        <v>2313</v>
      </c>
      <c r="C29" s="121">
        <f>SUM(C21:C27)</f>
        <v>39286</v>
      </c>
      <c r="D29" s="121">
        <f>SUM(D21:D27)</f>
        <v>-12169</v>
      </c>
      <c r="E29" s="121">
        <f>B29+C29+D29</f>
        <v>29430</v>
      </c>
      <c r="F29" s="121">
        <f>SUM(F21:F27)-F23</f>
        <v>10222</v>
      </c>
      <c r="G29" s="133">
        <f>SUM(G21:G27)</f>
        <v>39652</v>
      </c>
      <c r="H29" s="1"/>
      <c r="I29" s="1"/>
      <c r="J29" s="1"/>
      <c r="K29" s="1"/>
    </row>
    <row r="30" spans="1:11" ht="12.75">
      <c r="A30" s="1" t="s">
        <v>100</v>
      </c>
      <c r="B30" s="140"/>
      <c r="C30" s="99"/>
      <c r="D30" s="99"/>
      <c r="E30" s="99"/>
      <c r="F30" s="99"/>
      <c r="G30" s="99"/>
      <c r="H30" s="1"/>
      <c r="I30" s="1"/>
      <c r="J30" s="1"/>
      <c r="K30" s="1"/>
    </row>
    <row r="31" spans="1:11" ht="15" customHeight="1">
      <c r="A31" s="100"/>
      <c r="B31" s="1"/>
      <c r="C31" s="99"/>
      <c r="E31" s="99"/>
      <c r="F31" s="99"/>
      <c r="G31" s="99"/>
      <c r="H31" s="1"/>
      <c r="I31" s="1"/>
      <c r="J31" s="1"/>
      <c r="K31" s="1"/>
    </row>
    <row r="32" spans="1:11" ht="15" customHeight="1">
      <c r="A32" s="41" t="str">
        <f>Бал!A53</f>
        <v>Дата: 21.08.2023 г.</v>
      </c>
      <c r="B32" s="99"/>
      <c r="C32" s="1"/>
      <c r="E32" s="99"/>
      <c r="F32" s="99"/>
      <c r="G32" s="99"/>
      <c r="H32" s="1"/>
      <c r="I32" s="1"/>
      <c r="J32" s="1"/>
      <c r="K32" s="1"/>
    </row>
    <row r="33" spans="1:11" ht="15" customHeight="1">
      <c r="A33" s="101"/>
      <c r="B33" s="99"/>
      <c r="C33" s="1"/>
      <c r="E33" s="1"/>
      <c r="F33" s="99"/>
      <c r="G33" s="99"/>
      <c r="H33" s="1"/>
      <c r="I33" s="1"/>
      <c r="J33" s="1"/>
      <c r="K33" s="1"/>
    </row>
    <row r="34" spans="1:11" ht="15" customHeight="1">
      <c r="A34" s="73" t="s">
        <v>2</v>
      </c>
      <c r="B34" s="99"/>
      <c r="C34" s="1"/>
      <c r="E34" s="1"/>
      <c r="F34" s="99"/>
      <c r="G34" s="99"/>
      <c r="H34" s="1"/>
      <c r="I34" s="1"/>
      <c r="J34" s="1"/>
      <c r="K34" s="1"/>
    </row>
    <row r="35" spans="1:11" ht="15" customHeight="1">
      <c r="A35" s="41" t="s">
        <v>143</v>
      </c>
      <c r="B35" s="99"/>
      <c r="C35" s="1"/>
      <c r="E35" s="1"/>
      <c r="F35" s="99"/>
      <c r="G35" s="99"/>
      <c r="H35" s="1"/>
      <c r="I35" s="1"/>
      <c r="J35" s="1"/>
      <c r="K35" s="1"/>
    </row>
    <row r="36" spans="1:11" ht="15" customHeight="1">
      <c r="A36" s="73" t="s">
        <v>3</v>
      </c>
      <c r="B36" s="99"/>
      <c r="C36" s="1"/>
      <c r="E36" s="1"/>
      <c r="F36" s="99"/>
      <c r="G36" s="99"/>
      <c r="H36" s="1"/>
      <c r="I36" s="1"/>
      <c r="J36" s="1"/>
      <c r="K36" s="1"/>
    </row>
    <row r="37" spans="1:11" ht="15" customHeight="1">
      <c r="A37" s="41" t="s">
        <v>91</v>
      </c>
      <c r="B37" s="99"/>
      <c r="C37" s="1"/>
      <c r="E37" s="99"/>
      <c r="F37" s="99"/>
      <c r="G37" s="99"/>
      <c r="H37" s="1"/>
      <c r="I37" s="1"/>
      <c r="J37" s="1"/>
      <c r="K37" s="1"/>
    </row>
    <row r="38" spans="1:11" ht="12.75">
      <c r="A38" s="1"/>
      <c r="B38" s="99"/>
      <c r="E38" s="1"/>
      <c r="F38" s="1"/>
      <c r="G38" s="1"/>
      <c r="H38" s="1"/>
      <c r="I38" s="1"/>
      <c r="J38" s="1"/>
      <c r="K38" s="1"/>
    </row>
    <row r="39" spans="1:2" ht="12.75">
      <c r="A39" s="1"/>
      <c r="B39" s="99"/>
    </row>
  </sheetData>
  <sheetProtection/>
  <mergeCells count="8">
    <mergeCell ref="A1:G1"/>
    <mergeCell ref="A2:G2"/>
    <mergeCell ref="A3:G3"/>
    <mergeCell ref="A4:G4"/>
    <mergeCell ref="A5:G5"/>
    <mergeCell ref="B6:E6"/>
    <mergeCell ref="F6:F12"/>
    <mergeCell ref="B7:E7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2022-08-17T08:10:04Z</cp:lastPrinted>
  <dcterms:created xsi:type="dcterms:W3CDTF">2003-12-01T09:31:43Z</dcterms:created>
  <dcterms:modified xsi:type="dcterms:W3CDTF">2023-08-15T11:16:14Z</dcterms:modified>
  <cp:category/>
  <cp:version/>
  <cp:contentType/>
  <cp:contentStatus/>
</cp:coreProperties>
</file>