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INDIWIDUALNI_OTCHETI\MEZHDINNI_FO_2020\AP Q4 2020\"/>
    </mc:Choice>
  </mc:AlternateContent>
  <xr:revisionPtr revIDLastSave="0" documentId="13_ncr:1_{5DD8E414-84E2-4F90-9979-A3C37F627EFD}" xr6:coauthVersionLast="46" xr6:coauthVersionMax="46" xr10:uidLastSave="{00000000-0000-0000-0000-000000000000}"/>
  <bookViews>
    <workbookView xWindow="-120" yWindow="-120" windowWidth="29040" windowHeight="15840" tabRatio="847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</workbook>
</file>

<file path=xl/calcChain.xml><?xml version="1.0" encoding="utf-8"?>
<calcChain xmlns="http://schemas.openxmlformats.org/spreadsheetml/2006/main"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/>
  <c r="D27" i="10"/>
  <c r="H1224" i="2" s="1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/>
  <c r="D13" i="9"/>
  <c r="C13" i="9"/>
  <c r="H913" i="2"/>
  <c r="E11" i="9"/>
  <c r="H976" i="2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/>
  <c r="G36" i="8"/>
  <c r="J36" i="8" s="1"/>
  <c r="H664" i="2" s="1"/>
  <c r="H574" i="2"/>
  <c r="N35" i="8"/>
  <c r="Q35" i="8" s="1"/>
  <c r="H873" i="2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H717" i="2"/>
  <c r="K29" i="8"/>
  <c r="I29" i="8"/>
  <c r="I40" i="8"/>
  <c r="H638" i="2" s="1"/>
  <c r="H29" i="8"/>
  <c r="H40" i="8"/>
  <c r="H608" i="2" s="1"/>
  <c r="F29" i="8"/>
  <c r="F40" i="8"/>
  <c r="H548" i="2" s="1"/>
  <c r="E29" i="8"/>
  <c r="H507" i="2"/>
  <c r="D29" i="8"/>
  <c r="P27" i="8"/>
  <c r="H836" i="2" s="1"/>
  <c r="O27" i="8"/>
  <c r="H806" i="2"/>
  <c r="M27" i="8"/>
  <c r="H746" i="2"/>
  <c r="L27" i="8"/>
  <c r="H716" i="2" s="1"/>
  <c r="K27" i="8"/>
  <c r="H686" i="2" s="1"/>
  <c r="I27" i="8"/>
  <c r="H626" i="2"/>
  <c r="H27" i="8"/>
  <c r="H596" i="2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J24" i="8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/>
  <c r="I19" i="8"/>
  <c r="H19" i="8"/>
  <c r="F19" i="8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H765" i="2" s="1"/>
  <c r="Q15" i="8"/>
  <c r="H85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/>
  <c r="L22" i="7"/>
  <c r="H425" i="2"/>
  <c r="L21" i="7"/>
  <c r="H424" i="2" s="1"/>
  <c r="L20" i="7"/>
  <c r="H423" i="2" s="1"/>
  <c r="M19" i="7"/>
  <c r="H444" i="2"/>
  <c r="K19" i="7"/>
  <c r="H400" i="2"/>
  <c r="J19" i="7"/>
  <c r="H378" i="2" s="1"/>
  <c r="I19" i="7"/>
  <c r="H356" i="2" s="1"/>
  <c r="H19" i="7"/>
  <c r="H334" i="2"/>
  <c r="G19" i="7"/>
  <c r="H312" i="2"/>
  <c r="F19" i="7"/>
  <c r="H290" i="2" s="1"/>
  <c r="E19" i="7"/>
  <c r="H268" i="2" s="1"/>
  <c r="D19" i="7"/>
  <c r="H246" i="2"/>
  <c r="C19" i="7"/>
  <c r="H224" i="2"/>
  <c r="J18" i="7"/>
  <c r="H377" i="2" s="1"/>
  <c r="I18" i="7"/>
  <c r="L16" i="7"/>
  <c r="H419" i="2"/>
  <c r="L15" i="7"/>
  <c r="H418" i="2" s="1"/>
  <c r="M14" i="7"/>
  <c r="K14" i="7"/>
  <c r="H395" i="2"/>
  <c r="J14" i="7"/>
  <c r="H373" i="2"/>
  <c r="I14" i="7"/>
  <c r="H14" i="7"/>
  <c r="G14" i="7"/>
  <c r="H307" i="2" s="1"/>
  <c r="F14" i="7"/>
  <c r="H285" i="2"/>
  <c r="E14" i="7"/>
  <c r="H263" i="2" s="1"/>
  <c r="D14" i="7"/>
  <c r="C14" i="7"/>
  <c r="C17" i="7" s="1"/>
  <c r="C31" i="7" s="1"/>
  <c r="M13" i="7"/>
  <c r="H438" i="2" s="1"/>
  <c r="J13" i="7"/>
  <c r="H372" i="2" s="1"/>
  <c r="I13" i="7"/>
  <c r="H350" i="2" s="1"/>
  <c r="G13" i="7"/>
  <c r="H306" i="2"/>
  <c r="F13" i="7"/>
  <c r="H284" i="2" s="1"/>
  <c r="F17" i="7"/>
  <c r="H288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H31" i="5" s="1"/>
  <c r="H36" i="5" s="1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945" i="2"/>
  <c r="H1192" i="2"/>
  <c r="H627" i="2"/>
  <c r="J25" i="8"/>
  <c r="H654" i="2" s="1"/>
  <c r="H1172" i="2"/>
  <c r="H771" i="2"/>
  <c r="Q21" i="8"/>
  <c r="H861" i="2"/>
  <c r="Q24" i="8"/>
  <c r="R24" i="8" s="1"/>
  <c r="H893" i="2" s="1"/>
  <c r="H775" i="2"/>
  <c r="Q26" i="8"/>
  <c r="H865" i="2" s="1"/>
  <c r="H563" i="2"/>
  <c r="H747" i="2"/>
  <c r="H950" i="2"/>
  <c r="H1121" i="2"/>
  <c r="C79" i="11"/>
  <c r="H1300" i="2" s="1"/>
  <c r="H772" i="2"/>
  <c r="H565" i="2"/>
  <c r="H1299" i="2"/>
  <c r="E15" i="14"/>
  <c r="D15" i="14"/>
  <c r="C21" i="9"/>
  <c r="H921" i="2" s="1"/>
  <c r="H918" i="2"/>
  <c r="H1130" i="2"/>
  <c r="G17" i="7"/>
  <c r="H310" i="2"/>
  <c r="H82" i="2"/>
  <c r="H1167" i="2"/>
  <c r="H764" i="2"/>
  <c r="Q14" i="8"/>
  <c r="J15" i="8"/>
  <c r="H645" i="2" s="1"/>
  <c r="H767" i="2"/>
  <c r="H597" i="2"/>
  <c r="Q31" i="8"/>
  <c r="H869" i="2" s="1"/>
  <c r="J32" i="8"/>
  <c r="J35" i="8"/>
  <c r="R35" i="8" s="1"/>
  <c r="H903" i="2" s="1"/>
  <c r="H783" i="2"/>
  <c r="Q36" i="8"/>
  <c r="H874" i="2" s="1"/>
  <c r="Q39" i="8"/>
  <c r="H877" i="2"/>
  <c r="J41" i="8"/>
  <c r="H1051" i="2"/>
  <c r="H1137" i="2"/>
  <c r="J31" i="8"/>
  <c r="J39" i="8"/>
  <c r="H667" i="2" s="1"/>
  <c r="H770" i="2"/>
  <c r="J37" i="8"/>
  <c r="H669" i="2"/>
  <c r="H854" i="2"/>
  <c r="H1008" i="2"/>
  <c r="H932" i="2"/>
  <c r="E35" i="9"/>
  <c r="H996" i="2" s="1"/>
  <c r="H272" i="2"/>
  <c r="C473" i="2"/>
  <c r="B33" i="10"/>
  <c r="B153" i="11"/>
  <c r="C1266" i="2"/>
  <c r="E17" i="7"/>
  <c r="H266" i="2"/>
  <c r="C87" i="9"/>
  <c r="H1038" i="2" s="1"/>
  <c r="C1013" i="2"/>
  <c r="C900" i="2"/>
  <c r="C961" i="2"/>
  <c r="C960" i="2"/>
  <c r="C916" i="2"/>
  <c r="C422" i="2"/>
  <c r="C194" i="2"/>
  <c r="C1321" i="2"/>
  <c r="C1308" i="2"/>
  <c r="C369" i="2"/>
  <c r="C166" i="2"/>
  <c r="C310" i="2"/>
  <c r="C107" i="2"/>
  <c r="C1209" i="2"/>
  <c r="C966" i="2"/>
  <c r="C944" i="2"/>
  <c r="C704" i="2"/>
  <c r="C1063" i="2"/>
  <c r="C623" i="2"/>
  <c r="C1021" i="2"/>
  <c r="C501" i="2"/>
  <c r="C134" i="2"/>
  <c r="C1145" i="2"/>
  <c r="C1247" i="2"/>
  <c r="C1004" i="2"/>
  <c r="A3" i="14"/>
  <c r="C958" i="2"/>
  <c r="C638" i="2"/>
  <c r="C897" i="2"/>
  <c r="C424" i="2"/>
  <c r="C1254" i="2"/>
  <c r="C1127" i="2"/>
  <c r="C1024" i="2"/>
  <c r="C20" i="2"/>
  <c r="C1237" i="2"/>
  <c r="C1039" i="2"/>
  <c r="C903" i="2"/>
  <c r="C1089" i="2"/>
  <c r="A5" i="10"/>
  <c r="C821" i="2"/>
  <c r="C1009" i="2"/>
  <c r="C1269" i="2"/>
  <c r="C715" i="2"/>
  <c r="C910" i="2"/>
  <c r="C1154" i="2"/>
  <c r="C697" i="2"/>
  <c r="C470" i="2"/>
  <c r="C909" i="2"/>
  <c r="C1035" i="2"/>
  <c r="C806" i="2"/>
  <c r="C577" i="2"/>
  <c r="C347" i="2"/>
  <c r="C1083" i="2"/>
  <c r="C877" i="2"/>
  <c r="C753" i="2"/>
  <c r="C545" i="2"/>
  <c r="C370" i="2"/>
  <c r="C922" i="2"/>
  <c r="C482" i="2"/>
  <c r="C215" i="2"/>
  <c r="C633" i="2"/>
  <c r="C521" i="2"/>
  <c r="C1117" i="2"/>
  <c r="C643" i="2"/>
  <c r="C269" i="2"/>
  <c r="C674" i="2"/>
  <c r="C551" i="2"/>
  <c r="C801" i="2"/>
  <c r="C721" i="2"/>
  <c r="C673" i="2"/>
  <c r="C680" i="2"/>
  <c r="C469" i="2"/>
  <c r="C359" i="2"/>
  <c r="C236" i="2"/>
  <c r="C1307" i="2"/>
  <c r="C1151" i="2"/>
  <c r="C102" i="2"/>
  <c r="C1322" i="2"/>
  <c r="C1157" i="2"/>
  <c r="C112" i="2"/>
  <c r="C109" i="2"/>
  <c r="C192" i="2"/>
  <c r="C356" i="2"/>
  <c r="C516" i="2"/>
  <c r="C741" i="2"/>
  <c r="C354" i="2"/>
  <c r="C30" i="2"/>
  <c r="C69" i="2"/>
  <c r="C147" i="2"/>
  <c r="C1066" i="2"/>
  <c r="C934" i="2"/>
  <c r="C1287" i="2"/>
  <c r="C858" i="2"/>
  <c r="C1220" i="2"/>
  <c r="C755" i="2"/>
  <c r="C1041" i="2"/>
  <c r="C622" i="2"/>
  <c r="C264" i="2"/>
  <c r="C779" i="2"/>
  <c r="C1328" i="2"/>
  <c r="C832" i="2"/>
  <c r="C534" i="2"/>
  <c r="C1318" i="2"/>
  <c r="C905" i="2"/>
  <c r="C743" i="2"/>
  <c r="C465" i="2"/>
  <c r="C1030" i="2"/>
  <c r="C417" i="2"/>
  <c r="C708" i="2"/>
  <c r="C539" i="2"/>
  <c r="C1022" i="2"/>
  <c r="C414" i="2"/>
  <c r="C699" i="2"/>
  <c r="C538" i="2"/>
  <c r="C376" i="2"/>
  <c r="C817" i="2"/>
  <c r="C646" i="2"/>
  <c r="C421" i="2"/>
  <c r="C259" i="2"/>
  <c r="A6" i="4"/>
  <c r="C1293" i="2"/>
  <c r="C1236" i="2"/>
  <c r="C1100" i="2"/>
  <c r="C1277" i="2"/>
  <c r="C1202" i="2"/>
  <c r="C377" i="2"/>
  <c r="C661" i="2"/>
  <c r="C602" i="2"/>
  <c r="C188" i="2"/>
  <c r="C1288" i="2"/>
  <c r="C1184" i="2"/>
  <c r="C1284" i="2"/>
  <c r="C927" i="2"/>
  <c r="C1074" i="2"/>
  <c r="C783" i="2"/>
  <c r="C1019" i="2"/>
  <c r="C561" i="2"/>
  <c r="C889" i="2"/>
  <c r="C1330" i="2"/>
  <c r="C678" i="2"/>
  <c r="C332" i="2"/>
  <c r="C957" i="2"/>
  <c r="C1070" i="2"/>
  <c r="C777" i="2"/>
  <c r="C435" i="2"/>
  <c r="C1126" i="2"/>
  <c r="C849" i="2"/>
  <c r="C645" i="2"/>
  <c r="C387" i="2"/>
  <c r="C845" i="2"/>
  <c r="C732" i="2"/>
  <c r="C543" i="2"/>
  <c r="C293" i="2"/>
  <c r="C237" i="2"/>
  <c r="C181" i="2"/>
  <c r="C650" i="2"/>
  <c r="C608" i="2"/>
  <c r="C565" i="2"/>
  <c r="C502" i="2"/>
  <c r="C464" i="2"/>
  <c r="C1252" i="2"/>
  <c r="C822" i="2"/>
  <c r="C729" i="2"/>
  <c r="C529" i="2"/>
  <c r="C291" i="2"/>
  <c r="C235" i="2"/>
  <c r="C731" i="2"/>
  <c r="C649" i="2"/>
  <c r="C598" i="2"/>
  <c r="C564" i="2"/>
  <c r="C67" i="2"/>
  <c r="C884" i="2"/>
  <c r="C640" i="2"/>
  <c r="C198" i="2"/>
  <c r="C671" i="2"/>
  <c r="C1058" i="2"/>
  <c r="C463" i="2"/>
  <c r="C254" i="2"/>
  <c r="C713" i="2"/>
  <c r="C542" i="2"/>
  <c r="C486" i="2"/>
  <c r="C446" i="2"/>
  <c r="C375" i="2"/>
  <c r="C337" i="2"/>
  <c r="C290" i="2"/>
  <c r="C212" i="2"/>
  <c r="C1193" i="2"/>
  <c r="C1274" i="2"/>
  <c r="C138" i="2"/>
  <c r="C1119" i="2"/>
  <c r="C1208" i="2"/>
  <c r="C145" i="2"/>
  <c r="C1028" i="2"/>
  <c r="C1134" i="2"/>
  <c r="C71" i="2"/>
  <c r="C171" i="2"/>
  <c r="C1227" i="2"/>
  <c r="C963" i="2"/>
  <c r="C879" i="2"/>
  <c r="C53" i="2"/>
  <c r="C1099" i="2"/>
  <c r="C174" i="2"/>
  <c r="C1286" i="2"/>
  <c r="C223" i="2"/>
  <c r="C285" i="2"/>
  <c r="C335" i="2"/>
  <c r="C436" i="2"/>
  <c r="C487" i="2"/>
  <c r="C567" i="2"/>
  <c r="C459" i="2"/>
  <c r="C1043" i="2"/>
  <c r="C816" i="2"/>
  <c r="C627" i="2"/>
  <c r="C454" i="2"/>
  <c r="C365" i="2"/>
  <c r="C253" i="2"/>
  <c r="C1246" i="2"/>
  <c r="C130" i="2"/>
  <c r="C1305" i="2"/>
  <c r="C931" i="2"/>
  <c r="C1128" i="2"/>
  <c r="C95" i="2"/>
  <c r="C1178" i="2"/>
  <c r="C80" i="2"/>
  <c r="C1272" i="2"/>
  <c r="C105" i="2"/>
  <c r="C1323" i="2"/>
  <c r="C190" i="2"/>
  <c r="C275" i="2"/>
  <c r="C352" i="2"/>
  <c r="C427" i="2"/>
  <c r="C517" i="2"/>
  <c r="C663" i="2"/>
  <c r="C320" i="2"/>
  <c r="C914" i="2"/>
  <c r="C705" i="2"/>
  <c r="C437" i="2"/>
  <c r="C1098" i="2"/>
  <c r="C544" i="2"/>
  <c r="C624" i="2"/>
  <c r="C714" i="2"/>
  <c r="C258" i="2"/>
  <c r="C440" i="2"/>
  <c r="C786" i="2"/>
  <c r="C1062" i="2"/>
  <c r="C483" i="2"/>
  <c r="C552" i="2"/>
  <c r="C625" i="2"/>
  <c r="C717" i="2"/>
  <c r="C270" i="2"/>
  <c r="C450" i="2"/>
  <c r="C789" i="2"/>
  <c r="C1137" i="2"/>
  <c r="C362" i="2"/>
  <c r="C476" i="2"/>
  <c r="C618" i="2"/>
  <c r="C748" i="2"/>
  <c r="C824" i="2"/>
  <c r="C925" i="2"/>
  <c r="C1069" i="2"/>
  <c r="C9" i="2"/>
  <c r="C401" i="2"/>
  <c r="C563" i="2"/>
  <c r="C749" i="2"/>
  <c r="C860" i="2"/>
  <c r="C1005" i="2"/>
  <c r="C23" i="2"/>
  <c r="C1006" i="2"/>
  <c r="C764" i="2"/>
  <c r="C403" i="2"/>
  <c r="C248" i="2"/>
  <c r="C703" i="2"/>
  <c r="C616" i="2"/>
  <c r="C1216" i="2"/>
  <c r="C992" i="2"/>
  <c r="C840" i="2"/>
  <c r="C726" i="2"/>
  <c r="C98" i="2"/>
  <c r="C1146" i="2"/>
  <c r="C952" i="2"/>
  <c r="C829" i="2"/>
  <c r="C78" i="2"/>
  <c r="C99" i="2"/>
  <c r="C1211" i="2"/>
  <c r="C1025" i="2"/>
  <c r="C912" i="2"/>
  <c r="C967" i="2"/>
  <c r="C1106" i="2"/>
  <c r="C52" i="2"/>
  <c r="C35" i="2"/>
  <c r="C1118" i="2"/>
  <c r="C96" i="2"/>
  <c r="C1213" i="2"/>
  <c r="C1299" i="2"/>
  <c r="C230" i="2"/>
  <c r="C405" i="2"/>
  <c r="C229" i="2"/>
  <c r="H1028" i="2"/>
  <c r="C45" i="8"/>
  <c r="B54" i="6"/>
  <c r="B151" i="11"/>
  <c r="C218" i="2"/>
  <c r="C509" i="2"/>
  <c r="C1214" i="2"/>
  <c r="C1197" i="2"/>
  <c r="C1249" i="2"/>
  <c r="C972" i="2"/>
  <c r="C55" i="2"/>
  <c r="C626" i="2"/>
  <c r="C169" i="2"/>
  <c r="C231" i="2"/>
  <c r="C47" i="2"/>
  <c r="C590" i="2"/>
  <c r="C938" i="2"/>
  <c r="C488" i="2"/>
  <c r="C1190" i="2"/>
  <c r="C725" i="2"/>
  <c r="C1182" i="2"/>
  <c r="C724" i="2"/>
  <c r="C496" i="2"/>
  <c r="C696" i="2"/>
  <c r="C283" i="2"/>
  <c r="C1251" i="2"/>
  <c r="C1188" i="2"/>
  <c r="C241" i="2"/>
  <c r="C585" i="2"/>
  <c r="C411" i="2"/>
  <c r="C1163" i="2"/>
  <c r="C13" i="2"/>
  <c r="C66" i="2"/>
  <c r="C396" i="2"/>
  <c r="C599" i="2"/>
  <c r="C513" i="2"/>
  <c r="C324" i="2"/>
  <c r="C514" i="2"/>
  <c r="C326" i="2"/>
  <c r="C420" i="2"/>
  <c r="C866" i="2"/>
  <c r="C479" i="2"/>
  <c r="C1152" i="2"/>
  <c r="C314" i="2"/>
  <c r="C1090" i="2"/>
  <c r="C1320" i="2"/>
  <c r="C12" i="2"/>
  <c r="C1023" i="2"/>
  <c r="C1040" i="2"/>
  <c r="C308" i="2"/>
  <c r="C404" i="2"/>
  <c r="C1191" i="2"/>
  <c r="C1292" i="2"/>
  <c r="C50" i="2"/>
  <c r="C402" i="2"/>
  <c r="C745" i="2"/>
  <c r="C519" i="2"/>
  <c r="C341" i="2"/>
  <c r="C527" i="2"/>
  <c r="C343" i="2"/>
  <c r="C432" i="2"/>
  <c r="C886" i="2"/>
  <c r="C490" i="2"/>
  <c r="C1205" i="2"/>
  <c r="C289" i="2"/>
  <c r="C1026" i="2"/>
  <c r="C980" i="2"/>
  <c r="C1233" i="2"/>
  <c r="C1093" i="2"/>
  <c r="C5" i="2"/>
  <c r="C128" i="2"/>
  <c r="C629" i="2"/>
  <c r="C193" i="2"/>
  <c r="C594" i="2"/>
  <c r="C503" i="2"/>
  <c r="C443" i="2"/>
  <c r="C399" i="2"/>
  <c r="C348" i="2"/>
  <c r="C997" i="2"/>
  <c r="C395" i="2"/>
  <c r="C702" i="2"/>
  <c r="C562" i="2"/>
  <c r="C481" i="2"/>
  <c r="C430" i="2"/>
  <c r="C385" i="2"/>
  <c r="C331" i="2"/>
  <c r="C277" i="2"/>
  <c r="C219" i="2"/>
  <c r="C1234" i="2"/>
  <c r="C1302" i="2"/>
  <c r="C300" i="2"/>
  <c r="C101" i="2"/>
  <c r="C129" i="2"/>
  <c r="C1199" i="2"/>
  <c r="C1116" i="2"/>
  <c r="C807" i="2"/>
  <c r="C793" i="2"/>
  <c r="C382" i="2"/>
  <c r="C1054" i="2"/>
  <c r="C423" i="2"/>
  <c r="C831" i="2"/>
  <c r="C378" i="2"/>
  <c r="C810" i="2"/>
  <c r="C642" i="2"/>
  <c r="C802" i="2"/>
  <c r="C631" i="2"/>
  <c r="C739" i="2"/>
  <c r="C530" i="2"/>
  <c r="C197" i="2"/>
  <c r="C123" i="2"/>
  <c r="C947" i="2"/>
  <c r="C1332" i="2"/>
  <c r="C346" i="2"/>
  <c r="C304" i="2"/>
  <c r="C140" i="2"/>
  <c r="C1076" i="2"/>
  <c r="C1226" i="2"/>
  <c r="C461" i="2"/>
  <c r="C106" i="2"/>
  <c r="C583" i="2"/>
  <c r="C610" i="2"/>
  <c r="C584" i="2"/>
  <c r="C657" i="2"/>
  <c r="C531" i="2"/>
  <c r="C989" i="2"/>
  <c r="C679" i="2"/>
  <c r="C57" i="2"/>
  <c r="C187" i="2"/>
  <c r="C919" i="2"/>
  <c r="C1027" i="2"/>
  <c r="C1105" i="2"/>
  <c r="C1217" i="2"/>
  <c r="C11" i="2"/>
  <c r="C511" i="2"/>
  <c r="C294" i="2"/>
  <c r="C895" i="2"/>
  <c r="C1060" i="2"/>
  <c r="C1210" i="2"/>
  <c r="C478" i="2"/>
  <c r="C637" i="2"/>
  <c r="C589" i="2"/>
  <c r="C687" i="2"/>
  <c r="C592" i="2"/>
  <c r="C698" i="2"/>
  <c r="C558" i="2"/>
  <c r="C1000" i="2"/>
  <c r="C695" i="2"/>
  <c r="C1276" i="2"/>
  <c r="A6" i="6"/>
  <c r="C854" i="2"/>
  <c r="C848" i="2"/>
  <c r="C1031" i="2"/>
  <c r="C33" i="2"/>
  <c r="C26" i="2"/>
  <c r="C1091" i="2"/>
  <c r="C429" i="2"/>
  <c r="C711" i="2"/>
  <c r="C573" i="2"/>
  <c r="C484" i="2"/>
  <c r="C431" i="2"/>
  <c r="C388" i="2"/>
  <c r="C333" i="2"/>
  <c r="C856" i="2"/>
  <c r="C307" i="2"/>
  <c r="C652" i="2"/>
  <c r="C541" i="2"/>
  <c r="C467" i="2"/>
  <c r="C418" i="2"/>
  <c r="C371" i="2"/>
  <c r="C317" i="2"/>
  <c r="C261" i="2"/>
  <c r="C207" i="2"/>
  <c r="C1262" i="2"/>
  <c r="C1120" i="2"/>
  <c r="C973" i="2"/>
  <c r="C874" i="2"/>
  <c r="C803" i="2"/>
  <c r="C111" i="2"/>
  <c r="C1273" i="2"/>
  <c r="C1096" i="2"/>
  <c r="C988" i="2"/>
  <c r="C907" i="2"/>
  <c r="C939" i="2"/>
  <c r="C1029" i="2"/>
  <c r="C1164" i="2"/>
  <c r="C61" i="2"/>
  <c r="C28" i="2"/>
  <c r="C1166" i="2"/>
  <c r="C1032" i="2"/>
  <c r="C1326" i="2"/>
  <c r="C1131" i="2"/>
  <c r="C162" i="2"/>
  <c r="C1278" i="2"/>
  <c r="C199" i="2"/>
  <c r="C271" i="2"/>
  <c r="C363" i="2"/>
  <c r="C458" i="2"/>
  <c r="C636" i="2"/>
  <c r="C796" i="2"/>
  <c r="C6" i="2"/>
  <c r="C1189" i="2"/>
  <c r="C240" i="2"/>
  <c r="C311" i="2"/>
  <c r="C416" i="2"/>
  <c r="C536" i="2"/>
  <c r="C284" i="2"/>
  <c r="C1255" i="2"/>
  <c r="C122" i="2"/>
  <c r="C168" i="2"/>
  <c r="C1271" i="2"/>
  <c r="C1129" i="2"/>
  <c r="C1036" i="2"/>
  <c r="C156" i="2"/>
  <c r="C1283" i="2"/>
  <c r="C1139" i="2"/>
  <c r="C158" i="2"/>
  <c r="C1319" i="2"/>
  <c r="C234" i="2"/>
  <c r="C342" i="2"/>
  <c r="C441" i="2"/>
  <c r="C587" i="2"/>
  <c r="C553" i="2"/>
  <c r="C361" i="2"/>
  <c r="C455" i="2"/>
  <c r="C620" i="2"/>
  <c r="C773" i="2"/>
  <c r="C1140" i="2"/>
  <c r="C87" i="2"/>
  <c r="C1241" i="2"/>
  <c r="C941" i="2"/>
  <c r="C797" i="2"/>
  <c r="C227" i="2"/>
  <c r="C211" i="2"/>
  <c r="C233" i="2"/>
  <c r="C1135" i="2"/>
  <c r="C38" i="2"/>
  <c r="C142" i="2"/>
  <c r="C855" i="2"/>
  <c r="C604" i="2"/>
  <c r="C566" i="2"/>
  <c r="C90" i="2"/>
  <c r="C79" i="2"/>
  <c r="C92" i="2"/>
  <c r="C759" i="2"/>
  <c r="C313" i="2"/>
  <c r="C4" i="2"/>
  <c r="C535" i="2"/>
  <c r="C444" i="2"/>
  <c r="C121" i="2"/>
  <c r="C357" i="2"/>
  <c r="C278" i="2"/>
  <c r="C282" i="2"/>
  <c r="C632" i="2"/>
  <c r="C763" i="2"/>
  <c r="C691" i="2"/>
  <c r="C926" i="2"/>
  <c r="C1065" i="2"/>
  <c r="C25" i="2"/>
  <c r="Q16" i="8"/>
  <c r="H856" i="2" s="1"/>
  <c r="G19" i="8"/>
  <c r="H559" i="2" s="1"/>
  <c r="H529" i="2"/>
  <c r="G71" i="4"/>
  <c r="H120" i="2" s="1"/>
  <c r="B111" i="9"/>
  <c r="B98" i="4"/>
  <c r="B50" i="5"/>
  <c r="C1097" i="2"/>
  <c r="C151" i="2"/>
  <c r="C1159" i="2"/>
  <c r="C62" i="2"/>
  <c r="C249" i="2"/>
  <c r="C425" i="2"/>
  <c r="C374" i="2"/>
  <c r="C412" i="2"/>
  <c r="C607" i="2"/>
  <c r="C785" i="2"/>
  <c r="C917" i="2"/>
  <c r="C1176" i="2"/>
  <c r="C1212" i="2"/>
  <c r="C794" i="2"/>
  <c r="C426" i="2"/>
  <c r="C239" i="2"/>
  <c r="C685" i="2"/>
  <c r="C120" i="2"/>
  <c r="C1122" i="2"/>
  <c r="C936" i="2"/>
  <c r="C823" i="2"/>
  <c r="C742" i="2"/>
  <c r="C572" i="2"/>
  <c r="C1239" i="2"/>
  <c r="C1001" i="2"/>
  <c r="C853" i="2"/>
  <c r="C770" i="2"/>
  <c r="C1325" i="2"/>
  <c r="C1067" i="2"/>
  <c r="C945" i="2"/>
  <c r="C843" i="2"/>
  <c r="C1061" i="2"/>
  <c r="C1275" i="2"/>
  <c r="C175" i="2"/>
  <c r="C1124" i="2"/>
  <c r="C161" i="2"/>
  <c r="C1175" i="2"/>
  <c r="C54" i="2"/>
  <c r="C1198" i="2"/>
  <c r="C255" i="2"/>
  <c r="C391" i="2"/>
  <c r="C528" i="2"/>
  <c r="C485" i="2"/>
  <c r="C1303" i="2"/>
  <c r="C203" i="2"/>
  <c r="C296" i="2"/>
  <c r="C438" i="2"/>
  <c r="C644" i="2"/>
  <c r="C1225" i="2"/>
  <c r="C76" i="2"/>
  <c r="C7" i="2"/>
  <c r="C1161" i="2"/>
  <c r="C1016" i="2"/>
  <c r="C16" i="2"/>
  <c r="C1171" i="2"/>
  <c r="C70" i="2"/>
  <c r="C1206" i="2"/>
  <c r="C302" i="2"/>
  <c r="C451" i="2"/>
  <c r="C183" i="2"/>
  <c r="C319" i="2"/>
  <c r="C472" i="2"/>
  <c r="C262" i="2"/>
  <c r="C226" i="2"/>
  <c r="C762" i="2"/>
  <c r="C537" i="2"/>
  <c r="C1231" i="2"/>
  <c r="C683" i="2"/>
  <c r="C836" i="2"/>
  <c r="C243" i="2"/>
  <c r="A6" i="7"/>
  <c r="C1243" i="2"/>
  <c r="C885" i="2"/>
  <c r="C872" i="2"/>
  <c r="C790" i="2"/>
  <c r="C675" i="2"/>
  <c r="C266" i="2"/>
  <c r="C1167" i="2"/>
  <c r="C201" i="2"/>
  <c r="C605" i="2"/>
  <c r="C1156" i="2"/>
  <c r="C970" i="2"/>
  <c r="C489" i="2"/>
  <c r="C1101" i="2"/>
  <c r="D98" i="9" l="1"/>
  <c r="D99" i="9" s="1"/>
  <c r="H1093" i="2" s="1"/>
  <c r="E40" i="9"/>
  <c r="H1001" i="2" s="1"/>
  <c r="C574" i="2"/>
  <c r="C1033" i="2"/>
  <c r="C709" i="2"/>
  <c r="C1160" i="2"/>
  <c r="C722" i="2"/>
  <c r="C984" i="2"/>
  <c r="C1132" i="2"/>
  <c r="C1162" i="2"/>
  <c r="C1142" i="2"/>
  <c r="C177" i="2"/>
  <c r="C447" i="2"/>
  <c r="C419" i="2"/>
  <c r="C1123" i="2"/>
  <c r="C41" i="2"/>
  <c r="C170" i="2"/>
  <c r="C383" i="2"/>
  <c r="C526" i="2"/>
  <c r="C506" i="2"/>
  <c r="C301" i="2"/>
  <c r="C508" i="2"/>
  <c r="C316" i="2"/>
  <c r="C398" i="2"/>
  <c r="C857" i="2"/>
  <c r="C468" i="2"/>
  <c r="C1110" i="2"/>
  <c r="C322" i="2"/>
  <c r="C1138" i="2"/>
  <c r="C68" i="2"/>
  <c r="C176" i="2"/>
  <c r="C991" i="2"/>
  <c r="C1072" i="2"/>
  <c r="C268" i="2"/>
  <c r="C586" i="2"/>
  <c r="C232" i="2"/>
  <c r="C27" i="2"/>
  <c r="C153" i="2"/>
  <c r="C1229" i="2"/>
  <c r="C205" i="2"/>
  <c r="C439" i="2"/>
  <c r="C406" i="2"/>
  <c r="C555" i="2"/>
  <c r="C639" i="2"/>
  <c r="C504" i="2"/>
  <c r="C495" i="2"/>
  <c r="C733" i="2"/>
  <c r="C827" i="2"/>
  <c r="C499" i="2"/>
  <c r="C838" i="2"/>
  <c r="C179" i="2"/>
  <c r="C769" i="2"/>
  <c r="C1073" i="2"/>
  <c r="C728" i="2"/>
  <c r="C954" i="2"/>
  <c r="C19" i="2"/>
  <c r="C842" i="2"/>
  <c r="C1144" i="2"/>
  <c r="C999" i="2"/>
  <c r="C160" i="2"/>
  <c r="C48" i="2"/>
  <c r="C379" i="2"/>
  <c r="C692" i="2"/>
  <c r="C73" i="2"/>
  <c r="C975" i="2"/>
  <c r="C77" i="2"/>
  <c r="C968" i="2"/>
  <c r="C660" i="2"/>
  <c r="C1037" i="2"/>
  <c r="C1121" i="2"/>
  <c r="C1315" i="2"/>
  <c r="C340" i="2"/>
  <c r="C59" i="2"/>
  <c r="C619" i="2"/>
  <c r="C328" i="2"/>
  <c r="C690" i="2"/>
  <c r="C727" i="2"/>
  <c r="C1181" i="2"/>
  <c r="C1077" i="2"/>
  <c r="A5" i="9"/>
  <c r="C251" i="2"/>
  <c r="C630" i="2"/>
  <c r="C309" i="2"/>
  <c r="C689" i="2"/>
  <c r="C985" i="2"/>
  <c r="C693" i="2"/>
  <c r="C996" i="2"/>
  <c r="C734" i="2"/>
  <c r="C1259" i="2"/>
  <c r="C826" i="2"/>
  <c r="C808" i="2"/>
  <c r="C641" i="2"/>
  <c r="C820" i="2"/>
  <c r="C937" i="2"/>
  <c r="C998" i="2"/>
  <c r="C143" i="2"/>
  <c r="C1155" i="2"/>
  <c r="C668" i="2"/>
  <c r="C325" i="2"/>
  <c r="C172" i="2"/>
  <c r="C1092" i="2"/>
  <c r="C1258" i="2"/>
  <c r="C452" i="2"/>
  <c r="C1317" i="2"/>
  <c r="C570" i="2"/>
  <c r="C569" i="2"/>
  <c r="C578" i="2"/>
  <c r="C579" i="2"/>
  <c r="C520" i="2"/>
  <c r="C976" i="2"/>
  <c r="C635" i="2"/>
  <c r="C83" i="2"/>
  <c r="C195" i="2"/>
  <c r="C964" i="2"/>
  <c r="C1085" i="2"/>
  <c r="C1153" i="2"/>
  <c r="C1149" i="2"/>
  <c r="C1261" i="2"/>
  <c r="C449" i="2"/>
  <c r="C466" i="2"/>
  <c r="C1222" i="2"/>
  <c r="C847" i="2"/>
  <c r="C1207" i="2"/>
  <c r="C89" i="2"/>
  <c r="C267" i="2"/>
  <c r="C505" i="2"/>
  <c r="C862" i="2"/>
  <c r="C1011" i="2"/>
  <c r="C706" i="2"/>
  <c r="C767" i="2"/>
  <c r="C546" i="2"/>
  <c r="C260" i="2"/>
  <c r="C1079" i="2"/>
  <c r="C601" i="2"/>
  <c r="C915" i="2"/>
  <c r="C389" i="2"/>
  <c r="C850" i="2"/>
  <c r="A6" i="5"/>
  <c r="C666" i="2"/>
  <c r="C809" i="2"/>
  <c r="C1187" i="2"/>
  <c r="C799" i="2"/>
  <c r="C982" i="2"/>
  <c r="C1071" i="2"/>
  <c r="C1285" i="2"/>
  <c r="C113" i="2"/>
  <c r="C474" i="2"/>
  <c r="C582" i="2"/>
  <c r="C137" i="2"/>
  <c r="C15" i="2"/>
  <c r="C381" i="2"/>
  <c r="C1086" i="2"/>
  <c r="C1014" i="2"/>
  <c r="C754" i="2"/>
  <c r="C1333" i="2"/>
  <c r="C338" i="2"/>
  <c r="C518" i="2"/>
  <c r="C1240" i="2"/>
  <c r="C524" i="2"/>
  <c r="C321" i="2"/>
  <c r="C202" i="2"/>
  <c r="C1280" i="2"/>
  <c r="C768" i="2"/>
  <c r="C155" i="2"/>
  <c r="C888" i="2"/>
  <c r="C684" i="2"/>
  <c r="C591" i="2"/>
  <c r="C765" i="2"/>
  <c r="C880" i="2"/>
  <c r="C940" i="2"/>
  <c r="C139" i="2"/>
  <c r="C146" i="2"/>
  <c r="C902" i="2"/>
  <c r="C263" i="2"/>
  <c r="C863" i="2"/>
  <c r="C1012" i="2"/>
  <c r="C182" i="2"/>
  <c r="C494" i="2"/>
  <c r="C688" i="2"/>
  <c r="C614" i="2"/>
  <c r="C747" i="2"/>
  <c r="C617" i="2"/>
  <c r="C772" i="2"/>
  <c r="C588" i="2"/>
  <c r="C1049" i="2"/>
  <c r="C744" i="2"/>
  <c r="C1112" i="2"/>
  <c r="C716" i="2"/>
  <c r="C882" i="2"/>
  <c r="C986" i="2"/>
  <c r="C1059" i="2"/>
  <c r="C1296" i="2"/>
  <c r="C1147" i="2"/>
  <c r="C611" i="2"/>
  <c r="C428" i="2"/>
  <c r="C1311" i="2"/>
  <c r="C979" i="2"/>
  <c r="C1113" i="2"/>
  <c r="C154" i="2"/>
  <c r="C298" i="2"/>
  <c r="C556" i="2"/>
  <c r="C1165" i="2"/>
  <c r="C500" i="2"/>
  <c r="C781" i="2"/>
  <c r="C844" i="2"/>
  <c r="C571" i="2"/>
  <c r="C303" i="2"/>
  <c r="C29" i="2"/>
  <c r="C662" i="2"/>
  <c r="C962" i="2"/>
  <c r="C445" i="2"/>
  <c r="C898" i="2"/>
  <c r="C751" i="2"/>
  <c r="C628" i="2"/>
  <c r="C776" i="2"/>
  <c r="C1109" i="2"/>
  <c r="C778" i="2"/>
  <c r="C956" i="2"/>
  <c r="C1114" i="2"/>
  <c r="C1221" i="2"/>
  <c r="C178" i="2"/>
  <c r="C933" i="2"/>
  <c r="C165" i="2"/>
  <c r="C1081" i="2"/>
  <c r="C152" i="2"/>
  <c r="C480" i="2"/>
  <c r="C852" i="2"/>
  <c r="C974" i="2"/>
  <c r="C164" i="2"/>
  <c r="C1088" i="2"/>
  <c r="C413" i="2"/>
  <c r="C830" i="2"/>
  <c r="C10" i="2"/>
  <c r="C548" i="2"/>
  <c r="C21" i="2"/>
  <c r="C228" i="2"/>
  <c r="C45" i="2"/>
  <c r="C345" i="2"/>
  <c r="C805" i="2"/>
  <c r="C364" i="2"/>
  <c r="C978" i="2"/>
  <c r="C493" i="2"/>
  <c r="C100" i="2"/>
  <c r="C681" i="2"/>
  <c r="C825" i="2"/>
  <c r="C891" i="2"/>
  <c r="C1329" i="2"/>
  <c r="C1282" i="2"/>
  <c r="C351" i="2"/>
  <c r="C210" i="2"/>
  <c r="C995" i="2"/>
  <c r="C167" i="2"/>
  <c r="C221" i="2"/>
  <c r="C568" i="2"/>
  <c r="C220" i="2"/>
  <c r="C656" i="2"/>
  <c r="C865" i="2"/>
  <c r="C658" i="2"/>
  <c r="C873" i="2"/>
  <c r="C676" i="2"/>
  <c r="C1148" i="2"/>
  <c r="C792" i="2"/>
  <c r="C892" i="2"/>
  <c r="C672" i="2"/>
  <c r="C814" i="2"/>
  <c r="C913" i="2"/>
  <c r="C993" i="2"/>
  <c r="C104" i="2"/>
  <c r="C93" i="2"/>
  <c r="C701" i="2"/>
  <c r="C394" i="2"/>
  <c r="C58" i="2"/>
  <c r="C1055" i="2"/>
  <c r="C1044" i="2"/>
  <c r="C34" i="2"/>
  <c r="C329" i="2"/>
  <c r="C612" i="2"/>
  <c r="C655" i="2"/>
  <c r="C525" i="2"/>
  <c r="C225" i="2"/>
  <c r="C948" i="2"/>
  <c r="C600" i="2"/>
  <c r="C368" i="2"/>
  <c r="C336" i="2"/>
  <c r="C720" i="2"/>
  <c r="C1015" i="2"/>
  <c r="C512" i="2"/>
  <c r="C953" i="2"/>
  <c r="C596" i="2"/>
  <c r="C1263" i="2"/>
  <c r="C750" i="2"/>
  <c r="C1057" i="2"/>
  <c r="C65" i="2"/>
  <c r="C929" i="2"/>
  <c r="C1170" i="2"/>
  <c r="C1068" i="2"/>
  <c r="C1335" i="2"/>
  <c r="C946" i="2"/>
  <c r="C3" i="2"/>
  <c r="C1046" i="2"/>
  <c r="C1200" i="2"/>
  <c r="C560" i="2"/>
  <c r="C740" i="2"/>
  <c r="C760" i="2"/>
  <c r="C39" i="2"/>
  <c r="C1064" i="2"/>
  <c r="C1141" i="2"/>
  <c r="C1313" i="2"/>
  <c r="C1294" i="2"/>
  <c r="C955" i="2"/>
  <c r="C44" i="2"/>
  <c r="C43" i="2"/>
  <c r="C906" i="2"/>
  <c r="C386" i="2"/>
  <c r="C1219" i="2"/>
  <c r="C1264" i="2"/>
  <c r="C18" i="2"/>
  <c r="C408" i="2"/>
  <c r="C780" i="2"/>
  <c r="C532" i="2"/>
  <c r="C360" i="2"/>
  <c r="C533" i="2"/>
  <c r="C392" i="2"/>
  <c r="C442" i="2"/>
  <c r="C894" i="2"/>
  <c r="C523" i="2"/>
  <c r="C1232" i="2"/>
  <c r="C280" i="2"/>
  <c r="C1174" i="2"/>
  <c r="C115" i="2"/>
  <c r="C149" i="2"/>
  <c r="C987" i="2"/>
  <c r="C1084" i="2"/>
  <c r="C265" i="2"/>
  <c r="C549" i="2"/>
  <c r="C1331" i="2"/>
  <c r="C1265" i="2"/>
  <c r="C1186" i="2"/>
  <c r="C306" i="2"/>
  <c r="C730" i="2"/>
  <c r="C718" i="2"/>
  <c r="C189" i="2"/>
  <c r="C8" i="2"/>
  <c r="C191" i="2"/>
  <c r="C157" i="2"/>
  <c r="C775" i="2"/>
  <c r="C119" i="2"/>
  <c r="C908" i="2"/>
  <c r="C654" i="2"/>
  <c r="C144" i="2"/>
  <c r="C670" i="2"/>
  <c r="C811" i="2"/>
  <c r="C883" i="2"/>
  <c r="C1301" i="2"/>
  <c r="C1218" i="2"/>
  <c r="C295" i="2"/>
  <c r="C315" i="2"/>
  <c r="C1143" i="2"/>
  <c r="C1304" i="2"/>
  <c r="C64" i="2"/>
  <c r="C1242" i="2"/>
  <c r="C390" i="2"/>
  <c r="C185" i="2"/>
  <c r="C244" i="2"/>
  <c r="C576" i="2"/>
  <c r="C312" i="2"/>
  <c r="C159" i="2"/>
  <c r="C667" i="2"/>
  <c r="C613" i="2"/>
  <c r="C409" i="2"/>
  <c r="C784" i="2"/>
  <c r="C1168" i="2"/>
  <c r="C651" i="2"/>
  <c r="C1130" i="2"/>
  <c r="C256" i="2"/>
  <c r="C1078" i="2"/>
  <c r="C648" i="2"/>
  <c r="C901" i="2"/>
  <c r="C1260" i="2"/>
  <c r="C875" i="2"/>
  <c r="C84" i="2"/>
  <c r="C75" i="2"/>
  <c r="C281" i="2"/>
  <c r="C861" i="2"/>
  <c r="C923" i="2"/>
  <c r="C839" i="2"/>
  <c r="C1052" i="2"/>
  <c r="C547" i="2"/>
  <c r="C735" i="2"/>
  <c r="C659" i="2"/>
  <c r="C924" i="2"/>
  <c r="C117" i="2"/>
  <c r="C46" i="2"/>
  <c r="C1228" i="2"/>
  <c r="C497" i="2"/>
  <c r="C1204" i="2"/>
  <c r="C791" i="2"/>
  <c r="C559" i="2"/>
  <c r="C510" i="2"/>
  <c r="C949" i="2"/>
  <c r="C621" i="2"/>
  <c r="C108" i="2"/>
  <c r="C222" i="2"/>
  <c r="C1051" i="2"/>
  <c r="C1289" i="2"/>
  <c r="C1298" i="2"/>
  <c r="C1050" i="2"/>
  <c r="C1008" i="2"/>
  <c r="C350" i="2"/>
  <c r="C475" i="2"/>
  <c r="C150" i="2"/>
  <c r="C94" i="2"/>
  <c r="C1103" i="2"/>
  <c r="C344" i="2"/>
  <c r="C299" i="2"/>
  <c r="C942" i="2"/>
  <c r="C246" i="2"/>
  <c r="C477" i="2"/>
  <c r="C250" i="2"/>
  <c r="C353" i="2"/>
  <c r="C818" i="2"/>
  <c r="C380" i="2"/>
  <c r="C990" i="2"/>
  <c r="C448" i="2"/>
  <c r="C1309" i="2"/>
  <c r="C550" i="2"/>
  <c r="C766" i="2"/>
  <c r="C935" i="2"/>
  <c r="C1172" i="2"/>
  <c r="C196" i="2"/>
  <c r="C694" i="2"/>
  <c r="C273" i="2"/>
  <c r="C1245" i="2"/>
  <c r="C133" i="2"/>
  <c r="C1316" i="2"/>
  <c r="C1177" i="2"/>
  <c r="C415" i="2"/>
  <c r="C276" i="2"/>
  <c r="C334" i="2"/>
  <c r="C606" i="2"/>
  <c r="C384" i="2"/>
  <c r="C471" i="2"/>
  <c r="C700" i="2"/>
  <c r="C752" i="2"/>
  <c r="C453" i="2"/>
  <c r="C812" i="2"/>
  <c r="C1291" i="2"/>
  <c r="C738" i="2"/>
  <c r="C1268" i="2"/>
  <c r="C213" i="2"/>
  <c r="C1002" i="2"/>
  <c r="C593" i="2"/>
  <c r="C869" i="2"/>
  <c r="C1195" i="2"/>
  <c r="C851" i="2"/>
  <c r="C103" i="2"/>
  <c r="C135" i="2"/>
  <c r="C323" i="2"/>
  <c r="C828" i="2"/>
  <c r="C890" i="2"/>
  <c r="C951" i="2"/>
  <c r="C1115" i="2"/>
  <c r="C665" i="2"/>
  <c r="C710" i="2"/>
  <c r="C1075" i="2"/>
  <c r="C887" i="2"/>
  <c r="C22" i="2"/>
  <c r="C279" i="2"/>
  <c r="C1192" i="2"/>
  <c r="C522" i="2"/>
  <c r="C707" i="2"/>
  <c r="C788" i="2"/>
  <c r="C507" i="2"/>
  <c r="C10" i="14"/>
  <c r="D44" i="6"/>
  <c r="D46" i="6" s="1"/>
  <c r="H1086" i="2"/>
  <c r="E26" i="9"/>
  <c r="H556" i="2"/>
  <c r="H161" i="2"/>
  <c r="D15" i="12"/>
  <c r="G79" i="4"/>
  <c r="H124" i="2" s="1"/>
  <c r="G34" i="4"/>
  <c r="H93" i="2" s="1"/>
  <c r="J17" i="7"/>
  <c r="H376" i="2" s="1"/>
  <c r="D9" i="14"/>
  <c r="D94" i="4"/>
  <c r="F148" i="11"/>
  <c r="Q12" i="8"/>
  <c r="H852" i="2" s="1"/>
  <c r="H762" i="2"/>
  <c r="J30" i="8"/>
  <c r="H658" i="2" s="1"/>
  <c r="R32" i="8"/>
  <c r="H900" i="2" s="1"/>
  <c r="H660" i="2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19" i="8"/>
  <c r="H649" i="2" s="1"/>
  <c r="J23" i="8"/>
  <c r="H652" i="2" s="1"/>
  <c r="R16" i="8"/>
  <c r="H886" i="2" s="1"/>
  <c r="H1092" i="2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E31" i="7"/>
  <c r="E34" i="7" s="1"/>
  <c r="H283" i="2" s="1"/>
  <c r="J12" i="8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D14" i="14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R12" i="8"/>
  <c r="H882" i="2" s="1"/>
  <c r="H642" i="2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L17" i="7" s="1"/>
  <c r="H420" i="2" s="1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E45" i="9" l="1"/>
  <c r="H1006" i="2" s="1"/>
  <c r="H974" i="2"/>
  <c r="D13" i="12"/>
  <c r="E87" i="9"/>
  <c r="H1124" i="2" s="1"/>
  <c r="H647" i="2"/>
  <c r="D11" i="12"/>
  <c r="D12" i="1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280" i="2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D5" i="1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E98" i="9" l="1"/>
  <c r="H1135" i="2" s="1"/>
  <c r="D4" i="12"/>
  <c r="D19" i="12" s="1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H42" i="5" l="1"/>
  <c r="H45" i="5" s="1"/>
  <c r="H44" i="5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D44" i="5" l="1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<sst xmlns="http://schemas.openxmlformats.org/spreadsheetml/2006/main" count="4297" uniqueCount="1002">
  <si>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</si>
  <si>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</si>
  <si>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</si>
  <si>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</si>
  <si>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</si>
  <si>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</si>
  <si>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</si>
  <si>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</si>
  <si>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</si>
  <si>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</si>
  <si>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</si>
  <si>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</si>
  <si>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</si>
  <si>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</si>
  <si>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</si>
  <si>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</si>
  <si>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</si>
  <si>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</si>
  <si>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</si>
  <si>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</si>
  <si>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</si>
  <si>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</si>
  <si>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</si>
  <si>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</si>
  <si>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</si>
  <si>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</si>
  <si>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</si>
  <si>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</si>
  <si>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</si>
  <si>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</si>
  <si>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</si>
  <si>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</si>
  <si>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</si>
  <si>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</si>
  <si>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</si>
  <si>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</si>
  <si>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</si>
  <si>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</si>
  <si>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</si>
  <si>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</si>
  <si>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</si>
  <si>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</si>
  <si>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</si>
  <si>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</si>
  <si>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</si>
  <si>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</si>
  <si>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</si>
  <si>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</si>
  <si>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</si>
  <si>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</si>
  <si>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</si>
  <si>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</si>
  <si>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</si>
  <si>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</si>
  <si>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</si>
  <si>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</si>
  <si>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</si>
  <si>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</si>
  <si>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</si>
  <si>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</si>
  <si>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</si>
  <si>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</si>
  <si>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</si>
  <si>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</si>
  <si>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</si>
  <si>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</si>
  <si>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</si>
  <si>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</si>
  <si>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</si>
  <si>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</si>
  <si>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</si>
  <si>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</si>
  <si>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</si>
  <si>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</si>
  <si>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</si>
  <si>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</si>
  <si>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</si>
  <si>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</si>
  <si>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</si>
  <si>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</si>
  <si>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</si>
  <si>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</si>
  <si>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</si>
  <si>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</si>
  <si>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</si>
  <si>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</si>
  <si>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</si>
  <si>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</si>
  <si>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</si>
  <si>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</si>
  <si>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</si>
  <si>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</si>
  <si>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</si>
  <si>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</si>
  <si>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</si>
  <si>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</si>
  <si>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</si>
  <si>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</si>
  <si>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</si>
  <si>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</si>
  <si>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</si>
  <si>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</si>
  <si>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</si>
  <si>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</si>
  <si>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</si>
  <si>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</si>
  <si>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</si>
  <si>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</si>
  <si>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</si>
  <si>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</si>
  <si>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</si>
  <si>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</si>
  <si>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</si>
  <si>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</si>
  <si>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</si>
  <si>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</si>
  <si>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</si>
  <si>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</si>
  <si>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</si>
  <si>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</si>
  <si>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</si>
  <si>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</si>
  <si>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</si>
  <si>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</si>
  <si>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</si>
  <si>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</si>
  <si>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</si>
  <si>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</si>
  <si>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</si>
  <si>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</si>
  <si>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</si>
  <si>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</si>
  <si>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</si>
  <si>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</si>
  <si>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</si>
  <si>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</si>
  <si>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</si>
  <si>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</si>
  <si>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</si>
  <si>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</si>
  <si>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</si>
  <si>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</si>
  <si>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</si>
  <si>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</si>
  <si>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</si>
  <si>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</si>
  <si>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</si>
  <si>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</si>
  <si>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</si>
  <si>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</si>
  <si>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</si>
  <si>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</si>
  <si>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</si>
  <si>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</si>
  <si>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</si>
  <si>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</si>
  <si>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</si>
  <si>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</si>
  <si>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</si>
  <si>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</si>
  <si>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</si>
  <si>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</si>
  <si>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</si>
  <si>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</si>
  <si>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</si>
  <si>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</si>
  <si>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</si>
  <si>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</si>
  <si>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</si>
  <si>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</si>
  <si>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</si>
  <si>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</si>
  <si>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</si>
  <si>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</si>
  <si>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</si>
  <si>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</si>
  <si>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</si>
  <si>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</si>
  <si>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</si>
  <si>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</si>
  <si>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</si>
  <si>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</si>
  <si>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</si>
  <si>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</si>
  <si>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</si>
  <si>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</si>
  <si>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</si>
  <si>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</si>
  <si>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</si>
  <si>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</si>
  <si>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</si>
  <si>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</si>
  <si>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</si>
  <si>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</si>
  <si>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</si>
  <si>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</si>
  <si>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</si>
  <si>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</si>
  <si>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</si>
  <si>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</si>
  <si>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</si>
  <si>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</si>
  <si>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</si>
  <si>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</si>
  <si>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</si>
  <si>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</si>
  <si>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</si>
  <si>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</si>
  <si>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</si>
  <si>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</si>
  <si>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</si>
  <si>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</si>
  <si>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</si>
  <si>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</si>
  <si>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</si>
  <si>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</si>
  <si>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</si>
  <si>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</si>
  <si>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</si>
  <si>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</si>
  <si>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</si>
  <si>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</si>
  <si>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</si>
  <si>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</si>
  <si>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</si>
  <si>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</si>
  <si>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</si>
  <si>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</si>
  <si>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</si>
  <si>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</si>
  <si>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</si>
  <si>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</si>
  <si>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</si>
  <si>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</si>
  <si>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</si>
  <si>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</si>
  <si>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</si>
  <si>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</si>
  <si>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</si>
  <si>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</si>
  <si>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</si>
  <si>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</si>
  <si>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</si>
  <si>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</si>
  <si>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</si>
  <si>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</si>
  <si>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</si>
  <si>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</si>
  <si>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</si>
  <si>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</si>
  <si>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</si>
  <si>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</si>
  <si>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</si>
  <si>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</si>
  <si>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</si>
  <si>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</si>
  <si>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</si>
  <si>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</si>
  <si>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</si>
  <si>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</si>
  <si>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</si>
  <si>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</si>
  <si>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</si>
  <si>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</si>
  <si>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</si>
  <si>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</si>
  <si>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</si>
  <si>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</si>
  <si>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</si>
  <si>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</si>
  <si>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</si>
  <si>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</si>
  <si>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</si>
  <si>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</si>
  <si>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</si>
  <si>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</si>
  <si>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</si>
  <si>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</si>
  <si>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</si>
  <si>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</si>
  <si>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</si>
  <si>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</si>
  <si>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</si>
  <si>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</si>
  <si>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</si>
  <si>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</si>
  <si>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</si>
  <si>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</si>
  <si>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</si>
  <si>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</si>
  <si>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</si>
  <si>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</si>
  <si>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</si>
  <si>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</si>
  <si>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</si>
  <si>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</si>
  <si>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</si>
  <si>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</si>
  <si>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</si>
  <si>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</si>
  <si>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</si>
  <si>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</si>
  <si>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</si>
  <si>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</si>
  <si>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</si>
  <si>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</si>
  <si>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</si>
  <si>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</si>
  <si>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</si>
  <si>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</si>
  <si>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</si>
  <si>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</si>
  <si>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</si>
  <si>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</si>
  <si>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</si>
  <si>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</si>
  <si>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</si>
  <si>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</si>
  <si>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</si>
  <si>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</si>
  <si>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</si>
  <si>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</si>
  <si>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</si>
  <si>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</si>
  <si>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</si>
  <si>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</si>
  <si>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</si>
  <si>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</si>
  <si>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</si>
  <si>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</si>
  <si>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</si>
  <si>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</si>
  <si>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</si>
  <si>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</si>
  <si>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</si>
  <si>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</si>
  <si>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</si>
  <si>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</si>
  <si>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</si>
  <si>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</si>
  <si>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</si>
  <si>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</si>
  <si>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</si>
  <si>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</si>
  <si>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</si>
  <si>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</si>
  <si>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</si>
  <si>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</si>
  <si>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</si>
  <si>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</si>
  <si>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</si>
  <si>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</si>
  <si>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</si>
  <si>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</si>
  <si>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</si>
  <si>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</si>
  <si>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</si>
  <si>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</si>
  <si>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</si>
  <si>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</si>
  <si>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</si>
  <si>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</si>
  <si>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</si>
  <si>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</si>
  <si>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</si>
  <si>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</si>
  <si>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</si>
  <si>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</si>
  <si>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</si>
  <si>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</si>
  <si>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</si>
  <si>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</si>
  <si>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</si>
  <si>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</si>
  <si>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</si>
  <si>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</si>
  <si>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</si>
  <si>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</si>
  <si>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</si>
  <si>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</si>
  <si>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</si>
  <si>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</si>
  <si>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</si>
  <si>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</si>
  <si>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</si>
  <si>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</si>
  <si>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</si>
  <si>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</si>
  <si>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</si>
  <si>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</si>
  <si>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</si>
  <si>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</si>
  <si>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</si>
  <si>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</si>
  <si>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</si>
  <si>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</si>
  <si>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</si>
  <si>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</si>
  <si>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</si>
  <si>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</si>
  <si>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</si>
  <si>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</si>
  <si>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</si>
  <si>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</si>
  <si>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</si>
  <si>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</si>
  <si>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</si>
  <si>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</si>
  <si>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</si>
  <si>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</si>
  <si>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</si>
  <si>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</si>
  <si>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</si>
  <si>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</si>
  <si>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</si>
  <si>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</si>
  <si>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</si>
  <si>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</si>
  <si>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</si>
  <si>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</si>
  <si>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</si>
  <si>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</si>
  <si>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</si>
  <si>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</si>
  <si>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</si>
  <si>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</si>
  <si>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</si>
  <si>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</si>
  <si>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</si>
  <si>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</si>
  <si>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</si>
  <si>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</si>
  <si>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</si>
  <si>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</si>
  <si>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</si>
  <si>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</si>
  <si>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</si>
  <si>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</si>
  <si>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</si>
  <si>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</si>
  <si>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</si>
  <si>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</si>
  <si>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</si>
  <si>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</si>
  <si>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</si>
  <si>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</si>
  <si>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</si>
  <si>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</si>
  <si>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</si>
  <si>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</si>
  <si>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</si>
  <si>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</si>
  <si>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</si>
  <si>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</si>
  <si>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</si>
  <si>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</si>
  <si>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</si>
  <si>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</si>
  <si>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</si>
  <si>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</si>
  <si>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</si>
  <si>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</si>
  <si>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</si>
  <si>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</si>
  <si>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</si>
  <si>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</si>
  <si>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</si>
  <si>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</si>
  <si>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</si>
  <si>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</si>
  <si>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</si>
  <si>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</si>
  <si>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</si>
  <si>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</si>
  <si>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</si>
  <si>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</si>
  <si>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</si>
  <si>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</si>
  <si>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</si>
  <si>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</si>
  <si>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</si>
  <si>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</si>
  <si>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</si>
  <si>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</si>
  <si>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</si>
  <si>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</si>
  <si>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</si>
  <si>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</si>
  <si>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</si>
  <si>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</si>
  <si>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</si>
  <si>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</si>
  <si>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</si>
  <si>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</si>
  <si>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</si>
  <si>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</si>
  <si>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</si>
  <si>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</si>
  <si>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</si>
  <si>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</si>
  <si>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</si>
  <si>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</si>
  <si>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</si>
  <si>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</si>
  <si>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</si>
  <si>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</si>
  <si>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</si>
  <si>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</si>
  <si>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</si>
  <si>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</si>
  <si>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</si>
  <si>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</si>
  <si>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</si>
  <si>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</si>
  <si>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</si>
  <si>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</si>
  <si>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</si>
  <si>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</si>
  <si>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</si>
  <si>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</si>
  <si>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</si>
  <si>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</si>
  <si>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</si>
  <si>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</si>
  <si>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</si>
  <si>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</si>
  <si>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</si>
  <si>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</si>
  <si>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</si>
  <si>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</si>
  <si>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</si>
  <si>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</si>
  <si>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</si>
  <si>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</si>
  <si>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</si>
  <si>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</si>
  <si>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</si>
  <si>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</si>
  <si>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</si>
  <si>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</si>
  <si>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</si>
  <si>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</si>
  <si>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</si>
  <si>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</si>
  <si>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</si>
  <si>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</si>
  <si>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</si>
  <si>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</si>
  <si>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</si>
  <si>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</si>
  <si>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</si>
  <si>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</si>
  <si>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</si>
  <si>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</si>
  <si>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</si>
  <si>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</si>
  <si>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</si>
  <si>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</si>
  <si>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</si>
  <si>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</si>
  <si>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</si>
  <si>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</si>
  <si>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</si>
  <si>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</si>
  <si>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</si>
  <si>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</si>
  <si>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</si>
  <si>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</si>
  <si>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</si>
  <si>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</si>
  <si>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</si>
  <si>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</si>
  <si>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</si>
  <si>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</si>
  <si>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</si>
  <si>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</si>
  <si>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</si>
  <si>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</si>
  <si>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</si>
  <si>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</si>
  <si>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</si>
  <si>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</si>
  <si>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</si>
  <si>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</si>
  <si>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</si>
  <si>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</si>
  <si>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</si>
  <si>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</si>
  <si>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</si>
  <si>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</si>
  <si>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</si>
  <si>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</si>
  <si>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</si>
  <si>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</si>
  <si>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</si>
  <si>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</si>
  <si>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</si>
  <si>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</si>
  <si>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</si>
  <si>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</si>
  <si>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</si>
  <si>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</si>
  <si>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</si>
  <si>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</si>
  <si>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</si>
  <si>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</si>
  <si>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</si>
  <si>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</si>
  <si>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</si>
  <si>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</si>
  <si>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</si>
  <si>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</si>
  <si>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</si>
  <si>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</si>
  <si>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</si>
  <si>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</si>
  <si>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</si>
  <si>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</si>
  <si>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</si>
  <si>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</si>
  <si>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</si>
  <si>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</si>
  <si>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</si>
  <si>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</si>
  <si>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</si>
  <si>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</si>
  <si>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</si>
  <si>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</si>
  <si>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</si>
  <si>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</si>
  <si>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</si>
  <si>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</si>
  <si>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</si>
  <si>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</si>
  <si>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</si>
  <si>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</si>
  <si>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</si>
  <si>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</si>
  <si>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</si>
  <si>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</si>
  <si>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</si>
  <si>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</si>
  <si>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</si>
  <si>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</si>
  <si>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</si>
  <si>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</si>
  <si>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</si>
  <si>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</si>
  <si>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</si>
  <si>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</si>
  <si>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</si>
  <si>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</si>
  <si>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</si>
  <si>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</si>
  <si>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</si>
  <si>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</si>
  <si>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</si>
  <si>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</si>
  <si>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</si>
  <si>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</si>
  <si>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</si>
  <si>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</si>
  <si>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</si>
  <si>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</si>
  <si>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</si>
  <si>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</si>
  <si>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</si>
  <si>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</si>
  <si>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</si>
  <si>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</si>
  <si>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</si>
  <si>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</si>
  <si>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</si>
  <si>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</si>
  <si>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</si>
  <si>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</si>
  <si>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</si>
  <si>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</si>
  <si>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</si>
  <si>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</si>
  <si>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</si>
  <si>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</si>
  <si>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</si>
  <si>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</si>
  <si>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</si>
  <si>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</si>
  <si>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</si>
  <si>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</si>
  <si>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</si>
  <si>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</si>
  <si>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</si>
  <si>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</si>
  <si>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</si>
  <si>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</si>
  <si>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</si>
  <si>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</si>
  <si>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</si>
  <si>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</si>
  <si>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</si>
  <si>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</si>
  <si>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</si>
  <si>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</si>
  <si>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</si>
  <si>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</si>
  <si>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</si>
  <si>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</si>
  <si>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</si>
  <si>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</si>
  <si>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</si>
  <si>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</si>
  <si>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</si>
  <si>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</si>
  <si>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</si>
  <si>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</si>
  <si>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</si>
  <si>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</si>
  <si>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</si>
  <si>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</si>
  <si>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</si>
  <si>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</si>
  <si>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</si>
  <si>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</si>
  <si>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</si>
  <si>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</si>
  <si>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</si>
  <si>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</si>
  <si>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</si>
  <si>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</si>
  <si>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</si>
  <si>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</si>
  <si>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</si>
  <si>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</si>
  <si>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</si>
  <si>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</si>
  <si>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</si>
  <si>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</si>
  <si>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</si>
  <si>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</si>
  <si>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</si>
  <si>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</si>
  <si>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</si>
  <si>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</si>
  <si>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</si>
  <si>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</si>
  <si>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</si>
  <si>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</si>
  <si>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</si>
  <si>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</si>
  <si>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</si>
  <si>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</si>
  <si>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</si>
  <si>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</si>
  <si>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</si>
  <si>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</si>
  <si>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</si>
  <si>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</si>
  <si>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</si>
  <si>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</si>
  <si>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</si>
  <si>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</si>
  <si>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</si>
  <si>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</si>
  <si>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</si>
  <si>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</si>
  <si>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</si>
  <si>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</si>
  <si>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</si>
  <si>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</si>
  <si>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</si>
  <si>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</si>
  <si>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</si>
  <si>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</si>
  <si>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</si>
  <si>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</si>
  <si>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</si>
  <si>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</si>
  <si>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</si>
  <si>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</si>
  <si>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</si>
  <si>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</si>
  <si>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</si>
  <si>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</si>
  <si>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</si>
  <si>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</si>
  <si>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</si>
  <si>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</si>
  <si>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</si>
  <si>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</si>
  <si>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</si>
  <si>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</si>
  <si>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</si>
  <si>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</si>
  <si>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</si>
  <si>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</si>
  <si>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</si>
  <si>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</si>
  <si>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</si>
  <si>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</si>
  <si>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</si>
  <si>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</si>
  <si>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</si>
  <si>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</si>
  <si>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</si>
  <si>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</si>
  <si>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</si>
  <si>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</si>
  <si>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</si>
  <si>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</si>
  <si>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</si>
  <si>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</si>
  <si>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</si>
  <si>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</si>
  <si>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</si>
  <si>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</si>
  <si>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</si>
  <si>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</si>
  <si>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</si>
  <si>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</si>
  <si>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</si>
  <si>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</si>
  <si>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</si>
  <si>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</si>
  <si>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</si>
  <si>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</si>
  <si>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</si>
  <si>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</si>
  <si>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</si>
  <si>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</si>
  <si>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</si>
  <si>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</si>
  <si>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</si>
  <si>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</si>
  <si>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</si>
  <si>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</si>
  <si>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</si>
  <si>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</si>
  <si>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</si>
  <si>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</si>
  <si>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</si>
  <si>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</si>
  <si>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</si>
  <si>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</si>
  <si>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</si>
  <si>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</si>
  <si>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</si>
  <si>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</si>
  <si>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</si>
  <si>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</si>
  <si>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</si>
  <si>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</si>
  <si>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</si>
  <si>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</si>
  <si>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</si>
  <si>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</si>
  <si>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</si>
  <si>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</si>
  <si>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</si>
  <si>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</si>
  <si>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</si>
  <si>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</si>
  <si>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</si>
  <si>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</si>
  <si>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</si>
  <si>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</si>
  <si>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</si>
  <si>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</si>
  <si>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</si>
  <si>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</si>
  <si>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</si>
  <si>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</si>
  <si>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</si>
  <si>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</si>
  <si>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</si>
  <si>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</si>
  <si>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</si>
  <si>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</si>
  <si>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</si>
  <si>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</si>
  <si>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</si>
  <si>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</si>
  <si>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</si>
  <si>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</si>
  <si>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</si>
  <si>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</si>
  <si>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</si>
  <si>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</si>
  <si>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</si>
  <si>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</si>
  <si>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</si>
  <si>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</si>
  <si>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</si>
  <si>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</si>
  <si>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</si>
  <si>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</si>
  <si>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</si>
  <si>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</si>
  <si>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</si>
  <si>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</si>
  <si>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</si>
  <si>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</si>
  <si>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</si>
  <si>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</si>
  <si>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</si>
  <si>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</si>
  <si>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</si>
  <si>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</si>
  <si>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</si>
  <si>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</si>
  <si>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</si>
  <si>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</si>
  <si>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</si>
  <si>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</si>
  <si>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</si>
  <si>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</si>
  <si>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</si>
  <si>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</si>
  <si>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</si>
  <si>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</si>
  <si>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</si>
  <si>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</si>
  <si>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</si>
  <si>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</si>
  <si>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</si>
  <si>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</si>
  <si>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</si>
  <si>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</si>
  <si>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</si>
  <si>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</si>
  <si>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</si>
  <si>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</si>
  <si>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</si>
  <si>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</si>
  <si>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</si>
  <si>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</si>
  <si>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</si>
  <si>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</si>
  <si>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</si>
  <si>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</si>
  <si>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</si>
  <si>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</si>
  <si>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</si>
  <si>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</si>
  <si>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</si>
  <si>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</si>
  <si>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</si>
  <si>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</si>
  <si>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</si>
  <si>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</si>
  <si>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</si>
  <si>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</si>
  <si>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</si>
  <si>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</si>
  <si>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</si>
  <si>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</si>
  <si>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</si>
  <si>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</si>
  <si>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</si>
  <si>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</si>
  <si>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</si>
  <si>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</si>
  <si>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</si>
  <si>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</si>
  <si>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</si>
  <si>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</si>
  <si>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</si>
  <si>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</si>
  <si>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</si>
  <si>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</si>
  <si>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</si>
  <si>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</si>
  <si>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</si>
  <si>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</si>
  <si>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</si>
  <si>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</si>
  <si>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</si>
  <si>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</si>
  <si>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</si>
  <si>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</si>
  <si>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</si>
  <si>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</si>
  <si>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</si>
  <si>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</si>
  <si>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</si>
  <si>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</si>
  <si>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</si>
  <si>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</si>
  <si>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</si>
  <si>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</si>
  <si>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</si>
  <si>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</si>
  <si>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Дилян Пейчев Панев</t>
  </si>
  <si>
    <t>Изпълнителен директор</t>
  </si>
  <si>
    <t>гр.Пловдив, ул.Нестор Абаджиев № 37, ет.2</t>
  </si>
  <si>
    <t>гр.София, бул.Цариградско шосе № 101, ет.4</t>
  </si>
  <si>
    <t>02/971-07-07, 032/60-47-00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</si>
  <si>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</si>
  <si>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</si>
  <si>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</si>
  <si>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</si>
  <si>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</si>
  <si>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</si>
  <si>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02/971-07-05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</si>
</sst>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="85" zoomScaleNormal="100" zoomScaleSheetLayoutView="85" workbookViewId="0">
      <selection activeCell="N22" sqref="N22"/>
    </sheetView>
  </sheetViews>
  <sheetFormatPr defaultColWidth="9.140625"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44196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44216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43831</v>
      </c>
    </row>
    <row r="10" spans="1:27">
      <c r="A10" s="7" t="s">
        <v>2</v>
      </c>
      <c r="B10" s="578">
        <v>44196</v>
      </c>
    </row>
    <row r="11" spans="1:27">
      <c r="A11" s="7" t="s">
        <v>977</v>
      </c>
      <c r="B11" s="578">
        <v>44216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1001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 t="s">
        <v>997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01.01.2020 г. до 31.12.2020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22855</v>
      </c>
      <c r="D6" s="675">
        <f t="shared" ref="D6:D15" si="0">C6-E6</f>
        <v>0</v>
      </c>
      <c r="E6" s="674">
        <f>'1-Баланс'!G95</f>
        <v>22855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21414</v>
      </c>
      <c r="D7" s="675">
        <f t="shared" si="0"/>
        <v>1686</v>
      </c>
      <c r="E7" s="674">
        <f>'1-Баланс'!G18</f>
        <v>19728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-141</v>
      </c>
      <c r="D8" s="675">
        <f t="shared" si="0"/>
        <v>0</v>
      </c>
      <c r="E8" s="674">
        <f>ABS('2-Отчет за доходите'!C44)-ABS('2-Отчет за доходите'!G44)</f>
        <v>-141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283</v>
      </c>
      <c r="D9" s="675">
        <f t="shared" si="0"/>
        <v>0</v>
      </c>
      <c r="E9" s="674">
        <f>'3-Отчет за паричния поток'!C45</f>
        <v>283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406</v>
      </c>
      <c r="D10" s="675">
        <f t="shared" si="0"/>
        <v>0</v>
      </c>
      <c r="E10" s="674">
        <f>'3-Отчет за паричния поток'!C46</f>
        <v>406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21414</v>
      </c>
      <c r="D11" s="675">
        <f t="shared" si="0"/>
        <v>0</v>
      </c>
      <c r="E11" s="674">
        <f>'4-Отчет за собствения капитал'!L34</f>
        <v>21414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-0.35969387755102039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-6.5844774446623703E-3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-9.784871616932686E-2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-6.169328374535113E-3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0.73545966228893056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1.5315752949340735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0.33032616238723111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0.28174878556557947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0.28174878556557947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1.7516421645292463E-2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1.7151607963246555E-2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6.7292425516017551E-2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6.3049660905709917E-2</v>
      </c>
    </row>
    <row r="21" spans="1:5" ht="31.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5.1020408163265302E-3</v>
      </c>
    </row>
    <row r="24" spans="1:5" ht="31.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720.5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44196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44196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44196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44196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44196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44196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44196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44196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44196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1245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44196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19399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44196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44196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44196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44196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44196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44196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44196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44196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44196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44196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44196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44196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44196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44196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44196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44196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44196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44196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44196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44196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44196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44196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44196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44196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44196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44196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44196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44196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44196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20648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44196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44196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1731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44196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44196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44196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44196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44196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1731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44196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44196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44196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44196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44196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44196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44196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44196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69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44196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70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44196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44196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44196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44196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44196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44196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44196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44196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44196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406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44196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44196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44196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406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44196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44196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2207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44196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22855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44196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44196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44196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44196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44196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44196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44196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44196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44196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423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44196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44196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44196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44196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44196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896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44196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931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44196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3325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44196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44196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44196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44196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-141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44196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790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44196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21414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44196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44196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44196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44196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44196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44196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44196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44196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44196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44196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44196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44196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44196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44196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44196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44196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1396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44196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44196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44196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1174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44196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44196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44196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0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44196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220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44196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45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44196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44196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1441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44196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44196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44196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44196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1441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44196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22855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44196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6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44196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282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44196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44196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136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44196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15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44196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44196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44196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92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44196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16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44196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44196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533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44196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44196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44196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44196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44196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44196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533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44196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44196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44196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44196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533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44196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44196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44196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44196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44196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44196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44196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44196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44196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533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44196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44196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44196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301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44196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91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44196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392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44196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44196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44196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44196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44196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44196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44196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44196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44196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392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44196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141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44196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44196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44196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392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44196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141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44196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141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44196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44196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141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44196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533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44196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1730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44196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-191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44196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44196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-161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44196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-228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44196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44196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44196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44196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44196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-13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44196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1137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44196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44196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44196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44196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44196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44196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44196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44196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44196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44196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44196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44196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44196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44196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44196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44196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44196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44196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-1014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44196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44196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-1014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44196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123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44196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283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44196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406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44196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406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44196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44196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44196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44196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44196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44196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44196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44196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44196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44196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44196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44196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44196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44196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44196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44196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44196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44196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44196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44196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44196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44196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44196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44196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44196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44196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44196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44196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44196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44196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44196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44196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44196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44196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44196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44196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44196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44196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44196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44196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44196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44196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44196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44196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44196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44196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432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44196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44196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44196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44196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432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44196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44196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44196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44196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44196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44196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-9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44196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44196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9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44196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44196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44196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44196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44196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44196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423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44196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44196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44196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423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44196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44196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44196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44196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44196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44196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44196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44196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44196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44196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44196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44196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44196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44196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44196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44196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44196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44196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44196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44196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44196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44196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44196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44196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44196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44196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44196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44196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44196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44196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44196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44196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44196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44196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44196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44196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44196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44196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44196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44196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44196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44196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44196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44196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44196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44196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44196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44196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44196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44196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44196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44196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44196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44196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44196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44196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44196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44196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44196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44196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44196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44196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44196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44196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44196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44196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44196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4399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44196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44196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44196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44196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4399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44196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44196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-1074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44196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-1074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44196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44196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44196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44196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44196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44196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44196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44196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44196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44196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44196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3325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44196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44196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44196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3325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44196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-2212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44196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44196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44196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44196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-2394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44196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-141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44196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44196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44196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44196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44196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44196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44196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44196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44196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44196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44196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44196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44196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-2535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44196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44196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44196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-2535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44196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44196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44196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44196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44196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44196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44196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44196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44196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44196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44196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44196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44196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44196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44196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44196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44196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44196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44196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44196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44196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44196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44196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22820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44196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44196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44196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44196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22638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44196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-141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44196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-1074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44196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-1074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44196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44196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44196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-9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44196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44196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9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44196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44196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44196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44196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44196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44196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21414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44196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44196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44196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21414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44196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44196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44196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44196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44196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44196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44196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44196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44196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44196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44196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44196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44196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44196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44196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44196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44196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44196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44196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44196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44196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44196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44196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44196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44196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44196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44196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44196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44196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44196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44196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44196</v>
      </c>
      <c r="D470" s="105" t="s">
        <v>547</v>
      </c>
      <c r="E470" s="496">
        <v>1</v>
      </c>
      <c r="F470" s="105" t="s">
        <v>546</v>
      </c>
      <c r="H470" s="105">
        <f>'Справка 6'!D20</f>
        <v>19372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44196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44196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44196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44196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44196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44196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44196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44196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44196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44196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44196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44196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44196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44196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44196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44196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44196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44196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44196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44196</v>
      </c>
      <c r="D490" s="105" t="s">
        <v>583</v>
      </c>
      <c r="E490" s="496">
        <v>1</v>
      </c>
      <c r="F490" s="105" t="s">
        <v>582</v>
      </c>
      <c r="H490" s="105">
        <f>'Справка 6'!D42</f>
        <v>20735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44196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44196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44196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44196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44196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44196</v>
      </c>
      <c r="D496" s="105" t="s">
        <v>537</v>
      </c>
      <c r="E496" s="496">
        <v>2</v>
      </c>
      <c r="F496" s="105" t="s">
        <v>536</v>
      </c>
      <c r="H496" s="105">
        <f>'Справка 6'!E16</f>
        <v>2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44196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44196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44196</v>
      </c>
      <c r="D499" s="105" t="s">
        <v>545</v>
      </c>
      <c r="E499" s="496">
        <v>2</v>
      </c>
      <c r="F499" s="105" t="s">
        <v>828</v>
      </c>
      <c r="H499" s="105">
        <f>'Справка 6'!E19</f>
        <v>2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44196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44196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44196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44196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44196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44196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44196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44196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44196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44196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44196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44196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44196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44196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44196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44196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44196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44196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44196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44196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44196</v>
      </c>
      <c r="D520" s="105" t="s">
        <v>583</v>
      </c>
      <c r="E520" s="496">
        <v>2</v>
      </c>
      <c r="F520" s="105" t="s">
        <v>582</v>
      </c>
      <c r="H520" s="105">
        <f>'Справка 6'!E42</f>
        <v>2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44196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44196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44196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44196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44196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44196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44196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44196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44196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44196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44196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44196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44196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44196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44196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44196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44196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44196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44196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44196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44196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44196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44196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44196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44196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44196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44196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44196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44196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44196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44196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44196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44196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44196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44196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44196</v>
      </c>
      <c r="D556" s="105" t="s">
        <v>537</v>
      </c>
      <c r="E556" s="496">
        <v>4</v>
      </c>
      <c r="F556" s="105" t="s">
        <v>536</v>
      </c>
      <c r="H556" s="105">
        <f>'Справка 6'!G16</f>
        <v>19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44196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44196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44196</v>
      </c>
      <c r="D559" s="105" t="s">
        <v>545</v>
      </c>
      <c r="E559" s="496">
        <v>4</v>
      </c>
      <c r="F559" s="105" t="s">
        <v>828</v>
      </c>
      <c r="H559" s="105">
        <f>'Справка 6'!G19</f>
        <v>1261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44196</v>
      </c>
      <c r="D560" s="105" t="s">
        <v>547</v>
      </c>
      <c r="E560" s="496">
        <v>4</v>
      </c>
      <c r="F560" s="105" t="s">
        <v>546</v>
      </c>
      <c r="H560" s="105">
        <f>'Справка 6'!G20</f>
        <v>19372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44196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44196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44196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44196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44196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44196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44196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44196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44196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44196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44196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44196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44196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44196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44196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44196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44196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44196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44196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44196</v>
      </c>
      <c r="D580" s="105" t="s">
        <v>583</v>
      </c>
      <c r="E580" s="496">
        <v>4</v>
      </c>
      <c r="F580" s="105" t="s">
        <v>582</v>
      </c>
      <c r="H580" s="105">
        <f>'Справка 6'!G42</f>
        <v>20737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44196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44196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44196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44196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44196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44196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44196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44196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44196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44196</v>
      </c>
      <c r="D590" s="105" t="s">
        <v>547</v>
      </c>
      <c r="E590" s="496">
        <v>5</v>
      </c>
      <c r="F590" s="105" t="s">
        <v>546</v>
      </c>
      <c r="H590" s="105">
        <f>'Справка 6'!H20</f>
        <v>52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44196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44196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44196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44196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44196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44196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44196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44196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44196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44196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44196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44196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44196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44196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44196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44196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44196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44196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44196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44196</v>
      </c>
      <c r="D610" s="105" t="s">
        <v>583</v>
      </c>
      <c r="E610" s="496">
        <v>5</v>
      </c>
      <c r="F610" s="105" t="s">
        <v>582</v>
      </c>
      <c r="H610" s="105">
        <f>'Справка 6'!H42</f>
        <v>52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44196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44196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44196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44196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44196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44196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44196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44196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44196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44196</v>
      </c>
      <c r="D620" s="105" t="s">
        <v>547</v>
      </c>
      <c r="E620" s="496">
        <v>6</v>
      </c>
      <c r="F620" s="105" t="s">
        <v>546</v>
      </c>
      <c r="H620" s="105">
        <f>'Справка 6'!I20</f>
        <v>25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44196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44196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44196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44196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44196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44196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44196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44196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44196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44196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44196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44196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44196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44196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44196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44196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44196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44196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44196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44196</v>
      </c>
      <c r="D640" s="105" t="s">
        <v>583</v>
      </c>
      <c r="E640" s="496">
        <v>6</v>
      </c>
      <c r="F640" s="105" t="s">
        <v>582</v>
      </c>
      <c r="H640" s="105">
        <f>'Справка 6'!I42</f>
        <v>125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44196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44196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44196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44196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44196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44196</v>
      </c>
      <c r="D646" s="105" t="s">
        <v>537</v>
      </c>
      <c r="E646" s="496">
        <v>7</v>
      </c>
      <c r="F646" s="105" t="s">
        <v>536</v>
      </c>
      <c r="H646" s="105">
        <f>'Справка 6'!J16</f>
        <v>19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44196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44196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44196</v>
      </c>
      <c r="D649" s="105" t="s">
        <v>545</v>
      </c>
      <c r="E649" s="496">
        <v>7</v>
      </c>
      <c r="F649" s="105" t="s">
        <v>828</v>
      </c>
      <c r="H649" s="105">
        <f>'Справка 6'!J19</f>
        <v>1261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44196</v>
      </c>
      <c r="D650" s="105" t="s">
        <v>547</v>
      </c>
      <c r="E650" s="496">
        <v>7</v>
      </c>
      <c r="F650" s="105" t="s">
        <v>546</v>
      </c>
      <c r="H650" s="105">
        <f>'Справка 6'!J20</f>
        <v>19399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44196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44196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44196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44196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44196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44196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44196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44196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44196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44196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44196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44196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44196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44196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44196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44196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44196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44196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44196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44196</v>
      </c>
      <c r="D670" s="105" t="s">
        <v>583</v>
      </c>
      <c r="E670" s="496">
        <v>7</v>
      </c>
      <c r="F670" s="105" t="s">
        <v>582</v>
      </c>
      <c r="H670" s="105">
        <f>'Справка 6'!J42</f>
        <v>20664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44196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44196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44196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44196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44196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44196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44196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44196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44196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44196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44196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44196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44196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44196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44196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44196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44196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44196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44196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44196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44196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44196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44196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44196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44196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44196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44196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44196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44196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44196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44196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44196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44196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44196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44196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44196</v>
      </c>
      <c r="D706" s="105" t="s">
        <v>537</v>
      </c>
      <c r="E706" s="496">
        <v>9</v>
      </c>
      <c r="F706" s="105" t="s">
        <v>536</v>
      </c>
      <c r="H706" s="105">
        <f>'Справка 6'!L16</f>
        <v>2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44196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44196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44196</v>
      </c>
      <c r="D709" s="105" t="s">
        <v>545</v>
      </c>
      <c r="E709" s="496">
        <v>9</v>
      </c>
      <c r="F709" s="105" t="s">
        <v>828</v>
      </c>
      <c r="H709" s="105">
        <f>'Справка 6'!L19</f>
        <v>2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44196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44196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44196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44196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44196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44196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44196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44196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44196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44196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44196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44196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44196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44196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44196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44196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44196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44196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44196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44196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44196</v>
      </c>
      <c r="D730" s="105" t="s">
        <v>583</v>
      </c>
      <c r="E730" s="496">
        <v>9</v>
      </c>
      <c r="F730" s="105" t="s">
        <v>582</v>
      </c>
      <c r="H730" s="105">
        <f>'Справка 6'!L42</f>
        <v>2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44196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44196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44196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44196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44196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44196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44196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44196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44196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44196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44196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44196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44196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44196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44196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44196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44196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44196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44196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44196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44196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44196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44196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44196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44196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44196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44196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44196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44196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44196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44196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44196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44196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44196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44196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44196</v>
      </c>
      <c r="D766" s="105" t="s">
        <v>537</v>
      </c>
      <c r="E766" s="496">
        <v>11</v>
      </c>
      <c r="F766" s="105" t="s">
        <v>536</v>
      </c>
      <c r="H766" s="105">
        <f>'Справка 6'!N16</f>
        <v>16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44196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44196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44196</v>
      </c>
      <c r="D769" s="105" t="s">
        <v>545</v>
      </c>
      <c r="E769" s="496">
        <v>11</v>
      </c>
      <c r="F769" s="105" t="s">
        <v>828</v>
      </c>
      <c r="H769" s="105">
        <f>'Справка 6'!N19</f>
        <v>16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44196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44196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44196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44196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44196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44196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44196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44196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44196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44196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44196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44196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44196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44196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44196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44196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44196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44196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44196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44196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44196</v>
      </c>
      <c r="D790" s="105" t="s">
        <v>583</v>
      </c>
      <c r="E790" s="496">
        <v>11</v>
      </c>
      <c r="F790" s="105" t="s">
        <v>582</v>
      </c>
      <c r="H790" s="105">
        <f>'Справка 6'!N42</f>
        <v>16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44196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44196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44196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44196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44196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44196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44196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44196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44196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44196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44196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44196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44196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44196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44196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44196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44196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44196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44196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44196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44196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44196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44196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44196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44196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44196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44196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44196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44196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44196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44196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44196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44196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44196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44196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44196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44196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44196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44196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44196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44196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44196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44196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44196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44196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44196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44196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44196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44196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44196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44196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44196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44196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44196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44196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44196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44196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44196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44196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44196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44196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44196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44196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44196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44196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44196</v>
      </c>
      <c r="D856" s="105" t="s">
        <v>537</v>
      </c>
      <c r="E856" s="496">
        <v>14</v>
      </c>
      <c r="F856" s="105" t="s">
        <v>536</v>
      </c>
      <c r="H856" s="105">
        <f>'Справка 6'!Q16</f>
        <v>16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44196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44196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44196</v>
      </c>
      <c r="D859" s="105" t="s">
        <v>545</v>
      </c>
      <c r="E859" s="496">
        <v>14</v>
      </c>
      <c r="F859" s="105" t="s">
        <v>828</v>
      </c>
      <c r="H859" s="105">
        <f>'Справка 6'!Q19</f>
        <v>16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44196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44196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44196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44196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44196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44196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44196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44196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44196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44196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44196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44196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44196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44196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44196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44196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44196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44196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44196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44196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44196</v>
      </c>
      <c r="D880" s="105" t="s">
        <v>583</v>
      </c>
      <c r="E880" s="496">
        <v>14</v>
      </c>
      <c r="F880" s="105" t="s">
        <v>582</v>
      </c>
      <c r="H880" s="105">
        <f>'Справка 6'!Q42</f>
        <v>16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44196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44196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44196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44196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44196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44196</v>
      </c>
      <c r="D886" s="105" t="s">
        <v>537</v>
      </c>
      <c r="E886" s="496">
        <v>15</v>
      </c>
      <c r="F886" s="105" t="s">
        <v>536</v>
      </c>
      <c r="H886" s="105">
        <f>'Справка 6'!R16</f>
        <v>3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44196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44196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44196</v>
      </c>
      <c r="D889" s="105" t="s">
        <v>545</v>
      </c>
      <c r="E889" s="496">
        <v>15</v>
      </c>
      <c r="F889" s="105" t="s">
        <v>828</v>
      </c>
      <c r="H889" s="105">
        <f>'Справка 6'!R19</f>
        <v>1245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44196</v>
      </c>
      <c r="D890" s="105" t="s">
        <v>547</v>
      </c>
      <c r="E890" s="496">
        <v>15</v>
      </c>
      <c r="F890" s="105" t="s">
        <v>546</v>
      </c>
      <c r="H890" s="105">
        <f>'Справка 6'!R20</f>
        <v>19399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44196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44196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44196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44196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44196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44196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44196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44196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44196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44196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44196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44196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44196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44196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44196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44196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44196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44196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44196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44196</v>
      </c>
      <c r="D910" s="105" t="s">
        <v>583</v>
      </c>
      <c r="E910" s="496">
        <v>15</v>
      </c>
      <c r="F910" s="105" t="s">
        <v>582</v>
      </c>
      <c r="H910" s="105">
        <f>'Справка 6'!R42</f>
        <v>20648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44196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44196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44196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44196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44196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44196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44196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44196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44196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44196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44196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44196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44196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44196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44196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44196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44196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44196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44196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44196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44196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44196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44196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44196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44196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44196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69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44196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44196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44196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44196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69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44196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70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44196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70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44196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44196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44196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44196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44196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44196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44196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44196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44196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44196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44196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44196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44196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44196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44196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44196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44196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44196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44196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44196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44196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44196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44196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44196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44196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44196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69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44196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44196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44196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44196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69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44196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70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44196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70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44196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44196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44196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44196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44196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44196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44196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44196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44196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44196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44196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44196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44196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44196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44196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44196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44196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44196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44196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44196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44196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44196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44196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44196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44196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44196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44196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44196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44196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44196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44196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44196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44196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44196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44196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44196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44196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44196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44196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44196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44196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44196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44196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44196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44196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44196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44196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44196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44196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44196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44196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44196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44196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44196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44196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44196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44196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44196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44196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44196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44196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44196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44196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1396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44196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44196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1174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44196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44196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44196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220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44196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44196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220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44196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44196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0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44196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45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44196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1441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44196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1441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44196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44196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44196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44196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44196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44196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44196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44196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44196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44196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44196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44196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44196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44196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44196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44196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44196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44196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44196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44196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44196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44196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44196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44196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44196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44196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44196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44196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44196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44196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44196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1396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44196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44196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1174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44196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44196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44196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220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44196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44196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220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44196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44196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44196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45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44196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1441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44196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1441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44196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44196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44196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44196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44196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44196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44196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44196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44196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44196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44196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44196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44196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44196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44196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44196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44196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44196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44196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44196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44196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44196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44196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44196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44196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44196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44196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44196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44196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44196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44196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44196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44196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44196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44196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44196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44196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44196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44196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44196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44196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44196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44196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44196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44196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44196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44196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44196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44196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44196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44196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44196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44196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44196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44196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44196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44196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44196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44196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44196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44196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44196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44196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44196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44196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44196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44196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44196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44196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44196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44196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44196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44196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44196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44196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44196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44196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44196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44196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44196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44196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44196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44196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44196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44196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44196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44196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44196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44196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44196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44196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44196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44196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44196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44196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44196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44196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44196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44196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44196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44196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44196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44196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44196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44196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44196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44196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44196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44196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44196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44196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44196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44196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44196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44196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44196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44196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44196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44196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44196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44196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44196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44196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44196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44196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44196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44196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44196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44196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44196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44196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44196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44196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44196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44196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44196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44196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44196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44196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44196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44196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44196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44196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44196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44196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44196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44196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44196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44196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44196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44196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44196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44196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44196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44196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44196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44196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44196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44196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44196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44196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44196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44196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44196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44196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44196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44196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44196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44196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44196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44196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44196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44196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44196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44196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44196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44196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44196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44196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44196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44196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44196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44196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44196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44196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44196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44196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44196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44196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44196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44196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44196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44196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44196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44196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44196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44196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44196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44196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44196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44196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44196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44196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44196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44196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44196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44196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44196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44196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44196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44196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44196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44196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44196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44196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44196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44196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44196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44196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44196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44196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44196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44196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44196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44196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44196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44196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44196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44196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44196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44196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44196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44196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44196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44196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44196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44196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44196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44196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44196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view="pageBreakPreview" topLeftCell="A19" zoomScale="80" zoomScaleNormal="85" zoomScaleSheetLayoutView="80" workbookViewId="0">
      <selection activeCell="G64" sqref="G64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31.12.2020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1245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>
      <c r="A21" s="100" t="s">
        <v>56</v>
      </c>
      <c r="B21" s="96" t="s">
        <v>57</v>
      </c>
      <c r="C21" s="476">
        <v>19399</v>
      </c>
      <c r="D21" s="477">
        <v>19372</v>
      </c>
      <c r="E21" s="89" t="s">
        <v>58</v>
      </c>
      <c r="F21" s="93" t="s">
        <v>59</v>
      </c>
      <c r="G21" s="197">
        <v>423</v>
      </c>
      <c r="H21" s="196">
        <v>432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896</v>
      </c>
      <c r="H26" s="598">
        <f>H20+H21+H22</f>
        <v>905</v>
      </c>
      <c r="M26" s="98"/>
    </row>
    <row r="27" spans="1:13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931</v>
      </c>
      <c r="H28" s="596">
        <f>SUM(H29:H31)</f>
        <v>649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3325</v>
      </c>
      <c r="H29" s="196">
        <v>3043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>
        <v>1356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-141</v>
      </c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790</v>
      </c>
      <c r="H34" s="598">
        <f>H28+H32+H33</f>
        <v>2005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21414</v>
      </c>
      <c r="H37" s="600">
        <f>H26+H18+H34</f>
        <v>22638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20648</v>
      </c>
      <c r="D56" s="602">
        <f>D20+D21+D22+D28+D33+D46+D52+D54+D55</f>
        <v>20621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1731</v>
      </c>
      <c r="D60" s="196">
        <v>1806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1396</v>
      </c>
      <c r="H61" s="596">
        <f>SUM(H62:H68)</f>
        <v>144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1174</v>
      </c>
      <c r="H64" s="196">
        <v>77</v>
      </c>
      <c r="M64" s="98"/>
    </row>
    <row r="65" spans="1:13">
      <c r="A65" s="482" t="s">
        <v>52</v>
      </c>
      <c r="B65" s="96" t="s">
        <v>198</v>
      </c>
      <c r="C65" s="597">
        <f>SUM(C59:C64)</f>
        <v>1731</v>
      </c>
      <c r="D65" s="598">
        <f>SUM(D59:D64)</f>
        <v>1806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/>
      <c r="H67" s="196"/>
    </row>
    <row r="68" spans="1:13">
      <c r="A68" s="89" t="s">
        <v>206</v>
      </c>
      <c r="B68" s="91" t="s">
        <v>207</v>
      </c>
      <c r="C68" s="197"/>
      <c r="D68" s="196">
        <v>9</v>
      </c>
      <c r="E68" s="89" t="s">
        <v>212</v>
      </c>
      <c r="F68" s="93" t="s">
        <v>213</v>
      </c>
      <c r="G68" s="197">
        <v>220</v>
      </c>
      <c r="H68" s="196">
        <v>65</v>
      </c>
    </row>
    <row r="69" spans="1:13">
      <c r="A69" s="89" t="s">
        <v>210</v>
      </c>
      <c r="B69" s="91" t="s">
        <v>211</v>
      </c>
      <c r="C69" s="197">
        <v>1</v>
      </c>
      <c r="D69" s="196">
        <v>1</v>
      </c>
      <c r="E69" s="201" t="s">
        <v>79</v>
      </c>
      <c r="F69" s="93" t="s">
        <v>216</v>
      </c>
      <c r="G69" s="197">
        <v>45</v>
      </c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1441</v>
      </c>
      <c r="H71" s="598">
        <f>H59+H60+H61+H69+H70</f>
        <v>144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69</v>
      </c>
      <c r="D75" s="196">
        <v>62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70</v>
      </c>
      <c r="D76" s="598">
        <f>SUM(D68:D75)</f>
        <v>72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1441</v>
      </c>
      <c r="H79" s="600">
        <f>H71+H73+H75+H77</f>
        <v>144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>
        <v>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406</v>
      </c>
      <c r="D89" s="196">
        <v>282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406</v>
      </c>
      <c r="D92" s="598">
        <f>SUM(D88:D91)</f>
        <v>283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2207</v>
      </c>
      <c r="D94" s="602">
        <f>D65+D76+D85+D92+D93</f>
        <v>2161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22855</v>
      </c>
      <c r="D95" s="604">
        <f>D94+D56</f>
        <v>22782</v>
      </c>
      <c r="E95" s="229" t="s">
        <v>942</v>
      </c>
      <c r="F95" s="489" t="s">
        <v>268</v>
      </c>
      <c r="G95" s="603">
        <f>G37+G40+G56+G79</f>
        <v>22855</v>
      </c>
      <c r="H95" s="604">
        <f>H37+H40+H56+H79</f>
        <v>22782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44216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1" t="s">
        <v>990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3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A37" zoomScale="80" zoomScaleNormal="70" zoomScaleSheetLayoutView="80" workbookViewId="0">
      <selection activeCell="H16" sqref="H1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31.12.2020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</v>
      </c>
      <c r="D12" s="317">
        <v>17</v>
      </c>
      <c r="E12" s="194" t="s">
        <v>277</v>
      </c>
      <c r="F12" s="240" t="s">
        <v>278</v>
      </c>
      <c r="G12" s="316"/>
      <c r="H12" s="317">
        <v>10288</v>
      </c>
    </row>
    <row r="13" spans="1:8">
      <c r="A13" s="194" t="s">
        <v>279</v>
      </c>
      <c r="B13" s="190" t="s">
        <v>280</v>
      </c>
      <c r="C13" s="316">
        <v>282</v>
      </c>
      <c r="D13" s="317">
        <v>461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2</v>
      </c>
      <c r="D14" s="317">
        <v>2</v>
      </c>
      <c r="E14" s="245" t="s">
        <v>285</v>
      </c>
      <c r="F14" s="240" t="s">
        <v>286</v>
      </c>
      <c r="G14" s="316">
        <v>301</v>
      </c>
      <c r="H14" s="317">
        <v>200</v>
      </c>
    </row>
    <row r="15" spans="1:8">
      <c r="A15" s="194" t="s">
        <v>287</v>
      </c>
      <c r="B15" s="190" t="s">
        <v>288</v>
      </c>
      <c r="C15" s="316">
        <v>136</v>
      </c>
      <c r="D15" s="317">
        <v>132</v>
      </c>
      <c r="E15" s="245" t="s">
        <v>79</v>
      </c>
      <c r="F15" s="240" t="s">
        <v>289</v>
      </c>
      <c r="G15" s="316">
        <v>91</v>
      </c>
      <c r="H15" s="317">
        <v>5471</v>
      </c>
    </row>
    <row r="16" spans="1:8">
      <c r="A16" s="194" t="s">
        <v>290</v>
      </c>
      <c r="B16" s="190" t="s">
        <v>291</v>
      </c>
      <c r="C16" s="316">
        <v>15</v>
      </c>
      <c r="D16" s="317">
        <v>16</v>
      </c>
      <c r="E16" s="236" t="s">
        <v>52</v>
      </c>
      <c r="F16" s="264" t="s">
        <v>292</v>
      </c>
      <c r="G16" s="628">
        <f>SUM(G12:G15)</f>
        <v>392</v>
      </c>
      <c r="H16" s="629">
        <f>SUM(H12:H15)</f>
        <v>15959</v>
      </c>
    </row>
    <row r="17" spans="1:8" ht="31.5">
      <c r="A17" s="194" t="s">
        <v>293</v>
      </c>
      <c r="B17" s="190" t="s">
        <v>294</v>
      </c>
      <c r="C17" s="316"/>
      <c r="D17" s="317">
        <v>5274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92</v>
      </c>
      <c r="D19" s="317">
        <v>8655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>
        <v>16</v>
      </c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533</v>
      </c>
      <c r="D22" s="629">
        <f>SUM(D12:D18)+D19</f>
        <v>14557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>
        <v>46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0</v>
      </c>
      <c r="D29" s="629">
        <f>SUM(D25:D28)</f>
        <v>46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533</v>
      </c>
      <c r="D31" s="635">
        <f>D29+D22</f>
        <v>14603</v>
      </c>
      <c r="E31" s="251" t="s">
        <v>824</v>
      </c>
      <c r="F31" s="266" t="s">
        <v>331</v>
      </c>
      <c r="G31" s="253">
        <f>G16+G18+G27</f>
        <v>392</v>
      </c>
      <c r="H31" s="254">
        <f>H16+H18+H27</f>
        <v>15959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1356</v>
      </c>
      <c r="E33" s="233" t="s">
        <v>334</v>
      </c>
      <c r="F33" s="238" t="s">
        <v>335</v>
      </c>
      <c r="G33" s="628">
        <f>IF((C31-G31)&gt;0,C31-G31,0)</f>
        <v>141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533</v>
      </c>
      <c r="D36" s="637">
        <f>D31-D34+D35</f>
        <v>14603</v>
      </c>
      <c r="E36" s="262" t="s">
        <v>346</v>
      </c>
      <c r="F36" s="256" t="s">
        <v>347</v>
      </c>
      <c r="G36" s="267">
        <f>G35-G34+G31</f>
        <v>392</v>
      </c>
      <c r="H36" s="268">
        <f>H35-H34+H31</f>
        <v>15959</v>
      </c>
    </row>
    <row r="37" spans="1:8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1356</v>
      </c>
      <c r="E37" s="261" t="s">
        <v>350</v>
      </c>
      <c r="F37" s="266" t="s">
        <v>351</v>
      </c>
      <c r="G37" s="253">
        <f>IF((C36-G36)&gt;0,C36-G36,0)</f>
        <v>141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1356</v>
      </c>
      <c r="E42" s="247" t="s">
        <v>362</v>
      </c>
      <c r="F42" s="195" t="s">
        <v>363</v>
      </c>
      <c r="G42" s="241">
        <f>IF(G37&gt;0,IF(C38+G37&lt;0,0,C38+G37),IF(C37-C38&lt;0,C38-C37,0))</f>
        <v>141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1356</v>
      </c>
      <c r="E44" s="262" t="s">
        <v>369</v>
      </c>
      <c r="F44" s="269" t="s">
        <v>370</v>
      </c>
      <c r="G44" s="267">
        <f>IF(C42=0,IF(G42-G43&gt;0,G42-G43+C43,0),IF(C42-C43&lt;0,C43-C42+G43,0))</f>
        <v>141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533</v>
      </c>
      <c r="D45" s="631">
        <f>D36+D38+D42</f>
        <v>15959</v>
      </c>
      <c r="E45" s="270" t="s">
        <v>373</v>
      </c>
      <c r="F45" s="272" t="s">
        <v>374</v>
      </c>
      <c r="G45" s="630">
        <f>G42+G36</f>
        <v>533</v>
      </c>
      <c r="H45" s="631">
        <f>H42+H36</f>
        <v>15959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44216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1" t="s">
        <v>990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23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31.12.2020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1730</v>
      </c>
      <c r="D11" s="196">
        <v>7905</v>
      </c>
      <c r="E11" s="177"/>
      <c r="F11" s="177"/>
    </row>
    <row r="12" spans="1:13">
      <c r="A12" s="277" t="s">
        <v>380</v>
      </c>
      <c r="B12" s="178" t="s">
        <v>381</v>
      </c>
      <c r="C12" s="197">
        <v>-191</v>
      </c>
      <c r="D12" s="196">
        <v>-847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-161</v>
      </c>
      <c r="D14" s="196">
        <v>-148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-228</v>
      </c>
      <c r="D15" s="196">
        <v>-1196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-13</v>
      </c>
      <c r="D20" s="196">
        <v>-41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1137</v>
      </c>
      <c r="D21" s="659">
        <f>SUM(D11:D20)</f>
        <v>5673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>
        <v>-786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-786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>
        <v>-4800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>
        <v>-51</v>
      </c>
      <c r="E40" s="177"/>
      <c r="F40" s="177"/>
    </row>
    <row r="41" spans="1:13">
      <c r="A41" s="277" t="s">
        <v>435</v>
      </c>
      <c r="B41" s="178" t="s">
        <v>436</v>
      </c>
      <c r="C41" s="197">
        <v>-1014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-1014</v>
      </c>
      <c r="D43" s="661">
        <f>SUM(D35:D42)</f>
        <v>-4851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123</v>
      </c>
      <c r="D44" s="307">
        <f>D43+D33+D21</f>
        <v>36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283</v>
      </c>
      <c r="D45" s="309">
        <v>247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406</v>
      </c>
      <c r="D46" s="311">
        <f>D45+D44</f>
        <v>283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406</v>
      </c>
      <c r="D47" s="298">
        <v>283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44216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990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E23" sqref="E23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31.12.2020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432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4399</v>
      </c>
      <c r="J13" s="584">
        <f>'1-Баланс'!H30+'1-Баланс'!H33</f>
        <v>-2212</v>
      </c>
      <c r="K13" s="585"/>
      <c r="L13" s="584">
        <f>SUM(C13:K13)</f>
        <v>22820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432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4399</v>
      </c>
      <c r="J17" s="653">
        <f t="shared" si="2"/>
        <v>-2394</v>
      </c>
      <c r="K17" s="653">
        <f t="shared" si="2"/>
        <v>0</v>
      </c>
      <c r="L17" s="584">
        <f t="shared" si="1"/>
        <v>22638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-141</v>
      </c>
      <c r="K18" s="585"/>
      <c r="L18" s="584">
        <f t="shared" si="1"/>
        <v>-141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-1074</v>
      </c>
      <c r="J19" s="168">
        <f>J20+J21</f>
        <v>0</v>
      </c>
      <c r="K19" s="168">
        <f t="shared" si="3"/>
        <v>0</v>
      </c>
      <c r="L19" s="584">
        <f t="shared" si="1"/>
        <v>-1074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-1074</v>
      </c>
      <c r="J20" s="316"/>
      <c r="K20" s="316"/>
      <c r="L20" s="584">
        <f>SUM(C20:K20)</f>
        <v>-1074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-9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-9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>
        <v>9</v>
      </c>
      <c r="F25" s="316"/>
      <c r="G25" s="316"/>
      <c r="H25" s="316"/>
      <c r="I25" s="316"/>
      <c r="J25" s="316"/>
      <c r="K25" s="316"/>
      <c r="L25" s="584">
        <f t="shared" si="1"/>
        <v>9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423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3325</v>
      </c>
      <c r="J31" s="653">
        <f t="shared" si="6"/>
        <v>-2535</v>
      </c>
      <c r="K31" s="653">
        <f t="shared" si="6"/>
        <v>0</v>
      </c>
      <c r="L31" s="584">
        <f t="shared" si="1"/>
        <v>21414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423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3325</v>
      </c>
      <c r="J34" s="587">
        <f t="shared" si="7"/>
        <v>-2535</v>
      </c>
      <c r="K34" s="587">
        <f t="shared" si="7"/>
        <v>0</v>
      </c>
      <c r="L34" s="651">
        <f t="shared" si="1"/>
        <v>21414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44216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1" t="s">
        <v>990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15748031496062992" right="0.11811023622047245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O162"/>
  <sheetViews>
    <sheetView view="pageBreakPreview" zoomScale="70" zoomScaleNormal="70" zoomScaleSheetLayoutView="70" workbookViewId="0">
      <selection activeCell="C12" sqref="C12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31.12.2020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5">
      <c r="A12" s="679" t="s">
        <v>1000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44216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1" t="s">
        <v>990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view="pageBreakPreview" topLeftCell="D10" zoomScale="80" zoomScaleNormal="85" zoomScaleSheetLayoutView="80" workbookViewId="0">
      <selection activeCell="I20" sqref="I20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31.12.2020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>
        <v>2</v>
      </c>
      <c r="F16" s="328"/>
      <c r="G16" s="329">
        <f t="shared" si="2"/>
        <v>19</v>
      </c>
      <c r="H16" s="328"/>
      <c r="I16" s="328"/>
      <c r="J16" s="329">
        <f t="shared" si="3"/>
        <v>19</v>
      </c>
      <c r="K16" s="328">
        <v>14</v>
      </c>
      <c r="L16" s="328">
        <v>2</v>
      </c>
      <c r="M16" s="328"/>
      <c r="N16" s="329">
        <f t="shared" si="4"/>
        <v>16</v>
      </c>
      <c r="O16" s="328"/>
      <c r="P16" s="328"/>
      <c r="Q16" s="329">
        <f t="shared" si="0"/>
        <v>16</v>
      </c>
      <c r="R16" s="340">
        <f t="shared" si="1"/>
        <v>3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2</v>
      </c>
      <c r="F19" s="330">
        <f>SUM(F11:F18)</f>
        <v>0</v>
      </c>
      <c r="G19" s="329">
        <f t="shared" si="2"/>
        <v>1261</v>
      </c>
      <c r="H19" s="330">
        <f>SUM(H11:H18)</f>
        <v>0</v>
      </c>
      <c r="I19" s="330">
        <f>SUM(I11:I18)</f>
        <v>0</v>
      </c>
      <c r="J19" s="329">
        <f t="shared" si="3"/>
        <v>1261</v>
      </c>
      <c r="K19" s="330">
        <f>SUM(K11:K18)</f>
        <v>14</v>
      </c>
      <c r="L19" s="330">
        <f>SUM(L11:L18)</f>
        <v>2</v>
      </c>
      <c r="M19" s="330">
        <f>SUM(M11:M18)</f>
        <v>0</v>
      </c>
      <c r="N19" s="329">
        <f t="shared" si="4"/>
        <v>16</v>
      </c>
      <c r="O19" s="330">
        <f>SUM(O11:O18)</f>
        <v>0</v>
      </c>
      <c r="P19" s="330">
        <f>SUM(P11:P18)</f>
        <v>0</v>
      </c>
      <c r="Q19" s="329">
        <f t="shared" si="0"/>
        <v>16</v>
      </c>
      <c r="R19" s="340">
        <f t="shared" si="1"/>
        <v>1245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19372</v>
      </c>
      <c r="E20" s="328"/>
      <c r="F20" s="328"/>
      <c r="G20" s="329">
        <f t="shared" si="2"/>
        <v>19372</v>
      </c>
      <c r="H20" s="328">
        <v>52</v>
      </c>
      <c r="I20" s="328">
        <v>25</v>
      </c>
      <c r="J20" s="329">
        <f t="shared" si="3"/>
        <v>19399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19399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20735</v>
      </c>
      <c r="E42" s="349">
        <f>E19+E20+E21+E27+E40+E41</f>
        <v>2</v>
      </c>
      <c r="F42" s="349">
        <f t="shared" ref="F42:R42" si="11">F19+F20+F21+F27+F40+F41</f>
        <v>0</v>
      </c>
      <c r="G42" s="349">
        <f t="shared" si="11"/>
        <v>20737</v>
      </c>
      <c r="H42" s="349">
        <f t="shared" si="11"/>
        <v>52</v>
      </c>
      <c r="I42" s="349">
        <f t="shared" si="11"/>
        <v>125</v>
      </c>
      <c r="J42" s="349">
        <f t="shared" si="11"/>
        <v>20664</v>
      </c>
      <c r="K42" s="349">
        <f t="shared" si="11"/>
        <v>14</v>
      </c>
      <c r="L42" s="349">
        <f t="shared" si="11"/>
        <v>2</v>
      </c>
      <c r="M42" s="349">
        <f t="shared" si="11"/>
        <v>0</v>
      </c>
      <c r="N42" s="349">
        <f t="shared" si="11"/>
        <v>16</v>
      </c>
      <c r="O42" s="349">
        <f t="shared" si="11"/>
        <v>0</v>
      </c>
      <c r="P42" s="349">
        <f t="shared" si="11"/>
        <v>0</v>
      </c>
      <c r="Q42" s="349">
        <f t="shared" si="11"/>
        <v>16</v>
      </c>
      <c r="R42" s="350">
        <f t="shared" si="11"/>
        <v>20648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44216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1" t="s">
        <v>990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A122"/>
  <sheetViews>
    <sheetView view="pageBreakPreview" zoomScaleNormal="85" zoomScaleSheetLayoutView="100" workbookViewId="0">
      <selection activeCell="D92" sqref="D92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31.12.2020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</v>
      </c>
      <c r="D30" s="368">
        <v>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69</v>
      </c>
      <c r="D40" s="362">
        <f>SUM(D41:D44)</f>
        <v>69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69</v>
      </c>
      <c r="D44" s="368">
        <v>69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70</v>
      </c>
      <c r="D45" s="438">
        <f>D26+D30+D31+D33+D32+D34+D35+D40</f>
        <v>70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70</v>
      </c>
      <c r="D46" s="444">
        <f>D45+D23+D21+D11</f>
        <v>70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1396</v>
      </c>
      <c r="D87" s="134">
        <f>SUM(D88:D92)+D96</f>
        <v>1396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1174</v>
      </c>
      <c r="D89" s="197">
        <v>1174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220</v>
      </c>
      <c r="D92" s="138">
        <f>SUM(D93:D95)</f>
        <v>220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220</v>
      </c>
      <c r="D94" s="197">
        <v>220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/>
      <c r="D96" s="197"/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45</v>
      </c>
      <c r="D97" s="197">
        <v>45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1441</v>
      </c>
      <c r="D98" s="433">
        <f>D87+D82+D77+D73+D97</f>
        <v>1441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1441</v>
      </c>
      <c r="D99" s="427">
        <f>D98+D70+D68</f>
        <v>1441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44216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1" t="s">
        <v>990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19685039370078741" right="0.19685039370078741" top="0.31496062992125984" bottom="0" header="0.31496062992125984" footer="0.27559055118110237"/>
  <pageSetup paperSize="9" scale="41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F7" sqref="F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31.12.2020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44216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990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2021-01-19T13:13:41Z</cp:lastPrinted>
  <dcterms:created xsi:type="dcterms:W3CDTF">2006-09-16T00:00:00Z</dcterms:created>
  <dcterms:modified xsi:type="dcterms:W3CDTF">2021-01-19T13:18:53Z</dcterms:modified>
</cp:coreProperties>
</file>