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<sst xmlns="http://schemas.openxmlformats.org/spreadsheetml/2006/main" count="1082" uniqueCount="904">
  <si>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</si>
  <si>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</si>
  <si>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</si>
  <si>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</si>
  <si>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</si>
  <si>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</si>
  <si>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</si>
  <si>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</si>
  <si>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</si>
  <si>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</si>
  <si>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</si>
  <si>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</si>
  <si>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</si>
  <si>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</si>
  <si>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</si>
  <si>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</si>
  <si>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</si>
  <si>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</si>
  <si>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</si>
  <si>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</si>
  <si>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</si>
  <si>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</si>
  <si>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</si>
  <si>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</si>
  <si>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</si>
  <si>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</si>
  <si>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</si>
  <si>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</si>
  <si>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</si>
  <si>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</si>
  <si>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</si>
  <si>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</si>
  <si>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</si>
  <si>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</si>
  <si>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</si>
  <si>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</si>
  <si>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</si>
  <si>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</si>
  <si>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</si>
  <si>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</si>
  <si>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</si>
  <si>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</si>
  <si>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</si>
  <si>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</si>
  <si>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</si>
  <si>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</si>
  <si>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</si>
  <si>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</si>
  <si>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</si>
  <si>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</si>
  <si>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</si>
  <si>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</si>
  <si>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</si>
  <si>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</si>
  <si>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</si>
  <si>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</si>
  <si>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</si>
  <si>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</si>
  <si>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</si>
  <si>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</si>
  <si>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</si>
  <si>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</si>
  <si>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</si>
  <si>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</si>
  <si>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</si>
  <si>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</si>
  <si>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</si>
  <si>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</si>
  <si>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</si>
  <si>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</si>
  <si>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</si>
  <si>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</si>
  <si>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</si>
  <si>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</si>
  <si>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</si>
  <si>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</si>
  <si>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</si>
  <si>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</si>
  <si>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</si>
  <si>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</si>
  <si>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</si>
  <si>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</si>
  <si>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</si>
  <si>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</si>
  <si>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</si>
  <si>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</si>
  <si>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</si>
  <si>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</si>
  <si>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</si>
  <si>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</si>
  <si>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</si>
  <si>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</si>
  <si>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</si>
  <si>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</si>
  <si>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</si>
  <si>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</si>
  <si>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</si>
  <si>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</si>
  <si>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</si>
  <si>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</si>
  <si>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</si>
  <si>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</si>
  <si>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</si>
  <si>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</si>
  <si>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</si>
  <si>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</si>
  <si>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</si>
  <si>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</si>
  <si>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</si>
  <si>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</si>
  <si>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</si>
  <si>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</si>
  <si>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</si>
  <si>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</si>
  <si>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</si>
  <si>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</si>
  <si>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</si>
  <si>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</si>
  <si>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</si>
  <si>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</si>
  <si>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</si>
  <si>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</si>
  <si>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</si>
  <si>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</si>
  <si>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</si>
  <si>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</si>
  <si>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</si>
  <si>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</si>
  <si>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</si>
  <si>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</si>
  <si>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</si>
  <si>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</si>
  <si>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</si>
  <si>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</si>
  <si>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</si>
  <si>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</si>
  <si>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</si>
  <si>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</si>
  <si>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</si>
  <si>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</si>
  <si>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</si>
  <si>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</si>
  <si>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</si>
  <si>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</si>
  <si>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</si>
  <si>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</si>
  <si>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</si>
  <si>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</si>
  <si>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</si>
  <si>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</si>
  <si>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</si>
  <si>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</si>
  <si>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</si>
  <si>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</si>
  <si>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</si>
  <si>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</si>
  <si>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</si>
  <si>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</si>
  <si>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</si>
  <si>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</si>
  <si>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</si>
  <si>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</si>
  <si>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</si>
  <si>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</si>
  <si>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</si>
  <si>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</si>
  <si>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</si>
  <si>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</si>
  <si>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</si>
  <si>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</si>
  <si>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</si>
  <si>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</si>
  <si>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</si>
  <si>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</si>
  <si>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</si>
  <si>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</si>
  <si>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</si>
  <si>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</si>
  <si>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</si>
  <si>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</si>
  <si>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</si>
  <si>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</si>
  <si>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</si>
  <si>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</si>
  <si>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</si>
  <si>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</si>
  <si>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</si>
  <si>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</si>
  <si>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</si>
  <si>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</si>
  <si>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</si>
  <si>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</si>
  <si>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</si>
  <si>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</si>
  <si>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</si>
  <si>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</si>
  <si>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</si>
  <si>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</si>
  <si>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</si>
  <si>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</si>
  <si>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</si>
  <si>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</si>
  <si>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</si>
  <si>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</si>
  <si>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</si>
  <si>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</si>
  <si>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</si>
  <si>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</si>
  <si>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</si>
  <si>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</si>
  <si>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</si>
  <si>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</si>
  <si>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</si>
  <si>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</si>
  <si>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</si>
  <si>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</si>
  <si>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</si>
  <si>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</si>
  <si>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</si>
  <si>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</si>
  <si>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</si>
  <si>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</si>
  <si>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</si>
  <si>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</si>
  <si>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</si>
  <si>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</si>
  <si>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</si>
  <si>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</si>
  <si>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</si>
  <si>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</si>
  <si>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</si>
  <si>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</si>
  <si>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</si>
  <si>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</si>
  <si>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</si>
  <si>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</si>
  <si>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</si>
  <si>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</si>
  <si>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</si>
  <si>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</si>
  <si>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</si>
  <si>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</si>
  <si>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</si>
  <si>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</si>
  <si>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</si>
  <si>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</si>
  <si>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</si>
  <si>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</si>
  <si>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</si>
  <si>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</si>
  <si>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</si>
  <si>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</si>
  <si>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</si>
  <si>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</si>
  <si>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</si>
  <si>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</si>
  <si>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</si>
  <si>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</si>
  <si>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</si>
  <si>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</si>
  <si>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</si>
  <si>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</si>
  <si>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</si>
  <si>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</si>
  <si>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</si>
  <si>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</si>
  <si>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</si>
  <si>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</si>
  <si>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</si>
  <si>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</si>
  <si>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</si>
  <si>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</si>
  <si>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</si>
  <si>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</si>
  <si>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</si>
  <si>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</si>
  <si>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</si>
  <si>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</si>
  <si>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</si>
  <si>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</si>
  <si>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</si>
  <si>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</si>
  <si>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</si>
  <si>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</si>
  <si>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</si>
  <si>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</si>
  <si>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</si>
  <si>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</si>
  <si>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</si>
  <si>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</si>
  <si>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</si>
  <si>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</si>
  <si>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</si>
  <si>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</si>
  <si>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</si>
  <si>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</si>
  <si>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</si>
  <si>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</si>
  <si>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</si>
  <si>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</si>
  <si>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</si>
  <si>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</si>
  <si>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</si>
  <si>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</si>
  <si>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</si>
  <si>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</si>
  <si>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</si>
  <si>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</si>
  <si>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</si>
  <si>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</si>
  <si>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</si>
  <si>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</si>
  <si>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</si>
  <si>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</si>
  <si>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</si>
  <si>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</si>
  <si>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</si>
  <si>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</si>
  <si>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</si>
  <si>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</si>
  <si>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</si>
  <si>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</si>
  <si>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</si>
  <si>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</si>
  <si>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</si>
  <si>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</si>
  <si>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</si>
  <si>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</si>
  <si>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</si>
  <si>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</si>
  <si>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</si>
  <si>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</si>
  <si>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</si>
  <si>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</si>
  <si>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</si>
  <si>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</si>
  <si>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</si>
  <si>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</si>
  <si>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</si>
  <si>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</si>
  <si>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</si>
  <si>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</si>
  <si>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</si>
  <si>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</si>
  <si>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</si>
  <si>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</si>
  <si>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</si>
  <si>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</si>
  <si>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</si>
  <si>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</si>
  <si>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</si>
  <si>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</si>
  <si>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</si>
  <si>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</si>
  <si>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</si>
  <si>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</si>
  <si>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</si>
  <si>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</si>
  <si>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</si>
  <si>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</si>
  <si>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</si>
  <si>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</si>
  <si>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</si>
  <si>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</si>
  <si>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</si>
  <si>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</si>
  <si>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</si>
  <si>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</si>
  <si>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</si>
  <si>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</si>
  <si>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</si>
  <si>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</si>
  <si>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</si>
  <si>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</si>
  <si>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</si>
  <si>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</si>
  <si>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</si>
  <si>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</si>
  <si>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</si>
  <si>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</si>
  <si>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</si>
  <si>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</si>
  <si>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</si>
  <si>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</si>
  <si>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</si>
  <si>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</si>
  <si>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</si>
  <si>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</si>
  <si>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</si>
  <si>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</si>
  <si>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</si>
  <si>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</si>
  <si>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</si>
  <si>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</si>
  <si>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</si>
  <si>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</si>
  <si>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</si>
  <si>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</si>
  <si>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</si>
  <si>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</si>
  <si>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</si>
  <si>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</si>
  <si>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</si>
  <si>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</si>
  <si>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</si>
  <si>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</si>
  <si>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</si>
  <si>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</si>
  <si>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</si>
  <si>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</si>
  <si>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</si>
  <si>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</si>
  <si>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</si>
  <si>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</si>
  <si>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</si>
  <si>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</si>
  <si>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</si>
  <si>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</si>
  <si>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</si>
  <si>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</si>
  <si>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</si>
  <si>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</si>
  <si>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</si>
  <si>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</si>
  <si>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</si>
  <si>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</si>
  <si>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</si>
  <si>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</si>
  <si>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</si>
  <si>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</si>
  <si>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</si>
  <si>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</si>
  <si>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</si>
  <si>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</si>
  <si>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</si>
  <si>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</si>
  <si>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</si>
  <si>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</si>
  <si>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</si>
  <si>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</si>
  <si>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</si>
  <si>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</si>
  <si>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</si>
  <si>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</si>
  <si>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</si>
  <si>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</si>
  <si>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</si>
  <si>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</si>
  <si>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</si>
  <si>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</si>
  <si>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</si>
  <si>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</si>
  <si>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</si>
  <si>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</si>
  <si>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</si>
  <si>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</si>
  <si>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</si>
  <si>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</si>
  <si>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</si>
  <si>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</si>
  <si>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</si>
  <si>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</si>
  <si>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</si>
  <si>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</si>
  <si>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</si>
  <si>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</si>
  <si>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</si>
  <si>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</si>
  <si>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</si>
  <si>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</si>
  <si>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</si>
  <si>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</si>
  <si>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</si>
  <si>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</si>
  <si>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</si>
  <si>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</si>
  <si>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</si>
  <si>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</si>
  <si>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</si>
  <si>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</si>
  <si>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</si>
  <si>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</si>
  <si>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</si>
  <si>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</si>
  <si>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</si>
  <si>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</si>
  <si>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</si>
  <si>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</si>
  <si>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</si>
  <si>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</si>
  <si>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</si>
  <si>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</si>
  <si>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</si>
  <si>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</si>
  <si>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</si>
  <si>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</si>
  <si>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</si>
  <si>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</si>
  <si>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</si>
  <si>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</si>
  <si>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</si>
  <si>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</si>
  <si>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</si>
  <si>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</si>
  <si>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</si>
  <si>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</si>
  <si>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</si>
  <si>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</si>
  <si>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</si>
  <si>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</si>
  <si>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</si>
  <si>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</si>
  <si>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</si>
  <si>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</si>
  <si>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</si>
  <si>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</si>
  <si>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</si>
  <si>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</si>
  <si>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</si>
  <si>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</si>
  <si>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</si>
  <si>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</si>
  <si>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</si>
  <si>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</si>
  <si>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</si>
  <si>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</si>
  <si>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</si>
  <si>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</si>
  <si>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</si>
  <si>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</si>
  <si>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</si>
  <si>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</si>
  <si>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</si>
  <si>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</si>
  <si>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</si>
  <si>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</si>
  <si>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</si>
  <si>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</si>
  <si>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</si>
  <si>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</si>
  <si>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</si>
  <si>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</si>
  <si>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</si>
  <si>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</si>
  <si>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</si>
  <si>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</si>
  <si>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</si>
  <si>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</si>
  <si>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</si>
  <si>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</si>
  <si>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</si>
  <si>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</si>
  <si>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</si>
  <si>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</si>
  <si>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</si>
  <si>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</si>
  <si>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</si>
  <si>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</si>
  <si>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</si>
  <si>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</si>
  <si>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</si>
  <si>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</si>
  <si>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</si>
  <si>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</si>
  <si>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</si>
  <si>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</si>
  <si>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</si>
  <si>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</si>
  <si>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</si>
  <si>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</si>
  <si>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</si>
  <si>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</si>
  <si>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</si>
  <si>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</si>
  <si>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</si>
  <si>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</si>
  <si>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</si>
  <si>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</si>
  <si>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</si>
  <si>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</si>
  <si>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</si>
  <si>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</si>
  <si>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</si>
  <si>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</si>
  <si>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</si>
  <si>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</si>
  <si>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</si>
  <si>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</si>
  <si>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</si>
  <si>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</si>
  <si>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</si>
  <si>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</si>
  <si>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</si>
  <si>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</si>
  <si>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</si>
  <si>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</si>
  <si>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</si>
  <si>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</si>
  <si>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</si>
  <si>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</si>
  <si>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</si>
  <si>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</si>
  <si>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</si>
  <si>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</si>
  <si>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</si>
  <si>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</si>
  <si>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</si>
  <si>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</si>
  <si>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</si>
  <si>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</si>
  <si>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</si>
  <si>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</si>
  <si>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</si>
  <si>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</si>
  <si>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</si>
  <si>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</si>
  <si>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</si>
  <si>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</si>
  <si>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</si>
  <si>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</si>
  <si>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</si>
  <si>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</si>
  <si>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</si>
  <si>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</si>
  <si>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</si>
  <si>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</si>
  <si>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</si>
  <si>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</si>
  <si>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</si>
  <si>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</si>
  <si>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</si>
  <si>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</si>
  <si>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</si>
  <si>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</si>
  <si>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</si>
  <si>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</si>
  <si>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</si>
  <si>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</si>
  <si>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</si>
  <si>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</si>
  <si>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</si>
  <si>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</si>
  <si>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</si>
  <si>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</si>
  <si>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</si>
  <si>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</si>
  <si>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</si>
  <si>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</si>
  <si>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</si>
  <si>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</si>
  <si>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</si>
  <si>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</si>
  <si>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</si>
  <si>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</si>
  <si>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</si>
  <si>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</si>
  <si>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</si>
  <si>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</si>
  <si>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</si>
  <si>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</si>
  <si>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</si>
  <si>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</si>
  <si>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</si>
  <si>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</si>
  <si>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</si>
  <si>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</si>
  <si>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</si>
  <si>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</si>
  <si>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</si>
  <si>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</si>
  <si>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</si>
  <si>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</si>
  <si>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</si>
  <si>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</si>
  <si>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</si>
  <si>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</si>
  <si>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</si>
  <si>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</si>
  <si>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</si>
  <si>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</si>
  <si>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</si>
  <si>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</si>
  <si>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</si>
  <si>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</si>
  <si>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</si>
  <si>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</si>
  <si>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</si>
  <si>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</si>
  <si>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</si>
  <si>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</si>
  <si>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</si>
  <si>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</si>
  <si>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</si>
  <si>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</si>
  <si>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</si>
  <si>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</si>
  <si>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</si>
  <si>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</si>
  <si>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</si>
  <si>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</si>
  <si>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</si>
  <si>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</si>
  <si>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</si>
  <si>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</si>
  <si>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</si>
  <si>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</si>
  <si>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</si>
  <si>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</si>
  <si>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</si>
  <si>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</si>
  <si>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</si>
  <si>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</si>
  <si>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</si>
  <si>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</si>
  <si>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</si>
  <si>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</si>
  <si>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</si>
  <si>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</si>
  <si>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</si>
  <si>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</si>
  <si>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</si>
  <si>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</si>
  <si>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</si>
  <si>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</si>
  <si>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</si>
  <si>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</si>
  <si>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</si>
  <si>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</si>
  <si>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</si>
  <si>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</si>
  <si>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</si>
  <si>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</si>
  <si>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</si>
  <si>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</si>
  <si>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</si>
  <si>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</si>
  <si>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</si>
  <si>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</si>
  <si>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</si>
  <si>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</si>
  <si>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</si>
  <si>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</si>
  <si>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</si>
  <si>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</si>
  <si>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</si>
  <si>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</si>
  <si>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</si>
  <si>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</si>
  <si>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</si>
  <si>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</si>
  <si>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</si>
  <si>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</si>
  <si>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</si>
  <si>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</si>
  <si>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</si>
  <si>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</si>
  <si>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</si>
  <si>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</si>
  <si>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</si>
  <si>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</si>
  <si>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</si>
  <si>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</si>
  <si>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</si>
  <si>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</si>
  <si>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</si>
  <si>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</si>
  <si>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</si>
  <si>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</si>
  <si>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</si>
  <si>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</si>
  <si>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</si>
  <si>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</si>
  <si>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</si>
  <si>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</si>
  <si>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</si>
  <si>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</si>
  <si>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</si>
  <si>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</si>
  <si>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</si>
  <si>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</si>
  <si>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</si>
  <si>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</si>
  <si>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</si>
  <si>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</si>
  <si>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</si>
  <si>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</si>
  <si>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</si>
  <si>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</si>
  <si>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</si>
  <si>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</si>
  <si>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</si>
  <si>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</si>
  <si>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</si>
  <si>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</si>
  <si>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</si>
  <si>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</si>
  <si>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</si>
  <si>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</si>
  <si>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</si>
  <si>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</si>
  <si>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</si>
  <si>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</si>
  <si>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</si>
  <si>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</si>
  <si>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</si>
  <si>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</si>
  <si>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</si>
  <si>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</si>
  <si>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</si>
  <si>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</si>
  <si>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</si>
  <si>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</si>
  <si>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</si>
  <si>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</si>
  <si>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</si>
  <si>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</si>
  <si>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</si>
  <si>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</si>
  <si>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</si>
  <si>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</si>
  <si>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</si>
  <si>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</si>
  <si>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</si>
  <si>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</si>
  <si>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</si>
  <si>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</si>
  <si>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</si>
  <si>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</si>
  <si>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</si>
  <si>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</si>
  <si>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</si>
  <si>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</si>
  <si>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</si>
  <si>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</si>
  <si>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</si>
  <si>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</si>
  <si>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</si>
  <si>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</si>
  <si>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</si>
  <si>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</si>
  <si>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</si>
  <si>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</si>
  <si>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</si>
  <si>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</si>
  <si>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</si>
  <si>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</si>
  <si>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</si>
  <si>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</si>
  <si>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</si>
  <si>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</si>
  <si>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</si>
  <si>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</si>
  <si>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</si>
  <si>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</si>
  <si>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</si>
  <si>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</si>
  <si>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</si>
  <si>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</si>
  <si>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</si>
  <si>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</si>
  <si>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</si>
  <si>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</si>
  <si>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</si>
  <si>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</si>
  <si>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</si>
  <si>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</si>
  <si>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</si>
  <si>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</si>
  <si>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</si>
  <si>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</si>
  <si>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</si>
  <si>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</si>
  <si>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</si>
  <si>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</si>
  <si>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</si>
  <si>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</si>
  <si>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</si>
  <si>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r>
      <t xml:space="preserve">Отчетен период: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</si>
  <si>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ЕИК по БУЛСТАТ </t>
  </si>
  <si>
    <t>01.01.2014 - 31.12.2014г.</t>
  </si>
  <si>
    <t>Съставител (Зани Консулт ООД):…………….....</t>
  </si>
  <si>
    <t xml:space="preserve">              Управител: Христо Синджирлиев</t>
  </si>
  <si>
    <t>Ръководител  (Николай Генчев) :  ………………….</t>
  </si>
  <si>
    <t>Съставител (Зани Консулт ООД):......................</t>
  </si>
  <si>
    <t>Ръководител ( Николай Генчев):...........................</t>
  </si>
  <si>
    <t xml:space="preserve">                                         (Христо Синджирлиев)</t>
  </si>
  <si>
    <t xml:space="preserve">Съставител ( Зани Консулт): ………  </t>
  </si>
  <si>
    <t>Ръководител(Николай Генчев):……………</t>
  </si>
  <si>
    <t>Ръководител ( Николай Генчев):……………..</t>
  </si>
  <si>
    <t>Съставител (Зани Консулт ООД) :……………….</t>
  </si>
  <si>
    <t>Ръководител ( Николай Генчев):…………………..</t>
  </si>
  <si>
    <t xml:space="preserve">                                       Съставител(Зани Консулт ООД): Х.Синджирлиев …………………..       </t>
  </si>
  <si>
    <t>Ръководител ( Николай Генчев ):</t>
  </si>
  <si>
    <t>Съставител(Зани Консулт):</t>
  </si>
  <si>
    <t>Съставител ( Зани Консулт ООД): ……………………</t>
  </si>
  <si>
    <t>Ръководител( Николай Генчев ): ………………….</t>
  </si>
  <si>
    <t>/Христо Синджирлиев/</t>
  </si>
  <si>
    <t>Дата на съставяне:31.03.2015г.</t>
  </si>
  <si>
    <t>31.03.2015 г.</t>
  </si>
  <si>
    <t>Съставител (Зани Консулт ООД):</t>
  </si>
  <si>
    <t xml:space="preserve">                                Ръководител ( Николай Генчев):</t>
  </si>
  <si>
    <t xml:space="preserve">Дата на съставяне: 31.03.2015г.              </t>
  </si>
  <si>
    <t xml:space="preserve">Дата  на съставяне:31.03.2015г.                                                                                                                        </t>
  </si>
  <si>
    <t>Дата на съставяне: 31.03.2015г.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</si>
</sst>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" fontId="11" fillId="38" borderId="39" xfId="63" applyNumberFormat="1" applyFont="1" applyFill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center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4" fillId="0" borderId="0" xfId="61" applyFont="1" applyAlignment="1" applyProtection="1">
      <alignment horizontal="center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1" t="s">
        <v>1</v>
      </c>
      <c r="B3" s="531"/>
      <c r="C3" s="531"/>
      <c r="D3" s="531"/>
      <c r="E3" s="14" t="s">
        <v>2</v>
      </c>
      <c r="F3" s="15" t="s">
        <v>878</v>
      </c>
      <c r="G3" s="10"/>
      <c r="H3" s="16">
        <v>822105378</v>
      </c>
    </row>
    <row r="4" spans="1:8" ht="15" customHeight="1">
      <c r="A4" s="531" t="s">
        <v>4</v>
      </c>
      <c r="B4" s="531"/>
      <c r="C4" s="531"/>
      <c r="D4" s="531"/>
      <c r="E4" s="17" t="s">
        <v>5</v>
      </c>
      <c r="F4" s="532" t="s">
        <v>6</v>
      </c>
      <c r="G4" s="532"/>
      <c r="H4" s="16" t="s">
        <v>7</v>
      </c>
    </row>
    <row r="5" spans="1:8" ht="15" customHeight="1">
      <c r="A5" s="531" t="s">
        <v>8</v>
      </c>
      <c r="B5" s="531"/>
      <c r="C5" s="531"/>
      <c r="D5" s="531"/>
      <c r="E5" s="18" t="s">
        <v>879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1643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3285</v>
      </c>
      <c r="D12" s="45">
        <v>3783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55</v>
      </c>
      <c r="D13" s="45">
        <v>60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355</v>
      </c>
      <c r="D14" s="45">
        <v>414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117</v>
      </c>
      <c r="D15" s="45">
        <v>55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24</v>
      </c>
      <c r="D16" s="45">
        <v>171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/>
      <c r="D17" s="45">
        <v>29</v>
      </c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141</v>
      </c>
      <c r="D18" s="45">
        <v>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5621</v>
      </c>
      <c r="D19" s="59">
        <f>SUM(D11:D18)</f>
        <v>6156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18136</v>
      </c>
      <c r="H21" s="63">
        <f>SUM(H22:H24)</f>
        <v>18009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15952</v>
      </c>
      <c r="H24" s="47">
        <v>15825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21916</v>
      </c>
      <c r="H25" s="53">
        <f>H19+H20+H21</f>
        <v>21789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1428</v>
      </c>
      <c r="H27" s="53">
        <f>SUM(H28:H30)</f>
        <v>1554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1428</v>
      </c>
      <c r="H28" s="47">
        <v>1554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327</v>
      </c>
      <c r="H31" s="47"/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1755</v>
      </c>
      <c r="H33" s="53">
        <f>H27+H31+H32</f>
        <v>1554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24613</v>
      </c>
      <c r="H36" s="53">
        <f>H25+H17+H33</f>
        <v>24285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>
        <v>147</v>
      </c>
      <c r="H51" s="47">
        <v>132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42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5646</v>
      </c>
      <c r="D55" s="59">
        <f>D19+D20+D21+D27+D32+D45+D51+D53+D54</f>
        <v>6198</v>
      </c>
      <c r="E55" s="40" t="s">
        <v>175</v>
      </c>
      <c r="F55" s="76" t="s">
        <v>176</v>
      </c>
      <c r="G55" s="53">
        <f>G49+G51+G52+G53+G54</f>
        <v>147</v>
      </c>
      <c r="H55" s="53">
        <f>H49+H51+H52+H53+H54</f>
        <v>132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5462</v>
      </c>
      <c r="D58" s="45">
        <v>6484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3108</v>
      </c>
      <c r="D59" s="45">
        <v>3174</v>
      </c>
      <c r="E59" s="62" t="s">
        <v>184</v>
      </c>
      <c r="F59" s="46" t="s">
        <v>185</v>
      </c>
      <c r="G59" s="47">
        <v>4018</v>
      </c>
      <c r="H59" s="47">
        <v>2451</v>
      </c>
      <c r="M59" s="67"/>
    </row>
    <row r="60" spans="1:8" ht="15">
      <c r="A60" s="38" t="s">
        <v>186</v>
      </c>
      <c r="B60" s="44" t="s">
        <v>187</v>
      </c>
      <c r="C60" s="45"/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1652</v>
      </c>
      <c r="D61" s="45">
        <v>1917</v>
      </c>
      <c r="E61" s="49" t="s">
        <v>192</v>
      </c>
      <c r="F61" s="92" t="s">
        <v>193</v>
      </c>
      <c r="G61" s="53">
        <f>SUM(G62:G68)</f>
        <v>5772</v>
      </c>
      <c r="H61" s="53">
        <f>SUM(H62:H68)</f>
        <v>5881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10222</v>
      </c>
      <c r="D64" s="59">
        <f>SUM(D58:D63)</f>
        <v>11575</v>
      </c>
      <c r="E64" s="40" t="s">
        <v>203</v>
      </c>
      <c r="F64" s="46" t="s">
        <v>204</v>
      </c>
      <c r="G64" s="47">
        <v>5534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/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177</v>
      </c>
      <c r="H66" s="47">
        <v>267</v>
      </c>
    </row>
    <row r="67" spans="1:8" ht="15">
      <c r="A67" s="38" t="s">
        <v>210</v>
      </c>
      <c r="B67" s="44" t="s">
        <v>211</v>
      </c>
      <c r="C67" s="45">
        <v>3126</v>
      </c>
      <c r="D67" s="45">
        <v>3127</v>
      </c>
      <c r="E67" s="40" t="s">
        <v>212</v>
      </c>
      <c r="F67" s="46" t="s">
        <v>213</v>
      </c>
      <c r="G67" s="47">
        <v>52</v>
      </c>
      <c r="H67" s="47"/>
    </row>
    <row r="68" spans="1:8" ht="15">
      <c r="A68" s="38" t="s">
        <v>214</v>
      </c>
      <c r="B68" s="44" t="s">
        <v>215</v>
      </c>
      <c r="C68" s="45">
        <v>7931</v>
      </c>
      <c r="D68" s="45">
        <v>6977</v>
      </c>
      <c r="E68" s="40" t="s">
        <v>216</v>
      </c>
      <c r="F68" s="46" t="s">
        <v>217</v>
      </c>
      <c r="G68" s="47">
        <v>9</v>
      </c>
      <c r="H68" s="47">
        <v>8</v>
      </c>
    </row>
    <row r="69" spans="1:8" ht="15">
      <c r="A69" s="38" t="s">
        <v>218</v>
      </c>
      <c r="B69" s="44" t="s">
        <v>219</v>
      </c>
      <c r="C69" s="45">
        <v>2463</v>
      </c>
      <c r="D69" s="45">
        <v>2718</v>
      </c>
      <c r="E69" s="62" t="s">
        <v>81</v>
      </c>
      <c r="F69" s="46" t="s">
        <v>220</v>
      </c>
      <c r="G69" s="47">
        <v>7</v>
      </c>
      <c r="H69" s="47">
        <v>70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9797</v>
      </c>
      <c r="H71" s="94">
        <f>H59+H60+H61+H69+H70</f>
        <v>8402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290</v>
      </c>
      <c r="D72" s="45">
        <v>367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82</v>
      </c>
      <c r="D74" s="45">
        <v>1300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13892</v>
      </c>
      <c r="D75" s="59">
        <f>SUM(D67:D74)</f>
        <v>14489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9797</v>
      </c>
      <c r="H79" s="106">
        <f>H71+H74+H75+H76</f>
        <v>8402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144</v>
      </c>
      <c r="D87" s="45">
        <v>148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4544</v>
      </c>
      <c r="D88" s="45">
        <v>300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4797</v>
      </c>
      <c r="D91" s="59">
        <f>SUM(D87:D90)</f>
        <v>557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/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28911</v>
      </c>
      <c r="D93" s="59">
        <f>D64+D75+D84+D91+D92</f>
        <v>26621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34557</v>
      </c>
      <c r="D94" s="113">
        <f>D93+D55</f>
        <v>32819</v>
      </c>
      <c r="E94" s="114" t="s">
        <v>273</v>
      </c>
      <c r="F94" s="115" t="s">
        <v>274</v>
      </c>
      <c r="G94" s="116">
        <f>G36+G39+G55+G79</f>
        <v>34557</v>
      </c>
      <c r="H94" s="116">
        <f>H36+H39+H55+H79</f>
        <v>32819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897</v>
      </c>
      <c r="B98" s="124"/>
      <c r="C98" s="533" t="s">
        <v>880</v>
      </c>
      <c r="D98" s="533"/>
      <c r="E98" s="533"/>
      <c r="F98" s="8"/>
      <c r="G98" s="9"/>
      <c r="H98" s="10"/>
      <c r="M98" s="67"/>
    </row>
    <row r="99" spans="1:8" ht="15">
      <c r="A99" s="1" t="s">
        <v>276</v>
      </c>
      <c r="C99" s="126"/>
      <c r="D99" s="127" t="s">
        <v>881</v>
      </c>
      <c r="E99" s="126"/>
      <c r="F99" s="8"/>
      <c r="G99" s="9"/>
      <c r="H99" s="10"/>
    </row>
    <row r="100" spans="1:5" ht="15" customHeight="1">
      <c r="A100" s="128"/>
      <c r="B100" s="128"/>
      <c r="C100" s="533" t="s">
        <v>882</v>
      </c>
      <c r="D100" s="533"/>
      <c r="E100" s="533"/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5" t="s">
        <v>277</v>
      </c>
      <c r="B1" s="535"/>
      <c r="C1" s="535"/>
      <c r="D1" s="535"/>
      <c r="E1" s="535"/>
      <c r="F1" s="535"/>
      <c r="G1" s="131"/>
      <c r="H1" s="131"/>
    </row>
    <row r="2" spans="1:8" ht="15" customHeight="1">
      <c r="A2" s="132" t="s">
        <v>278</v>
      </c>
      <c r="B2" s="536" t="str">
        <f>'справка №1-БАЛАНС'!E3</f>
        <v> КАУЧУК АД</v>
      </c>
      <c r="C2" s="536"/>
      <c r="D2" s="536"/>
      <c r="E2" s="536"/>
      <c r="F2" s="537" t="s">
        <v>279</v>
      </c>
      <c r="G2" s="537"/>
      <c r="H2" s="133">
        <f>'справка №1-БАЛАНС'!H3</f>
        <v>822105378</v>
      </c>
    </row>
    <row r="3" spans="1:8" ht="15" customHeight="1">
      <c r="A3" s="132" t="s">
        <v>280</v>
      </c>
      <c r="B3" s="536" t="str">
        <f>'справка №1-БАЛАНС'!E4</f>
        <v>консолидиран</v>
      </c>
      <c r="C3" s="536"/>
      <c r="D3" s="536"/>
      <c r="E3" s="536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8" t="str">
        <f>'справка №1-БАЛАНС'!E5</f>
        <v>01.01.2014 - 31.12.2014г.</v>
      </c>
      <c r="C4" s="538"/>
      <c r="D4" s="538"/>
      <c r="E4" s="136"/>
      <c r="F4" s="137"/>
      <c r="G4" s="131"/>
      <c r="H4" s="138" t="s">
        <v>281</v>
      </c>
    </row>
    <row r="5" spans="1:8" ht="24">
      <c r="A5" s="139" t="s">
        <v>282</v>
      </c>
      <c r="B5" s="140" t="s">
        <v>11</v>
      </c>
      <c r="C5" s="139" t="s">
        <v>12</v>
      </c>
      <c r="D5" s="141" t="s">
        <v>16</v>
      </c>
      <c r="E5" s="139" t="s">
        <v>283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284</v>
      </c>
      <c r="B7" s="143"/>
      <c r="C7" s="144"/>
      <c r="D7" s="144"/>
      <c r="E7" s="143" t="s">
        <v>285</v>
      </c>
      <c r="F7" s="145"/>
      <c r="G7" s="146"/>
      <c r="H7" s="146"/>
    </row>
    <row r="8" spans="1:8" ht="12">
      <c r="A8" s="147" t="s">
        <v>286</v>
      </c>
      <c r="B8" s="147"/>
      <c r="C8" s="148"/>
      <c r="D8" s="149"/>
      <c r="E8" s="147" t="s">
        <v>287</v>
      </c>
      <c r="F8" s="145"/>
      <c r="G8" s="146"/>
      <c r="H8" s="146"/>
    </row>
    <row r="9" spans="1:8" ht="12">
      <c r="A9" s="150" t="s">
        <v>288</v>
      </c>
      <c r="B9" s="151" t="s">
        <v>289</v>
      </c>
      <c r="C9" s="152">
        <v>19524</v>
      </c>
      <c r="D9" s="530">
        <v>15239</v>
      </c>
      <c r="E9" s="150" t="s">
        <v>290</v>
      </c>
      <c r="F9" s="153" t="s">
        <v>291</v>
      </c>
      <c r="G9" s="154">
        <v>26192</v>
      </c>
      <c r="H9" s="154">
        <v>21539</v>
      </c>
    </row>
    <row r="10" spans="1:8" ht="12">
      <c r="A10" s="150" t="s">
        <v>292</v>
      </c>
      <c r="B10" s="151" t="s">
        <v>293</v>
      </c>
      <c r="C10" s="152">
        <v>1066</v>
      </c>
      <c r="D10" s="530">
        <v>678</v>
      </c>
      <c r="E10" s="150" t="s">
        <v>294</v>
      </c>
      <c r="F10" s="153" t="s">
        <v>295</v>
      </c>
      <c r="G10" s="154"/>
      <c r="H10" s="154"/>
    </row>
    <row r="11" spans="1:8" ht="12">
      <c r="A11" s="150" t="s">
        <v>296</v>
      </c>
      <c r="B11" s="151" t="s">
        <v>297</v>
      </c>
      <c r="C11" s="152">
        <v>636</v>
      </c>
      <c r="D11" s="530">
        <v>695</v>
      </c>
      <c r="E11" s="155" t="s">
        <v>298</v>
      </c>
      <c r="F11" s="153" t="s">
        <v>299</v>
      </c>
      <c r="G11" s="154">
        <v>3</v>
      </c>
      <c r="H11" s="154">
        <v>19</v>
      </c>
    </row>
    <row r="12" spans="1:8" ht="12">
      <c r="A12" s="150" t="s">
        <v>300</v>
      </c>
      <c r="B12" s="151" t="s">
        <v>301</v>
      </c>
      <c r="C12" s="152">
        <v>1695</v>
      </c>
      <c r="D12" s="530">
        <v>1648</v>
      </c>
      <c r="E12" s="155" t="s">
        <v>81</v>
      </c>
      <c r="F12" s="153" t="s">
        <v>302</v>
      </c>
      <c r="G12" s="154">
        <v>476</v>
      </c>
      <c r="H12" s="154">
        <v>138</v>
      </c>
    </row>
    <row r="13" spans="1:18" ht="12">
      <c r="A13" s="150" t="s">
        <v>303</v>
      </c>
      <c r="B13" s="151" t="s">
        <v>304</v>
      </c>
      <c r="C13" s="152">
        <v>289</v>
      </c>
      <c r="D13" s="530">
        <v>265</v>
      </c>
      <c r="E13" s="156" t="s">
        <v>54</v>
      </c>
      <c r="F13" s="157" t="s">
        <v>305</v>
      </c>
      <c r="G13" s="146">
        <f>SUM(G9:G12)</f>
        <v>26671</v>
      </c>
      <c r="H13" s="146">
        <f>SUM(H9:H12)</f>
        <v>21696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306</v>
      </c>
      <c r="B14" s="151" t="s">
        <v>307</v>
      </c>
      <c r="C14" s="152">
        <v>135</v>
      </c>
      <c r="D14" s="152">
        <v>13</v>
      </c>
      <c r="E14" s="155"/>
      <c r="F14" s="158"/>
      <c r="G14" s="159"/>
      <c r="H14" s="159"/>
    </row>
    <row r="15" spans="1:8" ht="24">
      <c r="A15" s="150" t="s">
        <v>308</v>
      </c>
      <c r="B15" s="151" t="s">
        <v>309</v>
      </c>
      <c r="C15" s="160">
        <v>627</v>
      </c>
      <c r="D15" s="160">
        <v>697</v>
      </c>
      <c r="E15" s="147" t="s">
        <v>310</v>
      </c>
      <c r="F15" s="161" t="s">
        <v>311</v>
      </c>
      <c r="G15" s="154"/>
      <c r="H15" s="154"/>
    </row>
    <row r="16" spans="1:8" ht="12">
      <c r="A16" s="150" t="s">
        <v>312</v>
      </c>
      <c r="B16" s="151" t="s">
        <v>313</v>
      </c>
      <c r="C16" s="160">
        <v>1850</v>
      </c>
      <c r="D16" s="160">
        <v>1847</v>
      </c>
      <c r="E16" s="150" t="s">
        <v>314</v>
      </c>
      <c r="F16" s="158" t="s">
        <v>315</v>
      </c>
      <c r="G16" s="162"/>
      <c r="H16" s="162"/>
    </row>
    <row r="17" spans="1:8" ht="12">
      <c r="A17" s="163" t="s">
        <v>316</v>
      </c>
      <c r="B17" s="151" t="s">
        <v>317</v>
      </c>
      <c r="C17" s="164"/>
      <c r="D17" s="164"/>
      <c r="E17" s="147"/>
      <c r="F17" s="145"/>
      <c r="G17" s="159"/>
      <c r="H17" s="159"/>
    </row>
    <row r="18" spans="1:8" ht="12">
      <c r="A18" s="163" t="s">
        <v>318</v>
      </c>
      <c r="B18" s="151" t="s">
        <v>319</v>
      </c>
      <c r="C18" s="164">
        <v>1441</v>
      </c>
      <c r="D18" s="164">
        <v>1064</v>
      </c>
      <c r="E18" s="147" t="s">
        <v>320</v>
      </c>
      <c r="F18" s="145"/>
      <c r="G18" s="159"/>
      <c r="H18" s="159"/>
    </row>
    <row r="19" spans="1:15" ht="12">
      <c r="A19" s="156" t="s">
        <v>54</v>
      </c>
      <c r="B19" s="165" t="s">
        <v>321</v>
      </c>
      <c r="C19" s="166">
        <f>SUM(C9:C15)+C16</f>
        <v>25822</v>
      </c>
      <c r="D19" s="166">
        <f>SUM(D9:D15)+D16</f>
        <v>21082</v>
      </c>
      <c r="E19" s="145" t="s">
        <v>322</v>
      </c>
      <c r="F19" s="158" t="s">
        <v>323</v>
      </c>
      <c r="G19" s="154">
        <v>1</v>
      </c>
      <c r="H19" s="154">
        <v>4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324</v>
      </c>
      <c r="F20" s="158" t="s">
        <v>325</v>
      </c>
      <c r="G20" s="154"/>
      <c r="H20" s="154"/>
    </row>
    <row r="21" spans="1:8" ht="24">
      <c r="A21" s="147" t="s">
        <v>326</v>
      </c>
      <c r="B21" s="168"/>
      <c r="C21" s="167"/>
      <c r="D21" s="167"/>
      <c r="E21" s="150" t="s">
        <v>327</v>
      </c>
      <c r="F21" s="158" t="s">
        <v>328</v>
      </c>
      <c r="G21" s="154"/>
      <c r="H21" s="154"/>
    </row>
    <row r="22" spans="1:8" ht="24">
      <c r="A22" s="145" t="s">
        <v>329</v>
      </c>
      <c r="B22" s="168" t="s">
        <v>330</v>
      </c>
      <c r="C22" s="152">
        <v>254</v>
      </c>
      <c r="D22" s="152">
        <v>362</v>
      </c>
      <c r="E22" s="145" t="s">
        <v>331</v>
      </c>
      <c r="F22" s="158" t="s">
        <v>332</v>
      </c>
      <c r="G22" s="154">
        <v>16</v>
      </c>
      <c r="H22" s="154"/>
    </row>
    <row r="23" spans="1:8" ht="24">
      <c r="A23" s="150" t="s">
        <v>333</v>
      </c>
      <c r="B23" s="168" t="s">
        <v>334</v>
      </c>
      <c r="C23" s="152"/>
      <c r="D23" s="152"/>
      <c r="E23" s="150" t="s">
        <v>335</v>
      </c>
      <c r="F23" s="158" t="s">
        <v>336</v>
      </c>
      <c r="G23" s="154"/>
      <c r="H23" s="154"/>
    </row>
    <row r="24" spans="1:18" ht="12">
      <c r="A24" s="150" t="s">
        <v>337</v>
      </c>
      <c r="B24" s="168" t="s">
        <v>338</v>
      </c>
      <c r="C24" s="152">
        <v>118</v>
      </c>
      <c r="D24" s="152"/>
      <c r="E24" s="156" t="s">
        <v>106</v>
      </c>
      <c r="F24" s="161" t="s">
        <v>339</v>
      </c>
      <c r="G24" s="146">
        <f>SUM(G19:G23)</f>
        <v>17</v>
      </c>
      <c r="H24" s="146">
        <f>SUM(H19:H23)</f>
        <v>4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340</v>
      </c>
      <c r="C25" s="152">
        <v>94</v>
      </c>
      <c r="D25" s="152">
        <v>110</v>
      </c>
      <c r="E25" s="163"/>
      <c r="F25" s="145"/>
      <c r="G25" s="159"/>
      <c r="H25" s="159"/>
    </row>
    <row r="26" spans="1:14" ht="12">
      <c r="A26" s="156" t="s">
        <v>79</v>
      </c>
      <c r="B26" s="169" t="s">
        <v>341</v>
      </c>
      <c r="C26" s="166">
        <f>SUM(C22:C25)</f>
        <v>466</v>
      </c>
      <c r="D26" s="166">
        <f>SUM(D22:D25)</f>
        <v>472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342</v>
      </c>
      <c r="B28" s="140" t="s">
        <v>343</v>
      </c>
      <c r="C28" s="149">
        <f>C26+C19</f>
        <v>26288</v>
      </c>
      <c r="D28" s="149">
        <f>D26+D19</f>
        <v>21554</v>
      </c>
      <c r="E28" s="143" t="s">
        <v>344</v>
      </c>
      <c r="F28" s="161" t="s">
        <v>345</v>
      </c>
      <c r="G28" s="146">
        <f>G13+G15+G24</f>
        <v>26688</v>
      </c>
      <c r="H28" s="146">
        <f>H13+H15+H24</f>
        <v>21700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346</v>
      </c>
      <c r="B30" s="140" t="s">
        <v>347</v>
      </c>
      <c r="C30" s="149">
        <f>IF((G28-C28)&gt;0,G28-C28,0)</f>
        <v>400</v>
      </c>
      <c r="D30" s="149">
        <f>IF((H28-D28)&gt;0,H28-D28,0)</f>
        <v>146</v>
      </c>
      <c r="E30" s="143" t="s">
        <v>348</v>
      </c>
      <c r="F30" s="161" t="s">
        <v>349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350</v>
      </c>
      <c r="B31" s="169" t="s">
        <v>351</v>
      </c>
      <c r="C31" s="152"/>
      <c r="D31" s="152"/>
      <c r="E31" s="147" t="s">
        <v>352</v>
      </c>
      <c r="F31" s="158" t="s">
        <v>353</v>
      </c>
      <c r="G31" s="154"/>
      <c r="H31" s="154"/>
    </row>
    <row r="32" spans="1:8" ht="12">
      <c r="A32" s="147" t="s">
        <v>354</v>
      </c>
      <c r="B32" s="172" t="s">
        <v>355</v>
      </c>
      <c r="C32" s="152">
        <v>55</v>
      </c>
      <c r="D32" s="152"/>
      <c r="E32" s="147" t="s">
        <v>356</v>
      </c>
      <c r="F32" s="158" t="s">
        <v>357</v>
      </c>
      <c r="G32" s="154">
        <v>18</v>
      </c>
      <c r="H32" s="154"/>
    </row>
    <row r="33" spans="1:18" ht="12">
      <c r="A33" s="173" t="s">
        <v>358</v>
      </c>
      <c r="B33" s="169" t="s">
        <v>359</v>
      </c>
      <c r="C33" s="166">
        <f>C28+C31+C32</f>
        <v>26343</v>
      </c>
      <c r="D33" s="166">
        <f>D28+D31+D32</f>
        <v>21554</v>
      </c>
      <c r="E33" s="143" t="s">
        <v>360</v>
      </c>
      <c r="F33" s="161" t="s">
        <v>361</v>
      </c>
      <c r="G33" s="170">
        <f>G32+G31+G28</f>
        <v>26706</v>
      </c>
      <c r="H33" s="170">
        <f>H32+H31+H28</f>
        <v>21700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362</v>
      </c>
      <c r="B34" s="140" t="s">
        <v>363</v>
      </c>
      <c r="C34" s="149">
        <f>IF((G33-C33)&gt;0,G33-C33,0)</f>
        <v>363</v>
      </c>
      <c r="D34" s="149">
        <f>IF((H33-D33)&gt;0,H33-D33,0)</f>
        <v>146</v>
      </c>
      <c r="E34" s="173" t="s">
        <v>364</v>
      </c>
      <c r="F34" s="161" t="s">
        <v>365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366</v>
      </c>
      <c r="B35" s="169" t="s">
        <v>367</v>
      </c>
      <c r="C35" s="166">
        <f>C36+C37+C38</f>
        <v>36</v>
      </c>
      <c r="D35" s="166">
        <f>D36+D37+D38</f>
        <v>18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368</v>
      </c>
      <c r="B36" s="168" t="s">
        <v>369</v>
      </c>
      <c r="C36" s="152">
        <v>20</v>
      </c>
      <c r="D36" s="152">
        <v>18</v>
      </c>
      <c r="E36" s="174"/>
      <c r="F36" s="145"/>
      <c r="G36" s="159"/>
      <c r="H36" s="159"/>
    </row>
    <row r="37" spans="1:8" ht="24">
      <c r="A37" s="175" t="s">
        <v>370</v>
      </c>
      <c r="B37" s="176" t="s">
        <v>371</v>
      </c>
      <c r="C37" s="177">
        <v>16</v>
      </c>
      <c r="D37" s="177"/>
      <c r="E37" s="174"/>
      <c r="F37" s="158"/>
      <c r="G37" s="159"/>
      <c r="H37" s="159"/>
    </row>
    <row r="38" spans="1:8" ht="12">
      <c r="A38" s="178" t="s">
        <v>372</v>
      </c>
      <c r="B38" s="176" t="s">
        <v>373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374</v>
      </c>
      <c r="B39" s="181" t="s">
        <v>375</v>
      </c>
      <c r="C39" s="182">
        <f>+IF((G33-C33-C35)&gt;0,G33-C33-C35,0)</f>
        <v>327</v>
      </c>
      <c r="D39" s="182">
        <f>+IF((H33-D33-D35)&gt;0,H33-D33-D35,0)</f>
        <v>128</v>
      </c>
      <c r="E39" s="183" t="s">
        <v>376</v>
      </c>
      <c r="F39" s="184" t="s">
        <v>377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378</v>
      </c>
      <c r="B40" s="142" t="s">
        <v>379</v>
      </c>
      <c r="C40" s="186"/>
      <c r="D40" s="186"/>
      <c r="E40" s="143" t="s">
        <v>378</v>
      </c>
      <c r="F40" s="184" t="s">
        <v>380</v>
      </c>
      <c r="G40" s="154"/>
      <c r="H40" s="154"/>
    </row>
    <row r="41" spans="1:18" ht="12" customHeight="1">
      <c r="A41" s="143" t="s">
        <v>381</v>
      </c>
      <c r="B41" s="139" t="s">
        <v>382</v>
      </c>
      <c r="C41" s="144">
        <f>IF(C39-C40&gt;0,C39-C40,0)</f>
        <v>327</v>
      </c>
      <c r="D41" s="144">
        <f>IF(D39-D40&gt;0,D39-D40,0)</f>
        <v>128</v>
      </c>
      <c r="E41" s="143" t="s">
        <v>383</v>
      </c>
      <c r="F41" s="184" t="s">
        <v>384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385</v>
      </c>
      <c r="B42" s="139" t="s">
        <v>386</v>
      </c>
      <c r="C42" s="170">
        <f>C33+C35+C39</f>
        <v>26706</v>
      </c>
      <c r="D42" s="170">
        <f>D33+D35+D39</f>
        <v>21700</v>
      </c>
      <c r="E42" s="173" t="s">
        <v>387</v>
      </c>
      <c r="F42" s="181" t="s">
        <v>388</v>
      </c>
      <c r="G42" s="170">
        <f>G39+G33</f>
        <v>26706</v>
      </c>
      <c r="H42" s="170">
        <f>H39+H33</f>
        <v>21700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39" t="s">
        <v>389</v>
      </c>
      <c r="B45" s="539"/>
      <c r="C45" s="539"/>
      <c r="D45" s="539"/>
      <c r="E45" s="539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899</v>
      </c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390</v>
      </c>
      <c r="B48" s="192" t="s">
        <v>898</v>
      </c>
      <c r="C48" s="192"/>
      <c r="D48" s="534" t="s">
        <v>900</v>
      </c>
      <c r="E48" s="534"/>
      <c r="F48" s="534"/>
      <c r="G48" s="534"/>
      <c r="H48" s="534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0" t="s">
        <v>391</v>
      </c>
      <c r="B2" s="540"/>
      <c r="C2" s="540"/>
      <c r="D2" s="540"/>
      <c r="E2" s="540"/>
      <c r="F2" s="540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392</v>
      </c>
      <c r="B4" s="200" t="str">
        <f>'справка №1-БАЛАНС'!E3</f>
        <v> КАУЧУК АД</v>
      </c>
      <c r="C4" s="201" t="s">
        <v>279</v>
      </c>
      <c r="D4" s="201">
        <f>'справка №1-БАЛАНС'!H3</f>
        <v>822105378</v>
      </c>
      <c r="E4" s="199"/>
      <c r="F4" s="199"/>
    </row>
    <row r="5" spans="1:4" ht="15">
      <c r="A5" s="200" t="s">
        <v>280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01.01.2014 - 31.12.2014г.</v>
      </c>
      <c r="C6" s="205"/>
      <c r="D6" s="206" t="s">
        <v>281</v>
      </c>
      <c r="F6" s="207"/>
    </row>
    <row r="7" spans="1:6" ht="33.75" customHeight="1">
      <c r="A7" s="208" t="s">
        <v>393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394</v>
      </c>
      <c r="B9" s="213"/>
      <c r="C9" s="214"/>
      <c r="D9" s="214"/>
      <c r="E9" s="215"/>
      <c r="F9" s="215"/>
    </row>
    <row r="10" spans="1:6" ht="12">
      <c r="A10" s="216" t="s">
        <v>395</v>
      </c>
      <c r="B10" s="217" t="s">
        <v>396</v>
      </c>
      <c r="C10" s="218">
        <v>26692</v>
      </c>
      <c r="D10" s="218">
        <v>24989</v>
      </c>
      <c r="E10" s="215"/>
      <c r="F10" s="215"/>
    </row>
    <row r="11" spans="1:13" ht="12">
      <c r="A11" s="216" t="s">
        <v>397</v>
      </c>
      <c r="B11" s="217" t="s">
        <v>398</v>
      </c>
      <c r="C11" s="218">
        <v>-21493</v>
      </c>
      <c r="D11" s="218">
        <v>-17345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399</v>
      </c>
      <c r="B12" s="217" t="s">
        <v>400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401</v>
      </c>
      <c r="B13" s="217" t="s">
        <v>402</v>
      </c>
      <c r="C13" s="218">
        <v>-1818</v>
      </c>
      <c r="D13" s="218">
        <v>-1725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403</v>
      </c>
      <c r="B14" s="217" t="s">
        <v>404</v>
      </c>
      <c r="C14" s="218"/>
      <c r="D14" s="218">
        <v>-1632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405</v>
      </c>
      <c r="B15" s="217" t="s">
        <v>406</v>
      </c>
      <c r="C15" s="218">
        <v>-3</v>
      </c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407</v>
      </c>
      <c r="B16" s="217" t="s">
        <v>408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409</v>
      </c>
      <c r="B17" s="217" t="s">
        <v>410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411</v>
      </c>
      <c r="B18" s="222" t="s">
        <v>412</v>
      </c>
      <c r="C18" s="218">
        <v>-40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413</v>
      </c>
      <c r="B19" s="217" t="s">
        <v>414</v>
      </c>
      <c r="C19" s="218">
        <v>-228</v>
      </c>
      <c r="D19" s="218">
        <v>375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415</v>
      </c>
      <c r="B20" s="224" t="s">
        <v>416</v>
      </c>
      <c r="C20" s="214">
        <f>SUM(C10:C19)</f>
        <v>3110</v>
      </c>
      <c r="D20" s="214">
        <f>SUM(D10:D19)</f>
        <v>4662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417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418</v>
      </c>
      <c r="B22" s="217" t="s">
        <v>419</v>
      </c>
      <c r="C22" s="218">
        <v>-99</v>
      </c>
      <c r="D22" s="218">
        <v>-2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420</v>
      </c>
      <c r="B23" s="217" t="s">
        <v>421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422</v>
      </c>
      <c r="B24" s="217" t="s">
        <v>423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424</v>
      </c>
      <c r="B25" s="217" t="s">
        <v>425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426</v>
      </c>
      <c r="B26" s="217" t="s">
        <v>427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428</v>
      </c>
      <c r="B27" s="217" t="s">
        <v>429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430</v>
      </c>
      <c r="B28" s="217" t="s">
        <v>431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432</v>
      </c>
      <c r="B29" s="217" t="s">
        <v>433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411</v>
      </c>
      <c r="B30" s="217" t="s">
        <v>434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435</v>
      </c>
      <c r="B31" s="217" t="s">
        <v>436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437</v>
      </c>
      <c r="B32" s="224" t="s">
        <v>438</v>
      </c>
      <c r="C32" s="214">
        <f>SUM(C22:C31)</f>
        <v>-99</v>
      </c>
      <c r="D32" s="214">
        <f>SUM(D22:D31)</f>
        <v>-2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439</v>
      </c>
      <c r="B33" s="225"/>
      <c r="C33" s="226"/>
      <c r="D33" s="226"/>
      <c r="E33" s="215"/>
      <c r="F33" s="215"/>
    </row>
    <row r="34" spans="1:6" ht="12">
      <c r="A34" s="216" t="s">
        <v>440</v>
      </c>
      <c r="B34" s="217" t="s">
        <v>441</v>
      </c>
      <c r="C34" s="218"/>
      <c r="D34" s="218"/>
      <c r="E34" s="215"/>
      <c r="F34" s="215"/>
    </row>
    <row r="35" spans="1:6" ht="12">
      <c r="A35" s="221" t="s">
        <v>442</v>
      </c>
      <c r="B35" s="217" t="s">
        <v>443</v>
      </c>
      <c r="C35" s="218"/>
      <c r="D35" s="218"/>
      <c r="E35" s="215"/>
      <c r="F35" s="215"/>
    </row>
    <row r="36" spans="1:6" ht="12">
      <c r="A36" s="216" t="s">
        <v>444</v>
      </c>
      <c r="B36" s="217" t="s">
        <v>445</v>
      </c>
      <c r="C36" s="218">
        <v>5116</v>
      </c>
      <c r="D36" s="218">
        <v>8182</v>
      </c>
      <c r="E36" s="215"/>
      <c r="F36" s="215"/>
    </row>
    <row r="37" spans="1:6" ht="12">
      <c r="A37" s="216" t="s">
        <v>446</v>
      </c>
      <c r="B37" s="217" t="s">
        <v>447</v>
      </c>
      <c r="C37" s="218">
        <v>-3549</v>
      </c>
      <c r="D37" s="218">
        <v>-12228</v>
      </c>
      <c r="E37" s="215"/>
      <c r="F37" s="215"/>
    </row>
    <row r="38" spans="1:6" ht="12">
      <c r="A38" s="216" t="s">
        <v>448</v>
      </c>
      <c r="B38" s="217" t="s">
        <v>449</v>
      </c>
      <c r="C38" s="218"/>
      <c r="D38" s="218"/>
      <c r="E38" s="215"/>
      <c r="F38" s="215"/>
    </row>
    <row r="39" spans="1:6" ht="12">
      <c r="A39" s="216" t="s">
        <v>450</v>
      </c>
      <c r="B39" s="217" t="s">
        <v>451</v>
      </c>
      <c r="C39" s="218">
        <v>-247</v>
      </c>
      <c r="D39" s="218">
        <v>-361</v>
      </c>
      <c r="E39" s="215"/>
      <c r="F39" s="215"/>
    </row>
    <row r="40" spans="1:6" ht="12">
      <c r="A40" s="216" t="s">
        <v>452</v>
      </c>
      <c r="B40" s="217" t="s">
        <v>453</v>
      </c>
      <c r="C40" s="218"/>
      <c r="D40" s="218"/>
      <c r="E40" s="215"/>
      <c r="F40" s="215"/>
    </row>
    <row r="41" spans="1:8" ht="12">
      <c r="A41" s="216" t="s">
        <v>454</v>
      </c>
      <c r="B41" s="217" t="s">
        <v>455</v>
      </c>
      <c r="C41" s="218">
        <v>-91</v>
      </c>
      <c r="D41" s="218">
        <v>-110</v>
      </c>
      <c r="E41" s="215"/>
      <c r="F41" s="215"/>
      <c r="G41" s="220"/>
      <c r="H41" s="220"/>
    </row>
    <row r="42" spans="1:8" ht="12">
      <c r="A42" s="223" t="s">
        <v>456</v>
      </c>
      <c r="B42" s="224" t="s">
        <v>457</v>
      </c>
      <c r="C42" s="214">
        <f>SUM(C34:C41)</f>
        <v>1229</v>
      </c>
      <c r="D42" s="214">
        <f>SUM(D34:D41)</f>
        <v>-4517</v>
      </c>
      <c r="E42" s="215"/>
      <c r="F42" s="215"/>
      <c r="G42" s="220"/>
      <c r="H42" s="220"/>
    </row>
    <row r="43" spans="1:8" ht="12">
      <c r="A43" s="227" t="s">
        <v>458</v>
      </c>
      <c r="B43" s="224" t="s">
        <v>459</v>
      </c>
      <c r="C43" s="214">
        <f>C42+C32+C20</f>
        <v>4240</v>
      </c>
      <c r="D43" s="214">
        <f>D42+D32+D20</f>
        <v>143</v>
      </c>
      <c r="E43" s="215"/>
      <c r="F43" s="215"/>
      <c r="G43" s="220"/>
      <c r="H43" s="220"/>
    </row>
    <row r="44" spans="1:8" ht="12">
      <c r="A44" s="212" t="s">
        <v>460</v>
      </c>
      <c r="B44" s="225" t="s">
        <v>461</v>
      </c>
      <c r="C44" s="228">
        <v>557</v>
      </c>
      <c r="D44" s="228">
        <v>414</v>
      </c>
      <c r="E44" s="215"/>
      <c r="F44" s="215"/>
      <c r="G44" s="220"/>
      <c r="H44" s="220"/>
    </row>
    <row r="45" spans="1:8" ht="12">
      <c r="A45" s="212" t="s">
        <v>462</v>
      </c>
      <c r="B45" s="225" t="s">
        <v>463</v>
      </c>
      <c r="C45" s="214">
        <f>C44+C43</f>
        <v>4797</v>
      </c>
      <c r="D45" s="214">
        <f>D44+D43</f>
        <v>557</v>
      </c>
      <c r="E45" s="215"/>
      <c r="F45" s="215"/>
      <c r="G45" s="220"/>
      <c r="H45" s="220"/>
    </row>
    <row r="46" spans="1:8" ht="12">
      <c r="A46" s="216" t="s">
        <v>464</v>
      </c>
      <c r="B46" s="225" t="s">
        <v>465</v>
      </c>
      <c r="C46" s="229">
        <v>4688</v>
      </c>
      <c r="D46" s="229">
        <v>448</v>
      </c>
      <c r="E46" s="215"/>
      <c r="F46" s="215"/>
      <c r="G46" s="220"/>
      <c r="H46" s="220"/>
    </row>
    <row r="47" spans="1:8" ht="12">
      <c r="A47" s="216" t="s">
        <v>466</v>
      </c>
      <c r="B47" s="225" t="s">
        <v>467</v>
      </c>
      <c r="C47" s="229">
        <v>109</v>
      </c>
      <c r="D47" s="229">
        <v>109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901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883</v>
      </c>
      <c r="C50" s="541"/>
      <c r="D50" s="541"/>
      <c r="G50" s="220"/>
      <c r="H50" s="220"/>
    </row>
    <row r="51" spans="1:8" ht="24">
      <c r="A51" s="195"/>
      <c r="B51" s="195" t="s">
        <v>885</v>
      </c>
      <c r="C51" s="196"/>
      <c r="D51" s="196"/>
      <c r="G51" s="220"/>
      <c r="H51" s="220"/>
    </row>
    <row r="52" spans="1:8" ht="12" customHeight="1">
      <c r="A52" s="195"/>
      <c r="B52" s="233" t="s">
        <v>884</v>
      </c>
      <c r="C52" s="541"/>
      <c r="D52" s="541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7" t="s">
        <v>468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278</v>
      </c>
      <c r="B3" s="548" t="str">
        <f>'справка №1-БАЛАНС'!E3</f>
        <v> КАУЧУК АД</v>
      </c>
      <c r="C3" s="548"/>
      <c r="D3" s="548"/>
      <c r="E3" s="548"/>
      <c r="F3" s="548"/>
      <c r="G3" s="548"/>
      <c r="H3" s="548"/>
      <c r="I3" s="548"/>
      <c r="J3" s="242"/>
      <c r="K3" s="549" t="s">
        <v>279</v>
      </c>
      <c r="L3" s="549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469</v>
      </c>
      <c r="B4" s="548" t="str">
        <f>'справка №1-БАЛАНС'!E4</f>
        <v>консолидиран</v>
      </c>
      <c r="C4" s="548"/>
      <c r="D4" s="548"/>
      <c r="E4" s="548"/>
      <c r="F4" s="548"/>
      <c r="G4" s="548"/>
      <c r="H4" s="548"/>
      <c r="I4" s="548"/>
      <c r="J4" s="245"/>
      <c r="K4" s="550" t="s">
        <v>6</v>
      </c>
      <c r="L4" s="550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51" t="str">
        <f>'справка №1-БАЛАНС'!E5</f>
        <v>01.01.2014 - 31.12.2014г.</v>
      </c>
      <c r="C5" s="551"/>
      <c r="D5" s="551"/>
      <c r="E5" s="551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3" t="s">
        <v>470</v>
      </c>
      <c r="E6" s="543"/>
      <c r="F6" s="543"/>
      <c r="G6" s="543"/>
      <c r="H6" s="543"/>
      <c r="I6" s="544" t="s">
        <v>471</v>
      </c>
      <c r="J6" s="544"/>
      <c r="K6" s="254"/>
      <c r="L6" s="253"/>
      <c r="M6" s="255"/>
      <c r="N6" s="256"/>
    </row>
    <row r="7" spans="1:14" s="257" customFormat="1" ht="60" customHeight="1">
      <c r="A7" s="258" t="s">
        <v>472</v>
      </c>
      <c r="B7" s="259" t="s">
        <v>473</v>
      </c>
      <c r="C7" s="260" t="s">
        <v>474</v>
      </c>
      <c r="D7" s="261" t="s">
        <v>475</v>
      </c>
      <c r="E7" s="253" t="s">
        <v>476</v>
      </c>
      <c r="F7" s="545" t="s">
        <v>477</v>
      </c>
      <c r="G7" s="545"/>
      <c r="H7" s="545"/>
      <c r="I7" s="253" t="s">
        <v>478</v>
      </c>
      <c r="J7" s="263" t="s">
        <v>479</v>
      </c>
      <c r="K7" s="260" t="s">
        <v>480</v>
      </c>
      <c r="L7" s="260" t="s">
        <v>481</v>
      </c>
      <c r="M7" s="264" t="s">
        <v>482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483</v>
      </c>
      <c r="G8" s="262" t="s">
        <v>484</v>
      </c>
      <c r="H8" s="262" t="s">
        <v>485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486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487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488</v>
      </c>
      <c r="B11" s="273" t="s">
        <v>489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15825</v>
      </c>
      <c r="I11" s="279">
        <f>'справка №1-БАЛАНС'!H28+'справка №1-БАЛАНС'!H31</f>
        <v>1554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24285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490</v>
      </c>
      <c r="B12" s="273" t="s">
        <v>491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492</v>
      </c>
      <c r="B13" s="275" t="s">
        <v>493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494</v>
      </c>
      <c r="B14" s="275" t="s">
        <v>495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496</v>
      </c>
      <c r="B15" s="273" t="s">
        <v>497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15825</v>
      </c>
      <c r="I15" s="287">
        <f t="shared" si="2"/>
        <v>1554</v>
      </c>
      <c r="J15" s="287">
        <f t="shared" si="2"/>
        <v>0</v>
      </c>
      <c r="K15" s="287">
        <f t="shared" si="2"/>
        <v>0</v>
      </c>
      <c r="L15" s="281">
        <f t="shared" si="0"/>
        <v>24285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498</v>
      </c>
      <c r="B16" s="288" t="s">
        <v>499</v>
      </c>
      <c r="C16" s="289"/>
      <c r="D16" s="290"/>
      <c r="E16" s="290"/>
      <c r="F16" s="290"/>
      <c r="G16" s="290"/>
      <c r="H16" s="291"/>
      <c r="I16" s="292">
        <v>327</v>
      </c>
      <c r="J16" s="293">
        <f>+'справка №1-БАЛАНС'!G32</f>
        <v>0</v>
      </c>
      <c r="K16" s="280"/>
      <c r="L16" s="281">
        <f t="shared" si="0"/>
        <v>327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500</v>
      </c>
      <c r="B17" s="275" t="s">
        <v>501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126</v>
      </c>
      <c r="I17" s="294">
        <f t="shared" si="3"/>
        <v>-126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502</v>
      </c>
      <c r="B18" s="296" t="s">
        <v>503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504</v>
      </c>
      <c r="B19" s="296" t="s">
        <v>505</v>
      </c>
      <c r="C19" s="280"/>
      <c r="D19" s="280"/>
      <c r="E19" s="280"/>
      <c r="F19" s="280"/>
      <c r="G19" s="280"/>
      <c r="H19" s="280">
        <v>126</v>
      </c>
      <c r="I19" s="280">
        <v>-126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506</v>
      </c>
      <c r="B20" s="275" t="s">
        <v>507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508</v>
      </c>
      <c r="B21" s="275" t="s">
        <v>509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510</v>
      </c>
      <c r="B22" s="275" t="s">
        <v>511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512</v>
      </c>
      <c r="B23" s="275" t="s">
        <v>513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514</v>
      </c>
      <c r="B24" s="275" t="s">
        <v>515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510</v>
      </c>
      <c r="B25" s="275" t="s">
        <v>516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512</v>
      </c>
      <c r="B26" s="275" t="s">
        <v>517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518</v>
      </c>
      <c r="B27" s="275" t="s">
        <v>519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520</v>
      </c>
      <c r="B28" s="275" t="s">
        <v>521</v>
      </c>
      <c r="C28" s="280"/>
      <c r="D28" s="280"/>
      <c r="E28" s="280"/>
      <c r="F28" s="280"/>
      <c r="G28" s="280"/>
      <c r="H28" s="280">
        <v>1</v>
      </c>
      <c r="I28" s="280"/>
      <c r="J28" s="280"/>
      <c r="K28" s="280"/>
      <c r="L28" s="281">
        <f t="shared" si="0"/>
        <v>1</v>
      </c>
      <c r="M28" s="280"/>
      <c r="N28" s="286"/>
    </row>
    <row r="29" spans="1:23" ht="14.25" customHeight="1">
      <c r="A29" s="278" t="s">
        <v>522</v>
      </c>
      <c r="B29" s="273" t="s">
        <v>523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15952</v>
      </c>
      <c r="I29" s="283">
        <f t="shared" si="6"/>
        <v>1755</v>
      </c>
      <c r="J29" s="283">
        <f t="shared" si="6"/>
        <v>0</v>
      </c>
      <c r="K29" s="283">
        <f t="shared" si="6"/>
        <v>0</v>
      </c>
      <c r="L29" s="281">
        <f t="shared" si="0"/>
        <v>24613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524</v>
      </c>
      <c r="B30" s="275" t="s">
        <v>525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526</v>
      </c>
      <c r="B31" s="275" t="s">
        <v>527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528</v>
      </c>
      <c r="B32" s="273" t="s">
        <v>529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15952</v>
      </c>
      <c r="I32" s="283">
        <f t="shared" si="7"/>
        <v>1755</v>
      </c>
      <c r="J32" s="283">
        <f t="shared" si="7"/>
        <v>0</v>
      </c>
      <c r="K32" s="283">
        <f t="shared" si="7"/>
        <v>0</v>
      </c>
      <c r="L32" s="281">
        <f t="shared" si="0"/>
        <v>24613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6" t="s">
        <v>530</v>
      </c>
      <c r="B35" s="546"/>
      <c r="C35" s="546"/>
      <c r="D35" s="546"/>
      <c r="E35" s="546"/>
      <c r="F35" s="546"/>
      <c r="G35" s="546"/>
      <c r="H35" s="546"/>
      <c r="I35" s="546"/>
      <c r="J35" s="546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902</v>
      </c>
      <c r="B38" s="303"/>
      <c r="C38" s="304"/>
      <c r="D38" s="542"/>
      <c r="E38" s="542"/>
      <c r="F38" s="542" t="s">
        <v>886</v>
      </c>
      <c r="G38" s="542"/>
      <c r="H38" s="542"/>
      <c r="I38" s="542"/>
      <c r="J38" s="304"/>
      <c r="K38" s="304"/>
      <c r="L38" s="542" t="s">
        <v>887</v>
      </c>
      <c r="M38" s="542"/>
      <c r="N38" s="286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4" t="s">
        <v>531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07"/>
      <c r="N1" s="307"/>
      <c r="O1" s="307"/>
      <c r="P1" s="307"/>
      <c r="Q1" s="307"/>
      <c r="R1" s="307"/>
    </row>
    <row r="2" spans="1:18" ht="16.5" customHeight="1">
      <c r="A2" s="558" t="s">
        <v>392</v>
      </c>
      <c r="B2" s="558"/>
      <c r="C2" s="559" t="str">
        <f>'справка №1-БАЛАНС'!E3</f>
        <v> КАУЧУК АД</v>
      </c>
      <c r="D2" s="559"/>
      <c r="E2" s="559"/>
      <c r="F2" s="559"/>
      <c r="G2" s="559"/>
      <c r="H2" s="559"/>
      <c r="I2" s="308"/>
      <c r="J2" s="308"/>
      <c r="K2" s="308"/>
      <c r="L2" s="308"/>
      <c r="M2" s="309" t="s">
        <v>279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8" t="s">
        <v>8</v>
      </c>
      <c r="B3" s="558"/>
      <c r="C3" s="560" t="str">
        <f>'справка №1-БАЛАНС'!E5</f>
        <v>01.01.2014 - 31.12.2014г.</v>
      </c>
      <c r="D3" s="560"/>
      <c r="E3" s="560"/>
      <c r="F3" s="311"/>
      <c r="G3" s="311"/>
      <c r="H3" s="311"/>
      <c r="I3" s="311"/>
      <c r="J3" s="311"/>
      <c r="K3" s="311"/>
      <c r="L3" s="311"/>
      <c r="M3" s="561" t="s">
        <v>6</v>
      </c>
      <c r="N3" s="561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532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533</v>
      </c>
    </row>
    <row r="5" spans="1:18" s="318" customFormat="1" ht="30.75" customHeight="1">
      <c r="A5" s="552" t="s">
        <v>472</v>
      </c>
      <c r="B5" s="552"/>
      <c r="C5" s="557" t="s">
        <v>11</v>
      </c>
      <c r="D5" s="552" t="s">
        <v>534</v>
      </c>
      <c r="E5" s="552"/>
      <c r="F5" s="552"/>
      <c r="G5" s="552"/>
      <c r="H5" s="552" t="s">
        <v>535</v>
      </c>
      <c r="I5" s="552"/>
      <c r="J5" s="552" t="s">
        <v>536</v>
      </c>
      <c r="K5" s="552" t="s">
        <v>537</v>
      </c>
      <c r="L5" s="552"/>
      <c r="M5" s="552"/>
      <c r="N5" s="552"/>
      <c r="O5" s="552" t="s">
        <v>535</v>
      </c>
      <c r="P5" s="552"/>
      <c r="Q5" s="552" t="s">
        <v>538</v>
      </c>
      <c r="R5" s="552" t="s">
        <v>539</v>
      </c>
    </row>
    <row r="6" spans="1:18" s="318" customFormat="1" ht="48">
      <c r="A6" s="552"/>
      <c r="B6" s="552"/>
      <c r="C6" s="557"/>
      <c r="D6" s="316" t="s">
        <v>540</v>
      </c>
      <c r="E6" s="316" t="s">
        <v>541</v>
      </c>
      <c r="F6" s="316" t="s">
        <v>542</v>
      </c>
      <c r="G6" s="316" t="s">
        <v>543</v>
      </c>
      <c r="H6" s="316" t="s">
        <v>544</v>
      </c>
      <c r="I6" s="316" t="s">
        <v>545</v>
      </c>
      <c r="J6" s="552"/>
      <c r="K6" s="316" t="s">
        <v>540</v>
      </c>
      <c r="L6" s="316" t="s">
        <v>546</v>
      </c>
      <c r="M6" s="316" t="s">
        <v>547</v>
      </c>
      <c r="N6" s="316" t="s">
        <v>548</v>
      </c>
      <c r="O6" s="316" t="s">
        <v>544</v>
      </c>
      <c r="P6" s="316" t="s">
        <v>545</v>
      </c>
      <c r="Q6" s="552"/>
      <c r="R6" s="552"/>
    </row>
    <row r="7" spans="1:18" s="318" customFormat="1" ht="12">
      <c r="A7" s="553" t="s">
        <v>549</v>
      </c>
      <c r="B7" s="553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550</v>
      </c>
      <c r="B8" s="320" t="s">
        <v>551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552</v>
      </c>
      <c r="B9" s="323" t="s">
        <v>553</v>
      </c>
      <c r="C9" s="324" t="s">
        <v>554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555</v>
      </c>
      <c r="B10" s="323" t="s">
        <v>556</v>
      </c>
      <c r="C10" s="324" t="s">
        <v>557</v>
      </c>
      <c r="D10" s="325">
        <v>12530</v>
      </c>
      <c r="E10" s="325">
        <v>2</v>
      </c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8748</v>
      </c>
      <c r="L10" s="327">
        <v>499</v>
      </c>
      <c r="M10" s="327"/>
      <c r="N10" s="326">
        <f t="shared" si="2"/>
        <v>9247</v>
      </c>
      <c r="O10" s="327"/>
      <c r="P10" s="327"/>
      <c r="Q10" s="326">
        <f t="shared" si="3"/>
        <v>9247</v>
      </c>
      <c r="R10" s="326">
        <f t="shared" si="4"/>
        <v>3285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558</v>
      </c>
      <c r="B11" s="323" t="s">
        <v>559</v>
      </c>
      <c r="C11" s="324" t="s">
        <v>560</v>
      </c>
      <c r="D11" s="325">
        <v>15848</v>
      </c>
      <c r="E11" s="325">
        <v>4</v>
      </c>
      <c r="F11" s="325">
        <v>1168</v>
      </c>
      <c r="G11" s="326">
        <f t="shared" si="0"/>
        <v>14684</v>
      </c>
      <c r="H11" s="327"/>
      <c r="I11" s="327"/>
      <c r="J11" s="326">
        <f t="shared" si="1"/>
        <v>14684</v>
      </c>
      <c r="K11" s="327">
        <v>15788</v>
      </c>
      <c r="L11" s="327">
        <v>9</v>
      </c>
      <c r="M11" s="327">
        <v>1168</v>
      </c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55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561</v>
      </c>
      <c r="B12" s="323" t="s">
        <v>562</v>
      </c>
      <c r="C12" s="324" t="s">
        <v>563</v>
      </c>
      <c r="D12" s="325">
        <v>1348</v>
      </c>
      <c r="E12" s="325"/>
      <c r="F12" s="325">
        <v>6</v>
      </c>
      <c r="G12" s="326">
        <f t="shared" si="0"/>
        <v>1342</v>
      </c>
      <c r="H12" s="327"/>
      <c r="I12" s="327"/>
      <c r="J12" s="326">
        <f t="shared" si="1"/>
        <v>1342</v>
      </c>
      <c r="K12" s="327">
        <v>934</v>
      </c>
      <c r="L12" s="327">
        <v>59</v>
      </c>
      <c r="M12" s="327">
        <v>6</v>
      </c>
      <c r="N12" s="326">
        <f t="shared" si="2"/>
        <v>987</v>
      </c>
      <c r="O12" s="327"/>
      <c r="P12" s="327"/>
      <c r="Q12" s="326">
        <f t="shared" si="3"/>
        <v>987</v>
      </c>
      <c r="R12" s="326">
        <f t="shared" si="4"/>
        <v>355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564</v>
      </c>
      <c r="B13" s="323" t="s">
        <v>565</v>
      </c>
      <c r="C13" s="324" t="s">
        <v>566</v>
      </c>
      <c r="D13" s="325">
        <v>997</v>
      </c>
      <c r="E13" s="325">
        <v>95</v>
      </c>
      <c r="F13" s="325">
        <v>60</v>
      </c>
      <c r="G13" s="326">
        <f t="shared" si="0"/>
        <v>1032</v>
      </c>
      <c r="H13" s="327"/>
      <c r="I13" s="327"/>
      <c r="J13" s="326">
        <f t="shared" si="1"/>
        <v>1032</v>
      </c>
      <c r="K13" s="327">
        <v>942</v>
      </c>
      <c r="L13" s="327">
        <v>33</v>
      </c>
      <c r="M13" s="327">
        <v>60</v>
      </c>
      <c r="N13" s="326">
        <f t="shared" si="2"/>
        <v>915</v>
      </c>
      <c r="O13" s="327"/>
      <c r="P13" s="327"/>
      <c r="Q13" s="326">
        <f t="shared" si="3"/>
        <v>915</v>
      </c>
      <c r="R13" s="326">
        <f t="shared" si="4"/>
        <v>117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567</v>
      </c>
      <c r="B14" s="323" t="s">
        <v>568</v>
      </c>
      <c r="C14" s="324" t="s">
        <v>569</v>
      </c>
      <c r="D14" s="325">
        <v>178</v>
      </c>
      <c r="E14" s="325"/>
      <c r="F14" s="325">
        <v>49</v>
      </c>
      <c r="G14" s="326">
        <f t="shared" si="0"/>
        <v>129</v>
      </c>
      <c r="H14" s="327"/>
      <c r="I14" s="327"/>
      <c r="J14" s="326">
        <f t="shared" si="1"/>
        <v>129</v>
      </c>
      <c r="K14" s="327">
        <v>149</v>
      </c>
      <c r="L14" s="327">
        <v>5</v>
      </c>
      <c r="M14" s="327">
        <v>49</v>
      </c>
      <c r="N14" s="326">
        <f t="shared" si="2"/>
        <v>105</v>
      </c>
      <c r="O14" s="327"/>
      <c r="P14" s="327"/>
      <c r="Q14" s="326">
        <f t="shared" si="3"/>
        <v>105</v>
      </c>
      <c r="R14" s="326">
        <f t="shared" si="4"/>
        <v>24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570</v>
      </c>
      <c r="B15" s="330" t="s">
        <v>571</v>
      </c>
      <c r="C15" s="331" t="s">
        <v>572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573</v>
      </c>
      <c r="B16" s="336" t="s">
        <v>574</v>
      </c>
      <c r="C16" s="324" t="s">
        <v>575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484</v>
      </c>
      <c r="L16" s="327">
        <v>31</v>
      </c>
      <c r="M16" s="327"/>
      <c r="N16" s="326">
        <f t="shared" si="2"/>
        <v>515</v>
      </c>
      <c r="O16" s="327"/>
      <c r="P16" s="327"/>
      <c r="Q16" s="326">
        <f t="shared" si="3"/>
        <v>515</v>
      </c>
      <c r="R16" s="326">
        <f t="shared" si="4"/>
        <v>141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576</v>
      </c>
      <c r="C17" s="338" t="s">
        <v>577</v>
      </c>
      <c r="D17" s="339">
        <f>SUM(D9:D16)</f>
        <v>33201</v>
      </c>
      <c r="E17" s="339">
        <f>SUM(E9:E16)</f>
        <v>101</v>
      </c>
      <c r="F17" s="339">
        <f>SUM(F9:F16)</f>
        <v>1283</v>
      </c>
      <c r="G17" s="326">
        <f t="shared" si="0"/>
        <v>32019</v>
      </c>
      <c r="H17" s="340">
        <f>SUM(H9:H16)</f>
        <v>0</v>
      </c>
      <c r="I17" s="340">
        <f>SUM(I9:I16)</f>
        <v>0</v>
      </c>
      <c r="J17" s="326">
        <f t="shared" si="1"/>
        <v>32019</v>
      </c>
      <c r="K17" s="340">
        <f>SUM(K9:K16)</f>
        <v>27045</v>
      </c>
      <c r="L17" s="340">
        <f>SUM(L9:L16)</f>
        <v>636</v>
      </c>
      <c r="M17" s="340">
        <f>SUM(M9:M16)</f>
        <v>1283</v>
      </c>
      <c r="N17" s="326">
        <f t="shared" si="2"/>
        <v>26398</v>
      </c>
      <c r="O17" s="340">
        <f>SUM(O9:O16)</f>
        <v>0</v>
      </c>
      <c r="P17" s="340">
        <f>SUM(P9:P16)</f>
        <v>0</v>
      </c>
      <c r="Q17" s="326">
        <f t="shared" si="3"/>
        <v>26398</v>
      </c>
      <c r="R17" s="326">
        <f t="shared" si="4"/>
        <v>5621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578</v>
      </c>
      <c r="B18" s="342" t="s">
        <v>579</v>
      </c>
      <c r="C18" s="338" t="s">
        <v>580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581</v>
      </c>
      <c r="B19" s="342" t="s">
        <v>582</v>
      </c>
      <c r="C19" s="338" t="s">
        <v>583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584</v>
      </c>
      <c r="B20" s="320" t="s">
        <v>585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552</v>
      </c>
      <c r="B21" s="323" t="s">
        <v>586</v>
      </c>
      <c r="C21" s="324" t="s">
        <v>587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555</v>
      </c>
      <c r="B22" s="323" t="s">
        <v>588</v>
      </c>
      <c r="C22" s="324" t="s">
        <v>589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558</v>
      </c>
      <c r="B23" s="330" t="s">
        <v>590</v>
      </c>
      <c r="C23" s="324" t="s">
        <v>591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561</v>
      </c>
      <c r="B24" s="349" t="s">
        <v>574</v>
      </c>
      <c r="C24" s="324" t="s">
        <v>592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593</v>
      </c>
      <c r="C25" s="350" t="s">
        <v>594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595</v>
      </c>
      <c r="B26" s="354" t="s">
        <v>596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552</v>
      </c>
      <c r="B27" s="360" t="s">
        <v>597</v>
      </c>
      <c r="C27" s="361" t="s">
        <v>598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599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600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601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602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555</v>
      </c>
      <c r="B32" s="360" t="s">
        <v>603</v>
      </c>
      <c r="C32" s="324" t="s">
        <v>604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605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606</v>
      </c>
      <c r="C34" s="324" t="s">
        <v>607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608</v>
      </c>
      <c r="C35" s="324" t="s">
        <v>609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610</v>
      </c>
      <c r="C36" s="324" t="s">
        <v>611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558</v>
      </c>
      <c r="B37" s="330" t="s">
        <v>574</v>
      </c>
      <c r="C37" s="324" t="s">
        <v>612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613</v>
      </c>
      <c r="C38" s="338" t="s">
        <v>614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615</v>
      </c>
      <c r="B39" s="341" t="s">
        <v>616</v>
      </c>
      <c r="C39" s="338" t="s">
        <v>617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618</v>
      </c>
      <c r="C40" s="317" t="s">
        <v>619</v>
      </c>
      <c r="D40" s="367">
        <f aca="true" t="shared" si="10" ref="D40:R40">D17+D18+D19+D25+D38+D39</f>
        <v>33230</v>
      </c>
      <c r="E40" s="367">
        <f t="shared" si="10"/>
        <v>101</v>
      </c>
      <c r="F40" s="367">
        <f t="shared" si="10"/>
        <v>1283</v>
      </c>
      <c r="G40" s="367">
        <f t="shared" si="10"/>
        <v>32048</v>
      </c>
      <c r="H40" s="367">
        <f t="shared" si="10"/>
        <v>0</v>
      </c>
      <c r="I40" s="367">
        <f t="shared" si="10"/>
        <v>0</v>
      </c>
      <c r="J40" s="367">
        <f t="shared" si="10"/>
        <v>32048</v>
      </c>
      <c r="K40" s="367">
        <f t="shared" si="10"/>
        <v>27074</v>
      </c>
      <c r="L40" s="367">
        <f t="shared" si="10"/>
        <v>636</v>
      </c>
      <c r="M40" s="367">
        <f t="shared" si="10"/>
        <v>1283</v>
      </c>
      <c r="N40" s="367">
        <f t="shared" si="10"/>
        <v>26427</v>
      </c>
      <c r="O40" s="367">
        <f t="shared" si="10"/>
        <v>0</v>
      </c>
      <c r="P40" s="367">
        <f t="shared" si="10"/>
        <v>0</v>
      </c>
      <c r="Q40" s="367">
        <f t="shared" si="10"/>
        <v>26427</v>
      </c>
      <c r="R40" s="367">
        <f t="shared" si="10"/>
        <v>5621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897</v>
      </c>
      <c r="C44" s="373"/>
      <c r="D44" s="374"/>
      <c r="E44" s="374"/>
      <c r="F44" s="374"/>
      <c r="G44" s="368"/>
      <c r="H44" s="554" t="s">
        <v>891</v>
      </c>
      <c r="I44" s="554"/>
      <c r="J44" s="554"/>
      <c r="K44" s="555"/>
      <c r="L44" s="555"/>
      <c r="M44" s="555"/>
      <c r="N44" s="555"/>
      <c r="O44" s="556" t="s">
        <v>888</v>
      </c>
      <c r="P44" s="556"/>
      <c r="Q44" s="556"/>
      <c r="R44" s="556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3" t="s">
        <v>621</v>
      </c>
      <c r="B1" s="563"/>
      <c r="C1" s="563"/>
      <c r="D1" s="563"/>
      <c r="E1" s="563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392</v>
      </c>
      <c r="B3" s="564" t="str">
        <f>'справка №1-БАЛАНС'!E3</f>
        <v> КАУЧУК АД</v>
      </c>
      <c r="C3" s="564"/>
      <c r="D3" s="133" t="s">
        <v>279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5" t="str">
        <f>'справка №1-БАЛАНС'!E5</f>
        <v>01.01.2014 - 31.12.2014г.</v>
      </c>
      <c r="C4" s="565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622</v>
      </c>
      <c r="B5" s="390"/>
      <c r="C5" s="391"/>
      <c r="D5" s="328"/>
      <c r="E5" s="392" t="s">
        <v>623</v>
      </c>
    </row>
    <row r="6" spans="1:14" s="318" customFormat="1" ht="12" customHeight="1">
      <c r="A6" s="393" t="s">
        <v>472</v>
      </c>
      <c r="B6" s="394" t="s">
        <v>11</v>
      </c>
      <c r="C6" s="395" t="s">
        <v>624</v>
      </c>
      <c r="D6" s="566" t="s">
        <v>625</v>
      </c>
      <c r="E6" s="566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626</v>
      </c>
      <c r="E7" s="401" t="s">
        <v>627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628</v>
      </c>
      <c r="B9" s="402" t="s">
        <v>629</v>
      </c>
      <c r="C9" s="403"/>
      <c r="D9" s="403"/>
      <c r="E9" s="404">
        <f>C9-D9</f>
        <v>0</v>
      </c>
      <c r="F9" s="405"/>
    </row>
    <row r="10" spans="1:6" ht="12">
      <c r="A10" s="400" t="s">
        <v>630</v>
      </c>
      <c r="B10" s="406"/>
      <c r="C10" s="407"/>
      <c r="D10" s="407"/>
      <c r="E10" s="404"/>
      <c r="F10" s="405"/>
    </row>
    <row r="11" spans="1:15" ht="12">
      <c r="A11" s="408" t="s">
        <v>631</v>
      </c>
      <c r="B11" s="409" t="s">
        <v>632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633</v>
      </c>
      <c r="B12" s="409" t="s">
        <v>634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635</v>
      </c>
      <c r="B13" s="409" t="s">
        <v>636</v>
      </c>
      <c r="C13" s="403"/>
      <c r="D13" s="403"/>
      <c r="E13" s="404">
        <f t="shared" si="0"/>
        <v>0</v>
      </c>
      <c r="F13" s="405"/>
    </row>
    <row r="14" spans="1:6" ht="12">
      <c r="A14" s="408" t="s">
        <v>637</v>
      </c>
      <c r="B14" s="409" t="s">
        <v>638</v>
      </c>
      <c r="C14" s="403"/>
      <c r="D14" s="403"/>
      <c r="E14" s="404">
        <f t="shared" si="0"/>
        <v>0</v>
      </c>
      <c r="F14" s="405"/>
    </row>
    <row r="15" spans="1:6" ht="12">
      <c r="A15" s="408" t="s">
        <v>639</v>
      </c>
      <c r="B15" s="409" t="s">
        <v>640</v>
      </c>
      <c r="C15" s="403"/>
      <c r="D15" s="403"/>
      <c r="E15" s="404">
        <f t="shared" si="0"/>
        <v>0</v>
      </c>
      <c r="F15" s="405"/>
    </row>
    <row r="16" spans="1:15" ht="12">
      <c r="A16" s="408" t="s">
        <v>641</v>
      </c>
      <c r="B16" s="409" t="s">
        <v>642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643</v>
      </c>
      <c r="B17" s="409" t="s">
        <v>644</v>
      </c>
      <c r="C17" s="403"/>
      <c r="D17" s="403"/>
      <c r="E17" s="404">
        <f t="shared" si="0"/>
        <v>0</v>
      </c>
      <c r="F17" s="405"/>
    </row>
    <row r="18" spans="1:6" ht="12">
      <c r="A18" s="408" t="s">
        <v>637</v>
      </c>
      <c r="B18" s="409" t="s">
        <v>645</v>
      </c>
      <c r="C18" s="403"/>
      <c r="D18" s="403"/>
      <c r="E18" s="404">
        <f t="shared" si="0"/>
        <v>0</v>
      </c>
      <c r="F18" s="405"/>
    </row>
    <row r="19" spans="1:15" ht="12">
      <c r="A19" s="411" t="s">
        <v>646</v>
      </c>
      <c r="B19" s="402" t="s">
        <v>647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648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649</v>
      </c>
      <c r="B21" s="402" t="s">
        <v>650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651</v>
      </c>
      <c r="B23" s="413"/>
      <c r="C23" s="410"/>
      <c r="D23" s="407"/>
      <c r="E23" s="404"/>
      <c r="F23" s="405"/>
    </row>
    <row r="24" spans="1:15" ht="12">
      <c r="A24" s="408" t="s">
        <v>652</v>
      </c>
      <c r="B24" s="409" t="s">
        <v>653</v>
      </c>
      <c r="C24" s="410">
        <f>SUM(C25:C27)</f>
        <v>3126</v>
      </c>
      <c r="D24" s="410">
        <f>SUM(D25:D27)</f>
        <v>0</v>
      </c>
      <c r="E24" s="404">
        <f>SUM(E25:E27)</f>
        <v>3126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654</v>
      </c>
      <c r="B25" s="409" t="s">
        <v>655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656</v>
      </c>
      <c r="B26" s="409" t="s">
        <v>657</v>
      </c>
      <c r="C26" s="403"/>
      <c r="D26" s="403"/>
      <c r="E26" s="404">
        <f t="shared" si="1"/>
        <v>0</v>
      </c>
      <c r="F26" s="405"/>
    </row>
    <row r="27" spans="1:6" ht="12">
      <c r="A27" s="408" t="s">
        <v>658</v>
      </c>
      <c r="B27" s="409" t="s">
        <v>659</v>
      </c>
      <c r="C27" s="403">
        <v>3126</v>
      </c>
      <c r="D27" s="403"/>
      <c r="E27" s="404">
        <f t="shared" si="1"/>
        <v>3126</v>
      </c>
      <c r="F27" s="405"/>
    </row>
    <row r="28" spans="1:6" ht="12">
      <c r="A28" s="408" t="s">
        <v>660</v>
      </c>
      <c r="B28" s="409" t="s">
        <v>661</v>
      </c>
      <c r="C28" s="403">
        <v>7931</v>
      </c>
      <c r="D28" s="403">
        <v>7068</v>
      </c>
      <c r="E28" s="404">
        <f t="shared" si="1"/>
        <v>863</v>
      </c>
      <c r="F28" s="405"/>
    </row>
    <row r="29" spans="1:6" ht="12">
      <c r="A29" s="408" t="s">
        <v>662</v>
      </c>
      <c r="B29" s="409" t="s">
        <v>663</v>
      </c>
      <c r="C29" s="403">
        <v>2463</v>
      </c>
      <c r="D29" s="403">
        <v>2463</v>
      </c>
      <c r="E29" s="404">
        <f t="shared" si="1"/>
        <v>0</v>
      </c>
      <c r="F29" s="405"/>
    </row>
    <row r="30" spans="1:6" ht="12">
      <c r="A30" s="408" t="s">
        <v>664</v>
      </c>
      <c r="B30" s="409" t="s">
        <v>665</v>
      </c>
      <c r="C30" s="403"/>
      <c r="D30" s="403"/>
      <c r="E30" s="404">
        <f t="shared" si="1"/>
        <v>0</v>
      </c>
      <c r="F30" s="405"/>
    </row>
    <row r="31" spans="1:6" ht="12">
      <c r="A31" s="408" t="s">
        <v>666</v>
      </c>
      <c r="B31" s="409" t="s">
        <v>667</v>
      </c>
      <c r="C31" s="403"/>
      <c r="D31" s="403"/>
      <c r="E31" s="404">
        <f t="shared" si="1"/>
        <v>0</v>
      </c>
      <c r="F31" s="405"/>
    </row>
    <row r="32" spans="1:6" ht="12">
      <c r="A32" s="408" t="s">
        <v>668</v>
      </c>
      <c r="B32" s="409" t="s">
        <v>669</v>
      </c>
      <c r="C32" s="403"/>
      <c r="D32" s="403"/>
      <c r="E32" s="404">
        <f t="shared" si="1"/>
        <v>0</v>
      </c>
      <c r="F32" s="405"/>
    </row>
    <row r="33" spans="1:15" ht="12">
      <c r="A33" s="408" t="s">
        <v>670</v>
      </c>
      <c r="B33" s="409" t="s">
        <v>671</v>
      </c>
      <c r="C33" s="414">
        <f>SUM(C34:C37)</f>
        <v>290</v>
      </c>
      <c r="D33" s="414">
        <f>SUM(D34:D37)</f>
        <v>283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672</v>
      </c>
      <c r="B34" s="409" t="s">
        <v>673</v>
      </c>
      <c r="C34" s="403">
        <v>22</v>
      </c>
      <c r="D34" s="403">
        <v>15</v>
      </c>
      <c r="E34" s="404">
        <f>C34-D34</f>
        <v>7</v>
      </c>
      <c r="F34" s="405"/>
    </row>
    <row r="35" spans="1:6" ht="12">
      <c r="A35" s="408" t="s">
        <v>674</v>
      </c>
      <c r="B35" s="409" t="s">
        <v>675</v>
      </c>
      <c r="C35" s="403">
        <v>268</v>
      </c>
      <c r="D35" s="403">
        <v>268</v>
      </c>
      <c r="E35" s="404">
        <f>C35-D35</f>
        <v>0</v>
      </c>
      <c r="F35" s="405"/>
    </row>
    <row r="36" spans="1:6" ht="12">
      <c r="A36" s="408" t="s">
        <v>676</v>
      </c>
      <c r="B36" s="409" t="s">
        <v>677</v>
      </c>
      <c r="C36" s="403"/>
      <c r="D36" s="403"/>
      <c r="E36" s="404">
        <f>C36-D36</f>
        <v>0</v>
      </c>
      <c r="F36" s="405"/>
    </row>
    <row r="37" spans="1:6" ht="12">
      <c r="A37" s="408" t="s">
        <v>678</v>
      </c>
      <c r="B37" s="409" t="s">
        <v>679</v>
      </c>
      <c r="C37" s="403"/>
      <c r="D37" s="403"/>
      <c r="E37" s="404">
        <f>C37-D37</f>
        <v>0</v>
      </c>
      <c r="F37" s="405"/>
    </row>
    <row r="38" spans="1:15" ht="12">
      <c r="A38" s="408" t="s">
        <v>680</v>
      </c>
      <c r="B38" s="409" t="s">
        <v>681</v>
      </c>
      <c r="C38" s="410">
        <f>SUM(C39:C42)</f>
        <v>82</v>
      </c>
      <c r="D38" s="414">
        <f>SUM(D39:D42)</f>
        <v>82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682</v>
      </c>
      <c r="B39" s="409" t="s">
        <v>683</v>
      </c>
      <c r="C39" s="403"/>
      <c r="D39" s="403"/>
      <c r="E39" s="404">
        <f>C39-D39</f>
        <v>0</v>
      </c>
      <c r="F39" s="405"/>
    </row>
    <row r="40" spans="1:6" ht="12">
      <c r="A40" s="408" t="s">
        <v>684</v>
      </c>
      <c r="B40" s="409" t="s">
        <v>685</v>
      </c>
      <c r="C40" s="403"/>
      <c r="D40" s="403"/>
      <c r="E40" s="404">
        <f>C40-D40</f>
        <v>0</v>
      </c>
      <c r="F40" s="405"/>
    </row>
    <row r="41" spans="1:6" ht="12">
      <c r="A41" s="408" t="s">
        <v>686</v>
      </c>
      <c r="B41" s="409" t="s">
        <v>687</v>
      </c>
      <c r="C41" s="403"/>
      <c r="D41" s="403"/>
      <c r="E41" s="404">
        <f>C41-D41</f>
        <v>0</v>
      </c>
      <c r="F41" s="405"/>
    </row>
    <row r="42" spans="1:6" ht="12">
      <c r="A42" s="408" t="s">
        <v>688</v>
      </c>
      <c r="B42" s="409" t="s">
        <v>689</v>
      </c>
      <c r="C42" s="403">
        <v>82</v>
      </c>
      <c r="D42" s="403">
        <v>82</v>
      </c>
      <c r="E42" s="404">
        <f>C42-D42</f>
        <v>0</v>
      </c>
      <c r="F42" s="405"/>
    </row>
    <row r="43" spans="1:15" ht="12">
      <c r="A43" s="411" t="s">
        <v>690</v>
      </c>
      <c r="B43" s="402" t="s">
        <v>691</v>
      </c>
      <c r="C43" s="407">
        <f>C24+C28+C29+C31+C30+C32+C33+C38</f>
        <v>13892</v>
      </c>
      <c r="D43" s="407">
        <f>D24+D28+D29+D31+D30+D32+D33+D38</f>
        <v>9896</v>
      </c>
      <c r="E43" s="412">
        <f>E24+E28+E29+E31+E30+E32+E33+E38</f>
        <v>3996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692</v>
      </c>
      <c r="B44" s="406" t="s">
        <v>693</v>
      </c>
      <c r="C44" s="416">
        <f>C43+C21+C19+C9</f>
        <v>13892</v>
      </c>
      <c r="D44" s="416">
        <f>D43+D21+D19+D9</f>
        <v>9896</v>
      </c>
      <c r="E44" s="412">
        <f>E43+E21+E19+E9</f>
        <v>3996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694</v>
      </c>
      <c r="B47" s="418"/>
      <c r="C47" s="421"/>
      <c r="D47" s="421"/>
      <c r="E47" s="421"/>
      <c r="F47" s="397" t="s">
        <v>281</v>
      </c>
    </row>
    <row r="48" spans="1:6" s="318" customFormat="1" ht="24" customHeight="1">
      <c r="A48" s="393" t="s">
        <v>472</v>
      </c>
      <c r="B48" s="394" t="s">
        <v>11</v>
      </c>
      <c r="C48" s="422" t="s">
        <v>695</v>
      </c>
      <c r="D48" s="566" t="s">
        <v>696</v>
      </c>
      <c r="E48" s="566"/>
      <c r="F48" s="396" t="s">
        <v>697</v>
      </c>
    </row>
    <row r="49" spans="1:6" s="318" customFormat="1" ht="12">
      <c r="A49" s="393"/>
      <c r="B49" s="399"/>
      <c r="C49" s="422"/>
      <c r="D49" s="400" t="s">
        <v>626</v>
      </c>
      <c r="E49" s="400" t="s">
        <v>627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698</v>
      </c>
      <c r="B51" s="413"/>
      <c r="C51" s="416"/>
      <c r="D51" s="416"/>
      <c r="E51" s="416"/>
      <c r="F51" s="424"/>
    </row>
    <row r="52" spans="1:16" ht="24">
      <c r="A52" s="408" t="s">
        <v>699</v>
      </c>
      <c r="B52" s="409" t="s">
        <v>700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701</v>
      </c>
      <c r="B53" s="409" t="s">
        <v>702</v>
      </c>
      <c r="C53" s="403"/>
      <c r="D53" s="403"/>
      <c r="E53" s="410">
        <f t="shared" si="2"/>
        <v>0</v>
      </c>
      <c r="F53" s="403"/>
    </row>
    <row r="54" spans="1:6" ht="12">
      <c r="A54" s="408" t="s">
        <v>703</v>
      </c>
      <c r="B54" s="409" t="s">
        <v>704</v>
      </c>
      <c r="C54" s="403"/>
      <c r="D54" s="403"/>
      <c r="E54" s="410">
        <f t="shared" si="2"/>
        <v>0</v>
      </c>
      <c r="F54" s="403"/>
    </row>
    <row r="55" spans="1:6" ht="12">
      <c r="A55" s="408" t="s">
        <v>688</v>
      </c>
      <c r="B55" s="409" t="s">
        <v>705</v>
      </c>
      <c r="C55" s="403"/>
      <c r="D55" s="403"/>
      <c r="E55" s="410">
        <f t="shared" si="2"/>
        <v>0</v>
      </c>
      <c r="F55" s="403"/>
    </row>
    <row r="56" spans="1:16" ht="24">
      <c r="A56" s="408" t="s">
        <v>706</v>
      </c>
      <c r="B56" s="409" t="s">
        <v>707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708</v>
      </c>
      <c r="B57" s="409" t="s">
        <v>709</v>
      </c>
      <c r="C57" s="403"/>
      <c r="D57" s="403"/>
      <c r="E57" s="410">
        <f t="shared" si="2"/>
        <v>0</v>
      </c>
      <c r="F57" s="403"/>
    </row>
    <row r="58" spans="1:6" ht="12">
      <c r="A58" s="425" t="s">
        <v>710</v>
      </c>
      <c r="B58" s="409" t="s">
        <v>711</v>
      </c>
      <c r="C58" s="426"/>
      <c r="D58" s="426"/>
      <c r="E58" s="410">
        <f t="shared" si="2"/>
        <v>0</v>
      </c>
      <c r="F58" s="426"/>
    </row>
    <row r="59" spans="1:6" ht="12">
      <c r="A59" s="425" t="s">
        <v>712</v>
      </c>
      <c r="B59" s="409" t="s">
        <v>713</v>
      </c>
      <c r="C59" s="403"/>
      <c r="D59" s="403"/>
      <c r="E59" s="410">
        <f t="shared" si="2"/>
        <v>0</v>
      </c>
      <c r="F59" s="403"/>
    </row>
    <row r="60" spans="1:6" ht="12">
      <c r="A60" s="425" t="s">
        <v>710</v>
      </c>
      <c r="B60" s="409" t="s">
        <v>714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715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716</v>
      </c>
      <c r="C62" s="403"/>
      <c r="D62" s="403"/>
      <c r="E62" s="410">
        <f t="shared" si="2"/>
        <v>0</v>
      </c>
      <c r="F62" s="427"/>
    </row>
    <row r="63" spans="1:6" ht="12">
      <c r="A63" s="408" t="s">
        <v>717</v>
      </c>
      <c r="B63" s="409" t="s">
        <v>718</v>
      </c>
      <c r="C63" s="403"/>
      <c r="D63" s="403"/>
      <c r="E63" s="410">
        <f t="shared" si="2"/>
        <v>0</v>
      </c>
      <c r="F63" s="427"/>
    </row>
    <row r="64" spans="1:6" ht="12">
      <c r="A64" s="408" t="s">
        <v>719</v>
      </c>
      <c r="B64" s="409" t="s">
        <v>720</v>
      </c>
      <c r="C64" s="403">
        <v>147</v>
      </c>
      <c r="D64" s="403"/>
      <c r="E64" s="410">
        <f t="shared" si="2"/>
        <v>147</v>
      </c>
      <c r="F64" s="427"/>
    </row>
    <row r="65" spans="1:6" ht="12">
      <c r="A65" s="408" t="s">
        <v>721</v>
      </c>
      <c r="B65" s="409" t="s">
        <v>722</v>
      </c>
      <c r="C65" s="426"/>
      <c r="D65" s="426"/>
      <c r="E65" s="410">
        <f t="shared" si="2"/>
        <v>0</v>
      </c>
      <c r="F65" s="428"/>
    </row>
    <row r="66" spans="1:16" ht="12">
      <c r="A66" s="411" t="s">
        <v>723</v>
      </c>
      <c r="B66" s="402" t="s">
        <v>724</v>
      </c>
      <c r="C66" s="416">
        <f>C52+C56+C61+C62+C63+C64</f>
        <v>147</v>
      </c>
      <c r="D66" s="416">
        <f>D52+D56+D61+D62+D63+D64</f>
        <v>0</v>
      </c>
      <c r="E66" s="410">
        <f t="shared" si="2"/>
        <v>147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725</v>
      </c>
      <c r="B67" s="406"/>
      <c r="C67" s="407"/>
      <c r="D67" s="407"/>
      <c r="E67" s="410"/>
      <c r="F67" s="429"/>
    </row>
    <row r="68" spans="1:6" ht="12">
      <c r="A68" s="408" t="s">
        <v>726</v>
      </c>
      <c r="B68" s="430" t="s">
        <v>727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728</v>
      </c>
      <c r="B70" s="413"/>
      <c r="C70" s="407"/>
      <c r="D70" s="407"/>
      <c r="E70" s="410"/>
      <c r="F70" s="429"/>
    </row>
    <row r="71" spans="1:16" ht="24">
      <c r="A71" s="408" t="s">
        <v>699</v>
      </c>
      <c r="B71" s="409" t="s">
        <v>729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730</v>
      </c>
      <c r="B72" s="409" t="s">
        <v>731</v>
      </c>
      <c r="C72" s="403"/>
      <c r="D72" s="403"/>
      <c r="E72" s="410">
        <f>C72-D72</f>
        <v>0</v>
      </c>
      <c r="F72" s="427"/>
    </row>
    <row r="73" spans="1:6" ht="12">
      <c r="A73" s="408" t="s">
        <v>732</v>
      </c>
      <c r="B73" s="409" t="s">
        <v>733</v>
      </c>
      <c r="C73" s="403"/>
      <c r="D73" s="403"/>
      <c r="E73" s="410">
        <f>C73-D73</f>
        <v>0</v>
      </c>
      <c r="F73" s="427"/>
    </row>
    <row r="74" spans="1:6" ht="12">
      <c r="A74" s="408" t="s">
        <v>734</v>
      </c>
      <c r="B74" s="409" t="s">
        <v>735</v>
      </c>
      <c r="C74" s="403"/>
      <c r="D74" s="403"/>
      <c r="E74" s="410">
        <f>C74-D74</f>
        <v>0</v>
      </c>
      <c r="F74" s="427"/>
    </row>
    <row r="75" spans="1:16" ht="24">
      <c r="A75" s="408" t="s">
        <v>706</v>
      </c>
      <c r="B75" s="409" t="s">
        <v>736</v>
      </c>
      <c r="C75" s="416">
        <f>C76+C78</f>
        <v>4018</v>
      </c>
      <c r="D75" s="416">
        <f>D76+D78</f>
        <v>4018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737</v>
      </c>
      <c r="B76" s="409" t="s">
        <v>738</v>
      </c>
      <c r="C76" s="403">
        <v>4018</v>
      </c>
      <c r="D76" s="403">
        <v>4018</v>
      </c>
      <c r="E76" s="410">
        <f>C76-D76</f>
        <v>0</v>
      </c>
      <c r="F76" s="403"/>
    </row>
    <row r="77" spans="1:6" ht="12">
      <c r="A77" s="408" t="s">
        <v>739</v>
      </c>
      <c r="B77" s="409" t="s">
        <v>740</v>
      </c>
      <c r="C77" s="426"/>
      <c r="D77" s="426"/>
      <c r="E77" s="410">
        <f>C77-D77</f>
        <v>0</v>
      </c>
      <c r="F77" s="426"/>
    </row>
    <row r="78" spans="1:6" ht="12">
      <c r="A78" s="408" t="s">
        <v>741</v>
      </c>
      <c r="B78" s="409" t="s">
        <v>742</v>
      </c>
      <c r="C78" s="403"/>
      <c r="D78" s="403"/>
      <c r="E78" s="410">
        <f>C78-D78</f>
        <v>0</v>
      </c>
      <c r="F78" s="403"/>
    </row>
    <row r="79" spans="1:6" ht="12">
      <c r="A79" s="408" t="s">
        <v>710</v>
      </c>
      <c r="B79" s="409" t="s">
        <v>743</v>
      </c>
      <c r="C79" s="426"/>
      <c r="D79" s="426"/>
      <c r="E79" s="410">
        <f>C79-D79</f>
        <v>0</v>
      </c>
      <c r="F79" s="426"/>
    </row>
    <row r="80" spans="1:16" ht="12">
      <c r="A80" s="408" t="s">
        <v>744</v>
      </c>
      <c r="B80" s="409" t="s">
        <v>745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746</v>
      </c>
      <c r="B81" s="409" t="s">
        <v>747</v>
      </c>
      <c r="C81" s="403"/>
      <c r="D81" s="403"/>
      <c r="E81" s="410">
        <f>C81-D81</f>
        <v>0</v>
      </c>
      <c r="F81" s="403"/>
    </row>
    <row r="82" spans="1:6" ht="12">
      <c r="A82" s="408" t="s">
        <v>748</v>
      </c>
      <c r="B82" s="409" t="s">
        <v>749</v>
      </c>
      <c r="C82" s="403"/>
      <c r="D82" s="403"/>
      <c r="E82" s="410">
        <f>C82-D82</f>
        <v>0</v>
      </c>
      <c r="F82" s="403"/>
    </row>
    <row r="83" spans="1:6" ht="24">
      <c r="A83" s="408" t="s">
        <v>750</v>
      </c>
      <c r="B83" s="409" t="s">
        <v>751</v>
      </c>
      <c r="C83" s="403"/>
      <c r="D83" s="403"/>
      <c r="E83" s="410">
        <f>C83-D83</f>
        <v>0</v>
      </c>
      <c r="F83" s="403"/>
    </row>
    <row r="84" spans="1:6" ht="12">
      <c r="A84" s="408" t="s">
        <v>752</v>
      </c>
      <c r="B84" s="409" t="s">
        <v>753</v>
      </c>
      <c r="C84" s="403"/>
      <c r="D84" s="403"/>
      <c r="E84" s="410">
        <f>C84-D84</f>
        <v>0</v>
      </c>
      <c r="F84" s="403"/>
    </row>
    <row r="85" spans="1:16" ht="12">
      <c r="A85" s="408" t="s">
        <v>754</v>
      </c>
      <c r="B85" s="409" t="s">
        <v>755</v>
      </c>
      <c r="C85" s="407">
        <f>SUM(C86:C90)+C94</f>
        <v>5772</v>
      </c>
      <c r="D85" s="407">
        <f>SUM(D86:D90)+D94</f>
        <v>5769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756</v>
      </c>
      <c r="B86" s="409" t="s">
        <v>757</v>
      </c>
      <c r="C86" s="403"/>
      <c r="D86" s="403"/>
      <c r="E86" s="410">
        <f>C86-D86</f>
        <v>0</v>
      </c>
      <c r="F86" s="403"/>
    </row>
    <row r="87" spans="1:6" ht="12">
      <c r="A87" s="408" t="s">
        <v>758</v>
      </c>
      <c r="B87" s="409" t="s">
        <v>759</v>
      </c>
      <c r="C87" s="403">
        <v>5534</v>
      </c>
      <c r="D87" s="403">
        <v>5534</v>
      </c>
      <c r="E87" s="410">
        <f>C87-D87</f>
        <v>0</v>
      </c>
      <c r="F87" s="403"/>
    </row>
    <row r="88" spans="1:6" ht="12">
      <c r="A88" s="408" t="s">
        <v>760</v>
      </c>
      <c r="B88" s="409" t="s">
        <v>761</v>
      </c>
      <c r="C88" s="403"/>
      <c r="D88" s="403"/>
      <c r="E88" s="410">
        <f>C88-D88</f>
        <v>0</v>
      </c>
      <c r="F88" s="403"/>
    </row>
    <row r="89" spans="1:6" ht="12">
      <c r="A89" s="408" t="s">
        <v>762</v>
      </c>
      <c r="B89" s="409" t="s">
        <v>763</v>
      </c>
      <c r="C89" s="403">
        <v>177</v>
      </c>
      <c r="D89" s="403">
        <v>174</v>
      </c>
      <c r="E89" s="410">
        <f>C89-D89</f>
        <v>3</v>
      </c>
      <c r="F89" s="403"/>
    </row>
    <row r="90" spans="1:16" ht="12">
      <c r="A90" s="408" t="s">
        <v>764</v>
      </c>
      <c r="B90" s="409" t="s">
        <v>765</v>
      </c>
      <c r="C90" s="416">
        <f>SUM(C91:C93)</f>
        <v>9</v>
      </c>
      <c r="D90" s="416">
        <f>SUM(D91:D93)</f>
        <v>9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766</v>
      </c>
      <c r="B91" s="409" t="s">
        <v>767</v>
      </c>
      <c r="C91" s="403"/>
      <c r="D91" s="403"/>
      <c r="E91" s="410">
        <f>C91-D91</f>
        <v>0</v>
      </c>
      <c r="F91" s="403"/>
    </row>
    <row r="92" spans="1:6" ht="12">
      <c r="A92" s="408" t="s">
        <v>674</v>
      </c>
      <c r="B92" s="409" t="s">
        <v>768</v>
      </c>
      <c r="C92" s="403"/>
      <c r="D92" s="403"/>
      <c r="E92" s="410">
        <f>C92-D92</f>
        <v>0</v>
      </c>
      <c r="F92" s="403"/>
    </row>
    <row r="93" spans="1:6" ht="12">
      <c r="A93" s="408" t="s">
        <v>678</v>
      </c>
      <c r="B93" s="409" t="s">
        <v>769</v>
      </c>
      <c r="C93" s="403">
        <v>9</v>
      </c>
      <c r="D93" s="403">
        <v>9</v>
      </c>
      <c r="E93" s="410">
        <f>C93-D93</f>
        <v>0</v>
      </c>
      <c r="F93" s="403"/>
    </row>
    <row r="94" spans="1:6" ht="12">
      <c r="A94" s="408" t="s">
        <v>770</v>
      </c>
      <c r="B94" s="409" t="s">
        <v>771</v>
      </c>
      <c r="C94" s="403">
        <v>52</v>
      </c>
      <c r="D94" s="403">
        <v>52</v>
      </c>
      <c r="E94" s="410">
        <f>C94-D94</f>
        <v>0</v>
      </c>
      <c r="F94" s="403"/>
    </row>
    <row r="95" spans="1:6" ht="12">
      <c r="A95" s="408" t="s">
        <v>772</v>
      </c>
      <c r="B95" s="409" t="s">
        <v>773</v>
      </c>
      <c r="C95" s="403">
        <v>7</v>
      </c>
      <c r="D95" s="403">
        <v>7</v>
      </c>
      <c r="E95" s="410">
        <f>C95-D95</f>
        <v>0</v>
      </c>
      <c r="F95" s="427"/>
    </row>
    <row r="96" spans="1:16" ht="12">
      <c r="A96" s="411" t="s">
        <v>774</v>
      </c>
      <c r="B96" s="430" t="s">
        <v>775</v>
      </c>
      <c r="C96" s="407">
        <f>C85+C80+C75+C71+C95</f>
        <v>9797</v>
      </c>
      <c r="D96" s="407">
        <f>D85+D80+D75+D71+D95</f>
        <v>9794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776</v>
      </c>
      <c r="B97" s="406" t="s">
        <v>777</v>
      </c>
      <c r="C97" s="407">
        <f>C96+C68+C66</f>
        <v>9944</v>
      </c>
      <c r="D97" s="407">
        <f>D96+D68+D66</f>
        <v>9794</v>
      </c>
      <c r="E97" s="407">
        <f>E96+E68+E66</f>
        <v>150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778</v>
      </c>
      <c r="B99" s="376"/>
      <c r="C99" s="432"/>
      <c r="D99" s="432"/>
      <c r="E99" s="432"/>
      <c r="F99" s="434" t="s">
        <v>533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472</v>
      </c>
      <c r="B100" s="406" t="s">
        <v>473</v>
      </c>
      <c r="C100" s="396" t="s">
        <v>779</v>
      </c>
      <c r="D100" s="396" t="s">
        <v>780</v>
      </c>
      <c r="E100" s="396" t="s">
        <v>781</v>
      </c>
      <c r="F100" s="396" t="s">
        <v>782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783</v>
      </c>
      <c r="B102" s="409" t="s">
        <v>784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785</v>
      </c>
      <c r="B103" s="409" t="s">
        <v>786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787</v>
      </c>
      <c r="B104" s="409" t="s">
        <v>788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789</v>
      </c>
      <c r="B105" s="406" t="s">
        <v>790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791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7" t="s">
        <v>792</v>
      </c>
      <c r="B107" s="567"/>
      <c r="C107" s="567"/>
      <c r="D107" s="567"/>
      <c r="E107" s="567"/>
      <c r="F107" s="567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2" t="s">
        <v>897</v>
      </c>
      <c r="B109" s="562"/>
      <c r="C109" s="562" t="s">
        <v>889</v>
      </c>
      <c r="D109" s="562"/>
      <c r="E109" s="562"/>
      <c r="F109" s="562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2" t="s">
        <v>890</v>
      </c>
      <c r="D111" s="562"/>
      <c r="E111" s="562"/>
      <c r="F111" s="562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793</v>
      </c>
      <c r="F2" s="447"/>
      <c r="G2" s="447"/>
      <c r="H2" s="446"/>
      <c r="I2" s="446"/>
    </row>
    <row r="3" spans="1:9" ht="12" customHeight="1">
      <c r="A3" s="446"/>
      <c r="B3" s="445"/>
      <c r="C3" s="572" t="s">
        <v>794</v>
      </c>
      <c r="D3" s="572"/>
      <c r="E3" s="572"/>
      <c r="F3" s="572"/>
      <c r="G3" s="572"/>
      <c r="H3" s="446"/>
      <c r="I3" s="446"/>
    </row>
    <row r="4" spans="1:9" ht="15" customHeight="1">
      <c r="A4" s="449" t="s">
        <v>392</v>
      </c>
      <c r="B4" s="573" t="str">
        <f>'справка №1-БАЛАНС'!E3</f>
        <v> КАУЧУК АД</v>
      </c>
      <c r="C4" s="573"/>
      <c r="D4" s="573"/>
      <c r="E4" s="573"/>
      <c r="F4" s="573"/>
      <c r="G4" s="574" t="s">
        <v>279</v>
      </c>
      <c r="H4" s="574"/>
      <c r="I4" s="450">
        <f>'справка №1-БАЛАНС'!H3</f>
        <v>822105378</v>
      </c>
    </row>
    <row r="5" spans="1:9" ht="15" customHeight="1">
      <c r="A5" s="314" t="s">
        <v>8</v>
      </c>
      <c r="B5" s="560" t="str">
        <f>'справка №1-БАЛАНС'!E5</f>
        <v>01.01.2014 - 31.12.2014г.</v>
      </c>
      <c r="C5" s="560"/>
      <c r="D5" s="560"/>
      <c r="E5" s="560"/>
      <c r="F5" s="560"/>
      <c r="G5" s="575" t="s">
        <v>6</v>
      </c>
      <c r="H5" s="575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795</v>
      </c>
    </row>
    <row r="7" spans="1:9" s="455" customFormat="1" ht="12" customHeight="1">
      <c r="A7" s="452" t="s">
        <v>472</v>
      </c>
      <c r="B7" s="453"/>
      <c r="C7" s="576" t="s">
        <v>796</v>
      </c>
      <c r="D7" s="576"/>
      <c r="E7" s="576"/>
      <c r="F7" s="576" t="s">
        <v>797</v>
      </c>
      <c r="G7" s="576"/>
      <c r="H7" s="576"/>
      <c r="I7" s="576"/>
    </row>
    <row r="8" spans="1:9" s="455" customFormat="1" ht="21.75" customHeight="1">
      <c r="A8" s="452"/>
      <c r="B8" s="456" t="s">
        <v>11</v>
      </c>
      <c r="C8" s="457" t="s">
        <v>798</v>
      </c>
      <c r="D8" s="457" t="s">
        <v>799</v>
      </c>
      <c r="E8" s="457" t="s">
        <v>800</v>
      </c>
      <c r="F8" s="458" t="s">
        <v>801</v>
      </c>
      <c r="G8" s="568" t="s">
        <v>802</v>
      </c>
      <c r="H8" s="568"/>
      <c r="I8" s="459" t="s">
        <v>803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544</v>
      </c>
      <c r="H9" s="454" t="s">
        <v>545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804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805</v>
      </c>
      <c r="B12" s="469" t="s">
        <v>806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807</v>
      </c>
      <c r="B13" s="469" t="s">
        <v>808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608</v>
      </c>
      <c r="B14" s="469" t="s">
        <v>809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810</v>
      </c>
      <c r="B15" s="469" t="s">
        <v>811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812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576</v>
      </c>
      <c r="B17" s="475" t="s">
        <v>813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814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805</v>
      </c>
      <c r="B19" s="469" t="s">
        <v>815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816</v>
      </c>
      <c r="B20" s="469" t="s">
        <v>817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818</v>
      </c>
      <c r="B21" s="469" t="s">
        <v>819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820</v>
      </c>
      <c r="B22" s="469" t="s">
        <v>821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822</v>
      </c>
      <c r="B23" s="469" t="s">
        <v>823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824</v>
      </c>
      <c r="B24" s="469" t="s">
        <v>825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826</v>
      </c>
      <c r="B25" s="480" t="s">
        <v>827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828</v>
      </c>
      <c r="B26" s="475" t="s">
        <v>829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69" t="s">
        <v>830</v>
      </c>
      <c r="B28" s="569"/>
      <c r="C28" s="569"/>
      <c r="D28" s="569"/>
      <c r="E28" s="569"/>
      <c r="F28" s="569"/>
      <c r="G28" s="569"/>
      <c r="H28" s="569"/>
      <c r="I28" s="569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897</v>
      </c>
      <c r="B30" s="570" t="s">
        <v>893</v>
      </c>
      <c r="C30" s="570"/>
      <c r="D30" s="486"/>
      <c r="E30" s="571" t="s">
        <v>892</v>
      </c>
      <c r="F30" s="571"/>
      <c r="G30" s="571"/>
      <c r="H30" s="487"/>
      <c r="I30" s="571"/>
      <c r="J30" s="571"/>
    </row>
  </sheetData>
  <sheetProtection password="CF7A" sheet="1"/>
  <mergeCells count="12">
    <mergeCell ref="C7:E7"/>
    <mergeCell ref="F7:I7"/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7" t="s">
        <v>831</v>
      </c>
      <c r="B2" s="577"/>
      <c r="C2" s="577"/>
      <c r="D2" s="577"/>
      <c r="E2" s="577"/>
      <c r="F2" s="577"/>
    </row>
    <row r="3" spans="1:6" ht="12.75" customHeight="1">
      <c r="A3" s="577" t="s">
        <v>832</v>
      </c>
      <c r="B3" s="577"/>
      <c r="C3" s="577"/>
      <c r="D3" s="577"/>
      <c r="E3" s="577"/>
      <c r="F3" s="577"/>
    </row>
    <row r="4" spans="1:6" ht="12.75" customHeight="1">
      <c r="A4" s="492"/>
      <c r="B4" s="493"/>
      <c r="C4" s="492"/>
      <c r="D4" s="492"/>
      <c r="E4" s="492"/>
      <c r="F4" s="492"/>
    </row>
    <row r="5" spans="1:6" ht="22.5" customHeight="1">
      <c r="A5" s="494" t="s">
        <v>392</v>
      </c>
      <c r="B5" s="578" t="str">
        <f>'справка №1-БАЛАНС'!E3</f>
        <v> КАУЧУК АД</v>
      </c>
      <c r="C5" s="578"/>
      <c r="D5" s="578"/>
      <c r="E5" s="581" t="s">
        <v>3</v>
      </c>
      <c r="F5" s="581"/>
    </row>
    <row r="6" spans="1:13" ht="25.5">
      <c r="A6" s="495" t="s">
        <v>877</v>
      </c>
      <c r="B6" s="579" t="str">
        <f>'справка №1-БАЛАНС'!E5</f>
        <v>01.01.2014 - 31.12.2014г.</v>
      </c>
      <c r="C6" s="579"/>
      <c r="D6" s="496"/>
      <c r="E6" s="497" t="s">
        <v>6</v>
      </c>
      <c r="F6" s="498" t="str">
        <f>'справка №1-БАЛАНС'!H4</f>
        <v> </v>
      </c>
      <c r="G6" s="499"/>
      <c r="H6" s="499"/>
      <c r="I6" s="499"/>
      <c r="J6" s="499"/>
      <c r="K6" s="499"/>
      <c r="L6" s="499"/>
      <c r="M6" s="499"/>
    </row>
    <row r="7" spans="2:13" s="500" customFormat="1" ht="15" customHeight="1">
      <c r="B7" s="501"/>
      <c r="C7" s="502"/>
      <c r="D7" s="502"/>
      <c r="E7" s="502"/>
      <c r="F7" s="503" t="s">
        <v>281</v>
      </c>
      <c r="G7" s="502"/>
      <c r="H7" s="502"/>
      <c r="I7" s="502"/>
      <c r="J7" s="502"/>
      <c r="K7" s="502"/>
      <c r="L7" s="502"/>
      <c r="M7" s="502"/>
    </row>
    <row r="8" spans="1:15" s="508" customFormat="1" ht="51">
      <c r="A8" s="504" t="s">
        <v>833</v>
      </c>
      <c r="B8" s="505" t="s">
        <v>11</v>
      </c>
      <c r="C8" s="506" t="s">
        <v>834</v>
      </c>
      <c r="D8" s="506" t="s">
        <v>835</v>
      </c>
      <c r="E8" s="506" t="s">
        <v>836</v>
      </c>
      <c r="F8" s="506" t="s">
        <v>837</v>
      </c>
      <c r="G8" s="507"/>
      <c r="H8" s="507"/>
      <c r="I8" s="507"/>
      <c r="J8" s="507"/>
      <c r="K8" s="507"/>
      <c r="L8" s="507"/>
      <c r="M8" s="507"/>
      <c r="N8" s="507"/>
      <c r="O8" s="507"/>
    </row>
    <row r="9" spans="1:6" s="508" customFormat="1" ht="12.75">
      <c r="A9" s="506" t="s">
        <v>17</v>
      </c>
      <c r="B9" s="505" t="s">
        <v>18</v>
      </c>
      <c r="C9" s="506">
        <v>1</v>
      </c>
      <c r="D9" s="506">
        <v>2</v>
      </c>
      <c r="E9" s="506">
        <v>3</v>
      </c>
      <c r="F9" s="506">
        <v>4</v>
      </c>
    </row>
    <row r="10" spans="1:6" ht="14.25" customHeight="1">
      <c r="A10" s="509" t="s">
        <v>838</v>
      </c>
      <c r="B10" s="510"/>
      <c r="C10" s="511"/>
      <c r="D10" s="511"/>
      <c r="E10" s="511"/>
      <c r="F10" s="511"/>
    </row>
    <row r="11" spans="1:6" ht="18" customHeight="1">
      <c r="A11" s="512" t="s">
        <v>839</v>
      </c>
      <c r="B11" s="513"/>
      <c r="C11" s="511"/>
      <c r="D11" s="511"/>
      <c r="E11" s="511"/>
      <c r="F11" s="511"/>
    </row>
    <row r="12" spans="1:6" ht="14.25" customHeight="1">
      <c r="A12" s="512" t="s">
        <v>840</v>
      </c>
      <c r="B12" s="513"/>
      <c r="C12" s="514"/>
      <c r="D12" s="514">
        <v>95</v>
      </c>
      <c r="E12" s="514"/>
      <c r="F12" s="515">
        <f aca="true" t="shared" si="0" ref="F12:F26">C12-E12</f>
        <v>0</v>
      </c>
    </row>
    <row r="13" spans="1:6" ht="12.75">
      <c r="A13" s="512" t="s">
        <v>841</v>
      </c>
      <c r="B13" s="513"/>
      <c r="C13" s="514"/>
      <c r="D13" s="514"/>
      <c r="E13" s="514"/>
      <c r="F13" s="515">
        <f t="shared" si="0"/>
        <v>0</v>
      </c>
    </row>
    <row r="14" spans="1:6" ht="12.75">
      <c r="A14" s="512" t="s">
        <v>558</v>
      </c>
      <c r="B14" s="513"/>
      <c r="C14" s="514"/>
      <c r="D14" s="514"/>
      <c r="E14" s="514"/>
      <c r="F14" s="515">
        <f t="shared" si="0"/>
        <v>0</v>
      </c>
    </row>
    <row r="15" spans="1:6" ht="12.75">
      <c r="A15" s="512" t="s">
        <v>561</v>
      </c>
      <c r="B15" s="513"/>
      <c r="C15" s="514"/>
      <c r="D15" s="514"/>
      <c r="E15" s="514"/>
      <c r="F15" s="515">
        <f t="shared" si="0"/>
        <v>0</v>
      </c>
    </row>
    <row r="16" spans="1:6" ht="12.75">
      <c r="A16" s="512">
        <v>5</v>
      </c>
      <c r="B16" s="513"/>
      <c r="C16" s="514"/>
      <c r="D16" s="514"/>
      <c r="E16" s="514"/>
      <c r="F16" s="515">
        <f t="shared" si="0"/>
        <v>0</v>
      </c>
    </row>
    <row r="17" spans="1:6" ht="12.75">
      <c r="A17" s="512">
        <v>6</v>
      </c>
      <c r="B17" s="513"/>
      <c r="C17" s="514"/>
      <c r="D17" s="514"/>
      <c r="E17" s="514"/>
      <c r="F17" s="515">
        <f t="shared" si="0"/>
        <v>0</v>
      </c>
    </row>
    <row r="18" spans="1:6" ht="12.75">
      <c r="A18" s="512">
        <v>7</v>
      </c>
      <c r="B18" s="513"/>
      <c r="C18" s="514"/>
      <c r="D18" s="514"/>
      <c r="E18" s="514"/>
      <c r="F18" s="515">
        <f t="shared" si="0"/>
        <v>0</v>
      </c>
    </row>
    <row r="19" spans="1:6" ht="12.75">
      <c r="A19" s="512">
        <v>8</v>
      </c>
      <c r="B19" s="513"/>
      <c r="C19" s="514"/>
      <c r="D19" s="514"/>
      <c r="E19" s="514"/>
      <c r="F19" s="515">
        <f t="shared" si="0"/>
        <v>0</v>
      </c>
    </row>
    <row r="20" spans="1:6" ht="12.75">
      <c r="A20" s="512">
        <v>9</v>
      </c>
      <c r="B20" s="513"/>
      <c r="C20" s="514"/>
      <c r="D20" s="514"/>
      <c r="E20" s="514"/>
      <c r="F20" s="515">
        <f t="shared" si="0"/>
        <v>0</v>
      </c>
    </row>
    <row r="21" spans="1:6" ht="12.75">
      <c r="A21" s="512">
        <v>10</v>
      </c>
      <c r="B21" s="513"/>
      <c r="C21" s="514"/>
      <c r="D21" s="514"/>
      <c r="E21" s="514"/>
      <c r="F21" s="515">
        <f t="shared" si="0"/>
        <v>0</v>
      </c>
    </row>
    <row r="22" spans="1:6" ht="12.75">
      <c r="A22" s="512">
        <v>11</v>
      </c>
      <c r="B22" s="513"/>
      <c r="C22" s="514"/>
      <c r="D22" s="514"/>
      <c r="E22" s="514"/>
      <c r="F22" s="515">
        <f t="shared" si="0"/>
        <v>0</v>
      </c>
    </row>
    <row r="23" spans="1:6" ht="12.75">
      <c r="A23" s="512">
        <v>12</v>
      </c>
      <c r="B23" s="513"/>
      <c r="C23" s="514"/>
      <c r="D23" s="514"/>
      <c r="E23" s="514"/>
      <c r="F23" s="515">
        <f t="shared" si="0"/>
        <v>0</v>
      </c>
    </row>
    <row r="24" spans="1:6" ht="12.75">
      <c r="A24" s="512">
        <v>13</v>
      </c>
      <c r="B24" s="513"/>
      <c r="C24" s="514"/>
      <c r="D24" s="514"/>
      <c r="E24" s="514"/>
      <c r="F24" s="515">
        <f t="shared" si="0"/>
        <v>0</v>
      </c>
    </row>
    <row r="25" spans="1:6" ht="12" customHeight="1">
      <c r="A25" s="512">
        <v>14</v>
      </c>
      <c r="B25" s="513"/>
      <c r="C25" s="514"/>
      <c r="D25" s="514"/>
      <c r="E25" s="514"/>
      <c r="F25" s="515">
        <f t="shared" si="0"/>
        <v>0</v>
      </c>
    </row>
    <row r="26" spans="1:6" ht="12.75">
      <c r="A26" s="512">
        <v>15</v>
      </c>
      <c r="B26" s="513"/>
      <c r="C26" s="514"/>
      <c r="D26" s="514"/>
      <c r="E26" s="514"/>
      <c r="F26" s="515">
        <f t="shared" si="0"/>
        <v>0</v>
      </c>
    </row>
    <row r="27" spans="1:16" ht="11.25" customHeight="1">
      <c r="A27" s="516" t="s">
        <v>576</v>
      </c>
      <c r="B27" s="517" t="s">
        <v>842</v>
      </c>
      <c r="C27" s="511">
        <f>SUM(C12:C26)</f>
        <v>0</v>
      </c>
      <c r="D27" s="511">
        <v>95</v>
      </c>
      <c r="E27" s="511">
        <f>SUM(E12:E26)</f>
        <v>0</v>
      </c>
      <c r="F27" s="518">
        <f>SUM(F12:F26)</f>
        <v>0</v>
      </c>
      <c r="G27" s="519"/>
      <c r="H27" s="519"/>
      <c r="I27" s="519"/>
      <c r="J27" s="519"/>
      <c r="K27" s="519"/>
      <c r="L27" s="519"/>
      <c r="M27" s="519"/>
      <c r="N27" s="519"/>
      <c r="O27" s="519"/>
      <c r="P27" s="519"/>
    </row>
    <row r="28" spans="1:6" ht="16.5" customHeight="1">
      <c r="A28" s="512" t="s">
        <v>843</v>
      </c>
      <c r="B28" s="520"/>
      <c r="C28" s="511"/>
      <c r="D28" s="511"/>
      <c r="E28" s="511"/>
      <c r="F28" s="518"/>
    </row>
    <row r="29" spans="1:6" ht="12.75">
      <c r="A29" s="512" t="s">
        <v>552</v>
      </c>
      <c r="B29" s="520"/>
      <c r="C29" s="514"/>
      <c r="D29" s="514"/>
      <c r="E29" s="514"/>
      <c r="F29" s="515">
        <f aca="true" t="shared" si="1" ref="F29:F43">C29-E29</f>
        <v>0</v>
      </c>
    </row>
    <row r="30" spans="1:6" ht="12.75">
      <c r="A30" s="512" t="s">
        <v>555</v>
      </c>
      <c r="B30" s="520"/>
      <c r="C30" s="514"/>
      <c r="D30" s="514"/>
      <c r="E30" s="514"/>
      <c r="F30" s="515">
        <f t="shared" si="1"/>
        <v>0</v>
      </c>
    </row>
    <row r="31" spans="1:6" ht="12.75">
      <c r="A31" s="512" t="s">
        <v>558</v>
      </c>
      <c r="B31" s="520"/>
      <c r="C31" s="514"/>
      <c r="D31" s="514"/>
      <c r="E31" s="514"/>
      <c r="F31" s="515">
        <f t="shared" si="1"/>
        <v>0</v>
      </c>
    </row>
    <row r="32" spans="1:6" ht="12.75">
      <c r="A32" s="512" t="s">
        <v>561</v>
      </c>
      <c r="B32" s="520"/>
      <c r="C32" s="514"/>
      <c r="D32" s="514"/>
      <c r="E32" s="514"/>
      <c r="F32" s="515">
        <f t="shared" si="1"/>
        <v>0</v>
      </c>
    </row>
    <row r="33" spans="1:6" ht="12.75">
      <c r="A33" s="512">
        <v>5</v>
      </c>
      <c r="B33" s="513"/>
      <c r="C33" s="514"/>
      <c r="D33" s="514"/>
      <c r="E33" s="514"/>
      <c r="F33" s="515">
        <f t="shared" si="1"/>
        <v>0</v>
      </c>
    </row>
    <row r="34" spans="1:6" ht="12.75">
      <c r="A34" s="512">
        <v>6</v>
      </c>
      <c r="B34" s="513"/>
      <c r="C34" s="514"/>
      <c r="D34" s="514"/>
      <c r="E34" s="514"/>
      <c r="F34" s="515">
        <f t="shared" si="1"/>
        <v>0</v>
      </c>
    </row>
    <row r="35" spans="1:6" ht="12.75">
      <c r="A35" s="512">
        <v>7</v>
      </c>
      <c r="B35" s="513"/>
      <c r="C35" s="514"/>
      <c r="D35" s="514"/>
      <c r="E35" s="514"/>
      <c r="F35" s="515">
        <f t="shared" si="1"/>
        <v>0</v>
      </c>
    </row>
    <row r="36" spans="1:6" ht="12.75">
      <c r="A36" s="512">
        <v>8</v>
      </c>
      <c r="B36" s="513"/>
      <c r="C36" s="514"/>
      <c r="D36" s="514"/>
      <c r="E36" s="514"/>
      <c r="F36" s="515">
        <f t="shared" si="1"/>
        <v>0</v>
      </c>
    </row>
    <row r="37" spans="1:6" ht="12.75">
      <c r="A37" s="512">
        <v>9</v>
      </c>
      <c r="B37" s="513"/>
      <c r="C37" s="514"/>
      <c r="D37" s="514"/>
      <c r="E37" s="514"/>
      <c r="F37" s="515">
        <f t="shared" si="1"/>
        <v>0</v>
      </c>
    </row>
    <row r="38" spans="1:6" ht="12.75">
      <c r="A38" s="512">
        <v>10</v>
      </c>
      <c r="B38" s="513"/>
      <c r="C38" s="514"/>
      <c r="D38" s="514"/>
      <c r="E38" s="514"/>
      <c r="F38" s="515">
        <f t="shared" si="1"/>
        <v>0</v>
      </c>
    </row>
    <row r="39" spans="1:6" ht="12.75">
      <c r="A39" s="512">
        <v>11</v>
      </c>
      <c r="B39" s="513"/>
      <c r="C39" s="514"/>
      <c r="D39" s="514"/>
      <c r="E39" s="514"/>
      <c r="F39" s="515">
        <f t="shared" si="1"/>
        <v>0</v>
      </c>
    </row>
    <row r="40" spans="1:6" ht="12.75">
      <c r="A40" s="512">
        <v>12</v>
      </c>
      <c r="B40" s="513"/>
      <c r="C40" s="514"/>
      <c r="D40" s="514"/>
      <c r="E40" s="514"/>
      <c r="F40" s="515">
        <f t="shared" si="1"/>
        <v>0</v>
      </c>
    </row>
    <row r="41" spans="1:6" ht="12.75">
      <c r="A41" s="512">
        <v>13</v>
      </c>
      <c r="B41" s="513"/>
      <c r="C41" s="514"/>
      <c r="D41" s="514"/>
      <c r="E41" s="514"/>
      <c r="F41" s="515">
        <f t="shared" si="1"/>
        <v>0</v>
      </c>
    </row>
    <row r="42" spans="1:6" ht="12" customHeight="1">
      <c r="A42" s="512">
        <v>14</v>
      </c>
      <c r="B42" s="513"/>
      <c r="C42" s="514"/>
      <c r="D42" s="514"/>
      <c r="E42" s="514"/>
      <c r="F42" s="515">
        <f t="shared" si="1"/>
        <v>0</v>
      </c>
    </row>
    <row r="43" spans="1:6" ht="12.75">
      <c r="A43" s="512">
        <v>15</v>
      </c>
      <c r="B43" s="513"/>
      <c r="C43" s="514"/>
      <c r="D43" s="514"/>
      <c r="E43" s="514"/>
      <c r="F43" s="515">
        <f t="shared" si="1"/>
        <v>0</v>
      </c>
    </row>
    <row r="44" spans="1:16" ht="15" customHeight="1">
      <c r="A44" s="516" t="s">
        <v>828</v>
      </c>
      <c r="B44" s="517" t="s">
        <v>844</v>
      </c>
      <c r="C44" s="511">
        <f>SUM(C29:C43)</f>
        <v>0</v>
      </c>
      <c r="D44" s="511"/>
      <c r="E44" s="511">
        <f>SUM(E29:E43)</f>
        <v>0</v>
      </c>
      <c r="F44" s="518">
        <f>SUM(F29:F43)</f>
        <v>0</v>
      </c>
      <c r="G44" s="519"/>
      <c r="H44" s="519"/>
      <c r="I44" s="519"/>
      <c r="J44" s="519"/>
      <c r="K44" s="519"/>
      <c r="L44" s="519"/>
      <c r="M44" s="519"/>
      <c r="N44" s="519"/>
      <c r="O44" s="519"/>
      <c r="P44" s="519"/>
    </row>
    <row r="45" spans="1:6" ht="12.75" customHeight="1">
      <c r="A45" s="512" t="s">
        <v>845</v>
      </c>
      <c r="B45" s="520"/>
      <c r="C45" s="511"/>
      <c r="D45" s="511"/>
      <c r="E45" s="511"/>
      <c r="F45" s="518"/>
    </row>
    <row r="46" spans="1:6" ht="12.75">
      <c r="A46" s="512" t="s">
        <v>552</v>
      </c>
      <c r="B46" s="520"/>
      <c r="C46" s="514"/>
      <c r="D46" s="514"/>
      <c r="E46" s="514"/>
      <c r="F46" s="515">
        <f aca="true" t="shared" si="2" ref="F46:F60">C46-E46</f>
        <v>0</v>
      </c>
    </row>
    <row r="47" spans="1:6" ht="12.75">
      <c r="A47" s="512" t="s">
        <v>555</v>
      </c>
      <c r="B47" s="520"/>
      <c r="C47" s="514"/>
      <c r="D47" s="514"/>
      <c r="E47" s="514"/>
      <c r="F47" s="515">
        <f t="shared" si="2"/>
        <v>0</v>
      </c>
    </row>
    <row r="48" spans="1:6" ht="12.75">
      <c r="A48" s="512" t="s">
        <v>558</v>
      </c>
      <c r="B48" s="520"/>
      <c r="C48" s="514"/>
      <c r="D48" s="514"/>
      <c r="E48" s="514"/>
      <c r="F48" s="515">
        <f t="shared" si="2"/>
        <v>0</v>
      </c>
    </row>
    <row r="49" spans="1:6" ht="12.75">
      <c r="A49" s="512" t="s">
        <v>561</v>
      </c>
      <c r="B49" s="520"/>
      <c r="C49" s="514"/>
      <c r="D49" s="514"/>
      <c r="E49" s="514"/>
      <c r="F49" s="515">
        <f t="shared" si="2"/>
        <v>0</v>
      </c>
    </row>
    <row r="50" spans="1:6" ht="12.75">
      <c r="A50" s="512">
        <v>5</v>
      </c>
      <c r="B50" s="513"/>
      <c r="C50" s="514"/>
      <c r="D50" s="514"/>
      <c r="E50" s="514"/>
      <c r="F50" s="515">
        <f t="shared" si="2"/>
        <v>0</v>
      </c>
    </row>
    <row r="51" spans="1:6" ht="12.75">
      <c r="A51" s="512">
        <v>6</v>
      </c>
      <c r="B51" s="513"/>
      <c r="C51" s="514"/>
      <c r="D51" s="514"/>
      <c r="E51" s="514"/>
      <c r="F51" s="515">
        <f t="shared" si="2"/>
        <v>0</v>
      </c>
    </row>
    <row r="52" spans="1:6" ht="12.75">
      <c r="A52" s="512">
        <v>7</v>
      </c>
      <c r="B52" s="513"/>
      <c r="C52" s="514"/>
      <c r="D52" s="514"/>
      <c r="E52" s="514"/>
      <c r="F52" s="515">
        <f t="shared" si="2"/>
        <v>0</v>
      </c>
    </row>
    <row r="53" spans="1:6" ht="12.75">
      <c r="A53" s="512">
        <v>8</v>
      </c>
      <c r="B53" s="513"/>
      <c r="C53" s="514"/>
      <c r="D53" s="514"/>
      <c r="E53" s="514"/>
      <c r="F53" s="515">
        <f t="shared" si="2"/>
        <v>0</v>
      </c>
    </row>
    <row r="54" spans="1:6" ht="12.75">
      <c r="A54" s="512">
        <v>9</v>
      </c>
      <c r="B54" s="513"/>
      <c r="C54" s="514"/>
      <c r="D54" s="514"/>
      <c r="E54" s="514"/>
      <c r="F54" s="515">
        <f t="shared" si="2"/>
        <v>0</v>
      </c>
    </row>
    <row r="55" spans="1:6" ht="12.75">
      <c r="A55" s="512">
        <v>10</v>
      </c>
      <c r="B55" s="513"/>
      <c r="C55" s="514"/>
      <c r="D55" s="514"/>
      <c r="E55" s="514"/>
      <c r="F55" s="515">
        <f t="shared" si="2"/>
        <v>0</v>
      </c>
    </row>
    <row r="56" spans="1:6" ht="12.75">
      <c r="A56" s="512">
        <v>11</v>
      </c>
      <c r="B56" s="513"/>
      <c r="C56" s="514"/>
      <c r="D56" s="514"/>
      <c r="E56" s="514"/>
      <c r="F56" s="515">
        <f t="shared" si="2"/>
        <v>0</v>
      </c>
    </row>
    <row r="57" spans="1:6" ht="12.75">
      <c r="A57" s="512">
        <v>12</v>
      </c>
      <c r="B57" s="513"/>
      <c r="C57" s="514"/>
      <c r="D57" s="514"/>
      <c r="E57" s="514"/>
      <c r="F57" s="515">
        <f t="shared" si="2"/>
        <v>0</v>
      </c>
    </row>
    <row r="58" spans="1:6" ht="12.75">
      <c r="A58" s="512">
        <v>13</v>
      </c>
      <c r="B58" s="513"/>
      <c r="C58" s="514"/>
      <c r="D58" s="514"/>
      <c r="E58" s="514"/>
      <c r="F58" s="515">
        <f t="shared" si="2"/>
        <v>0</v>
      </c>
    </row>
    <row r="59" spans="1:6" ht="12" customHeight="1">
      <c r="A59" s="512">
        <v>14</v>
      </c>
      <c r="B59" s="513"/>
      <c r="C59" s="514"/>
      <c r="D59" s="514"/>
      <c r="E59" s="514"/>
      <c r="F59" s="515">
        <f t="shared" si="2"/>
        <v>0</v>
      </c>
    </row>
    <row r="60" spans="1:6" ht="12.75">
      <c r="A60" s="512">
        <v>15</v>
      </c>
      <c r="B60" s="513"/>
      <c r="C60" s="514"/>
      <c r="D60" s="514"/>
      <c r="E60" s="514"/>
      <c r="F60" s="515">
        <f t="shared" si="2"/>
        <v>0</v>
      </c>
    </row>
    <row r="61" spans="1:16" ht="12" customHeight="1">
      <c r="A61" s="516" t="s">
        <v>846</v>
      </c>
      <c r="B61" s="517" t="s">
        <v>847</v>
      </c>
      <c r="C61" s="511">
        <f>SUM(C46:C60)</f>
        <v>0</v>
      </c>
      <c r="D61" s="511"/>
      <c r="E61" s="511">
        <f>SUM(E46:E60)</f>
        <v>0</v>
      </c>
      <c r="F61" s="518">
        <f>SUM(F46:F60)</f>
        <v>0</v>
      </c>
      <c r="G61" s="519"/>
      <c r="H61" s="519"/>
      <c r="I61" s="519"/>
      <c r="J61" s="519"/>
      <c r="K61" s="519"/>
      <c r="L61" s="519"/>
      <c r="M61" s="519"/>
      <c r="N61" s="519"/>
      <c r="O61" s="519"/>
      <c r="P61" s="519"/>
    </row>
    <row r="62" spans="1:6" ht="18.75" customHeight="1">
      <c r="A62" s="512" t="s">
        <v>848</v>
      </c>
      <c r="B62" s="520"/>
      <c r="C62" s="511"/>
      <c r="D62" s="511"/>
      <c r="E62" s="511"/>
      <c r="F62" s="518"/>
    </row>
    <row r="63" spans="1:6" ht="12.75">
      <c r="A63" s="512" t="s">
        <v>552</v>
      </c>
      <c r="B63" s="520"/>
      <c r="C63" s="514"/>
      <c r="D63" s="514"/>
      <c r="E63" s="514"/>
      <c r="F63" s="515">
        <f aca="true" t="shared" si="3" ref="F63:F77">C63-E63</f>
        <v>0</v>
      </c>
    </row>
    <row r="64" spans="1:6" ht="12.75">
      <c r="A64" s="512" t="s">
        <v>555</v>
      </c>
      <c r="B64" s="520"/>
      <c r="C64" s="514"/>
      <c r="D64" s="514"/>
      <c r="E64" s="514"/>
      <c r="F64" s="515">
        <f t="shared" si="3"/>
        <v>0</v>
      </c>
    </row>
    <row r="65" spans="1:6" ht="12.75">
      <c r="A65" s="512" t="s">
        <v>558</v>
      </c>
      <c r="B65" s="520"/>
      <c r="C65" s="514"/>
      <c r="D65" s="514"/>
      <c r="E65" s="514"/>
      <c r="F65" s="515">
        <f t="shared" si="3"/>
        <v>0</v>
      </c>
    </row>
    <row r="66" spans="1:6" ht="12.75">
      <c r="A66" s="512" t="s">
        <v>561</v>
      </c>
      <c r="B66" s="520"/>
      <c r="C66" s="514"/>
      <c r="D66" s="514"/>
      <c r="E66" s="514"/>
      <c r="F66" s="515">
        <f t="shared" si="3"/>
        <v>0</v>
      </c>
    </row>
    <row r="67" spans="1:6" ht="12.75">
      <c r="A67" s="512">
        <v>5</v>
      </c>
      <c r="B67" s="513"/>
      <c r="C67" s="514"/>
      <c r="D67" s="514"/>
      <c r="E67" s="514"/>
      <c r="F67" s="515">
        <f t="shared" si="3"/>
        <v>0</v>
      </c>
    </row>
    <row r="68" spans="1:6" ht="12.75">
      <c r="A68" s="512">
        <v>6</v>
      </c>
      <c r="B68" s="513"/>
      <c r="C68" s="514"/>
      <c r="D68" s="514"/>
      <c r="E68" s="514"/>
      <c r="F68" s="515">
        <f t="shared" si="3"/>
        <v>0</v>
      </c>
    </row>
    <row r="69" spans="1:6" ht="12.75">
      <c r="A69" s="512">
        <v>7</v>
      </c>
      <c r="B69" s="513"/>
      <c r="C69" s="514"/>
      <c r="D69" s="514"/>
      <c r="E69" s="514"/>
      <c r="F69" s="515">
        <f t="shared" si="3"/>
        <v>0</v>
      </c>
    </row>
    <row r="70" spans="1:6" ht="12.75">
      <c r="A70" s="512">
        <v>8</v>
      </c>
      <c r="B70" s="513"/>
      <c r="C70" s="514"/>
      <c r="D70" s="514"/>
      <c r="E70" s="514"/>
      <c r="F70" s="515">
        <f t="shared" si="3"/>
        <v>0</v>
      </c>
    </row>
    <row r="71" spans="1:6" ht="12.75">
      <c r="A71" s="512">
        <v>9</v>
      </c>
      <c r="B71" s="513"/>
      <c r="C71" s="514"/>
      <c r="D71" s="514"/>
      <c r="E71" s="514"/>
      <c r="F71" s="515">
        <f t="shared" si="3"/>
        <v>0</v>
      </c>
    </row>
    <row r="72" spans="1:6" ht="12.75">
      <c r="A72" s="512">
        <v>10</v>
      </c>
      <c r="B72" s="513"/>
      <c r="C72" s="514"/>
      <c r="D72" s="514"/>
      <c r="E72" s="514"/>
      <c r="F72" s="515">
        <f t="shared" si="3"/>
        <v>0</v>
      </c>
    </row>
    <row r="73" spans="1:6" ht="12.75">
      <c r="A73" s="512">
        <v>11</v>
      </c>
      <c r="B73" s="513"/>
      <c r="C73" s="514"/>
      <c r="D73" s="514"/>
      <c r="E73" s="514"/>
      <c r="F73" s="515">
        <f t="shared" si="3"/>
        <v>0</v>
      </c>
    </row>
    <row r="74" spans="1:6" ht="12.75">
      <c r="A74" s="512">
        <v>12</v>
      </c>
      <c r="B74" s="513"/>
      <c r="C74" s="514"/>
      <c r="D74" s="514"/>
      <c r="E74" s="514"/>
      <c r="F74" s="515">
        <f t="shared" si="3"/>
        <v>0</v>
      </c>
    </row>
    <row r="75" spans="1:6" ht="12.75">
      <c r="A75" s="512">
        <v>13</v>
      </c>
      <c r="B75" s="513"/>
      <c r="C75" s="514"/>
      <c r="D75" s="514"/>
      <c r="E75" s="514"/>
      <c r="F75" s="515">
        <f t="shared" si="3"/>
        <v>0</v>
      </c>
    </row>
    <row r="76" spans="1:6" ht="12" customHeight="1">
      <c r="A76" s="512">
        <v>14</v>
      </c>
      <c r="B76" s="513"/>
      <c r="C76" s="514"/>
      <c r="D76" s="514"/>
      <c r="E76" s="514"/>
      <c r="F76" s="515">
        <f t="shared" si="3"/>
        <v>0</v>
      </c>
    </row>
    <row r="77" spans="1:6" ht="12.75">
      <c r="A77" s="512">
        <v>15</v>
      </c>
      <c r="B77" s="513"/>
      <c r="C77" s="514"/>
      <c r="D77" s="514"/>
      <c r="E77" s="514"/>
      <c r="F77" s="515">
        <f t="shared" si="3"/>
        <v>0</v>
      </c>
    </row>
    <row r="78" spans="1:16" ht="14.25" customHeight="1">
      <c r="A78" s="516" t="s">
        <v>593</v>
      </c>
      <c r="B78" s="517" t="s">
        <v>849</v>
      </c>
      <c r="C78" s="511">
        <f>SUM(C63:C77)</f>
        <v>0</v>
      </c>
      <c r="D78" s="511"/>
      <c r="E78" s="511">
        <f>SUM(E63:E77)</f>
        <v>0</v>
      </c>
      <c r="F78" s="518">
        <f>SUM(F63:F77)</f>
        <v>0</v>
      </c>
      <c r="G78" s="519"/>
      <c r="H78" s="519"/>
      <c r="I78" s="519"/>
      <c r="J78" s="519"/>
      <c r="K78" s="519"/>
      <c r="L78" s="519"/>
      <c r="M78" s="519"/>
      <c r="N78" s="519"/>
      <c r="O78" s="519"/>
      <c r="P78" s="519"/>
    </row>
    <row r="79" spans="1:16" ht="20.25" customHeight="1">
      <c r="A79" s="521" t="s">
        <v>850</v>
      </c>
      <c r="B79" s="517" t="s">
        <v>851</v>
      </c>
      <c r="C79" s="511">
        <f>C78+C61+C44+C27</f>
        <v>0</v>
      </c>
      <c r="D79" s="511">
        <v>95</v>
      </c>
      <c r="E79" s="511">
        <f>E78+E61+E44+E27</f>
        <v>0</v>
      </c>
      <c r="F79" s="518">
        <f>F78+F61+F44+F27</f>
        <v>0</v>
      </c>
      <c r="G79" s="519"/>
      <c r="H79" s="519"/>
      <c r="I79" s="519"/>
      <c r="J79" s="519"/>
      <c r="K79" s="519"/>
      <c r="L79" s="519"/>
      <c r="M79" s="519"/>
      <c r="N79" s="519"/>
      <c r="O79" s="519"/>
      <c r="P79" s="519"/>
    </row>
    <row r="80" spans="1:6" ht="15" customHeight="1">
      <c r="A80" s="509" t="s">
        <v>852</v>
      </c>
      <c r="B80" s="517"/>
      <c r="C80" s="511"/>
      <c r="D80" s="511"/>
      <c r="E80" s="511"/>
      <c r="F80" s="518"/>
    </row>
    <row r="81" spans="1:6" ht="14.25" customHeight="1">
      <c r="A81" s="512" t="s">
        <v>839</v>
      </c>
      <c r="B81" s="520"/>
      <c r="C81" s="511"/>
      <c r="D81" s="511"/>
      <c r="E81" s="511"/>
      <c r="F81" s="518"/>
    </row>
    <row r="82" spans="1:6" ht="12.75">
      <c r="A82" s="512" t="s">
        <v>853</v>
      </c>
      <c r="B82" s="520"/>
      <c r="C82" s="514"/>
      <c r="D82" s="514"/>
      <c r="E82" s="514"/>
      <c r="F82" s="515">
        <f aca="true" t="shared" si="4" ref="F82:F96">C82-E82</f>
        <v>0</v>
      </c>
    </row>
    <row r="83" spans="1:6" ht="12.75">
      <c r="A83" s="512" t="s">
        <v>841</v>
      </c>
      <c r="B83" s="520"/>
      <c r="C83" s="514"/>
      <c r="D83" s="514"/>
      <c r="E83" s="514"/>
      <c r="F83" s="515">
        <f t="shared" si="4"/>
        <v>0</v>
      </c>
    </row>
    <row r="84" spans="1:6" ht="12.75">
      <c r="A84" s="512" t="s">
        <v>558</v>
      </c>
      <c r="B84" s="520"/>
      <c r="C84" s="514"/>
      <c r="D84" s="514"/>
      <c r="E84" s="514"/>
      <c r="F84" s="515">
        <f t="shared" si="4"/>
        <v>0</v>
      </c>
    </row>
    <row r="85" spans="1:6" ht="12.75">
      <c r="A85" s="512" t="s">
        <v>561</v>
      </c>
      <c r="B85" s="520"/>
      <c r="C85" s="514"/>
      <c r="D85" s="514"/>
      <c r="E85" s="514"/>
      <c r="F85" s="515">
        <f t="shared" si="4"/>
        <v>0</v>
      </c>
    </row>
    <row r="86" spans="1:6" ht="12.75">
      <c r="A86" s="512">
        <v>5</v>
      </c>
      <c r="B86" s="513"/>
      <c r="C86" s="514"/>
      <c r="D86" s="514"/>
      <c r="E86" s="514"/>
      <c r="F86" s="515">
        <f t="shared" si="4"/>
        <v>0</v>
      </c>
    </row>
    <row r="87" spans="1:6" ht="12.75">
      <c r="A87" s="512">
        <v>6</v>
      </c>
      <c r="B87" s="513"/>
      <c r="C87" s="514"/>
      <c r="D87" s="514"/>
      <c r="E87" s="514"/>
      <c r="F87" s="515">
        <f t="shared" si="4"/>
        <v>0</v>
      </c>
    </row>
    <row r="88" spans="1:6" ht="12.75">
      <c r="A88" s="512">
        <v>7</v>
      </c>
      <c r="B88" s="513"/>
      <c r="C88" s="514"/>
      <c r="D88" s="514"/>
      <c r="E88" s="514"/>
      <c r="F88" s="515">
        <f t="shared" si="4"/>
        <v>0</v>
      </c>
    </row>
    <row r="89" spans="1:6" ht="12.75">
      <c r="A89" s="512">
        <v>8</v>
      </c>
      <c r="B89" s="513"/>
      <c r="C89" s="514"/>
      <c r="D89" s="514"/>
      <c r="E89" s="514"/>
      <c r="F89" s="515">
        <f t="shared" si="4"/>
        <v>0</v>
      </c>
    </row>
    <row r="90" spans="1:6" ht="12" customHeight="1">
      <c r="A90" s="512">
        <v>9</v>
      </c>
      <c r="B90" s="513"/>
      <c r="C90" s="514"/>
      <c r="D90" s="514"/>
      <c r="E90" s="514"/>
      <c r="F90" s="515">
        <f t="shared" si="4"/>
        <v>0</v>
      </c>
    </row>
    <row r="91" spans="1:6" ht="12.75">
      <c r="A91" s="512">
        <v>10</v>
      </c>
      <c r="B91" s="513"/>
      <c r="C91" s="514"/>
      <c r="D91" s="514"/>
      <c r="E91" s="514"/>
      <c r="F91" s="515">
        <f t="shared" si="4"/>
        <v>0</v>
      </c>
    </row>
    <row r="92" spans="1:6" ht="12.75">
      <c r="A92" s="512">
        <v>11</v>
      </c>
      <c r="B92" s="513"/>
      <c r="C92" s="514"/>
      <c r="D92" s="514"/>
      <c r="E92" s="514"/>
      <c r="F92" s="515">
        <f t="shared" si="4"/>
        <v>0</v>
      </c>
    </row>
    <row r="93" spans="1:6" ht="12.75">
      <c r="A93" s="512">
        <v>12</v>
      </c>
      <c r="B93" s="513"/>
      <c r="C93" s="514"/>
      <c r="D93" s="514"/>
      <c r="E93" s="514"/>
      <c r="F93" s="515">
        <f t="shared" si="4"/>
        <v>0</v>
      </c>
    </row>
    <row r="94" spans="1:6" ht="12.75">
      <c r="A94" s="512">
        <v>13</v>
      </c>
      <c r="B94" s="513"/>
      <c r="C94" s="514"/>
      <c r="D94" s="514"/>
      <c r="E94" s="514"/>
      <c r="F94" s="515">
        <f t="shared" si="4"/>
        <v>0</v>
      </c>
    </row>
    <row r="95" spans="1:6" ht="12" customHeight="1">
      <c r="A95" s="512">
        <v>14</v>
      </c>
      <c r="B95" s="513"/>
      <c r="C95" s="514"/>
      <c r="D95" s="514"/>
      <c r="E95" s="514"/>
      <c r="F95" s="515">
        <f t="shared" si="4"/>
        <v>0</v>
      </c>
    </row>
    <row r="96" spans="1:6" ht="12.75">
      <c r="A96" s="512">
        <v>15</v>
      </c>
      <c r="B96" s="513"/>
      <c r="C96" s="514"/>
      <c r="D96" s="514"/>
      <c r="E96" s="514"/>
      <c r="F96" s="515">
        <f t="shared" si="4"/>
        <v>0</v>
      </c>
    </row>
    <row r="97" spans="1:16" ht="15" customHeight="1">
      <c r="A97" s="516" t="s">
        <v>576</v>
      </c>
      <c r="B97" s="517" t="s">
        <v>854</v>
      </c>
      <c r="C97" s="511">
        <f>SUM(C82:C96)</f>
        <v>0</v>
      </c>
      <c r="D97" s="511"/>
      <c r="E97" s="511">
        <f>SUM(E82:E96)</f>
        <v>0</v>
      </c>
      <c r="F97" s="518">
        <f>SUM(F82:F96)</f>
        <v>0</v>
      </c>
      <c r="G97" s="519"/>
      <c r="H97" s="519"/>
      <c r="I97" s="519"/>
      <c r="J97" s="519"/>
      <c r="K97" s="519"/>
      <c r="L97" s="519"/>
      <c r="M97" s="519"/>
      <c r="N97" s="519"/>
      <c r="O97" s="519"/>
      <c r="P97" s="519"/>
    </row>
    <row r="98" spans="1:6" ht="15.75" customHeight="1">
      <c r="A98" s="512" t="s">
        <v>843</v>
      </c>
      <c r="B98" s="520"/>
      <c r="C98" s="511"/>
      <c r="D98" s="511"/>
      <c r="E98" s="511"/>
      <c r="F98" s="518"/>
    </row>
    <row r="99" spans="1:6" ht="12.75">
      <c r="A99" s="512" t="s">
        <v>552</v>
      </c>
      <c r="B99" s="520"/>
      <c r="C99" s="514"/>
      <c r="D99" s="514"/>
      <c r="E99" s="514"/>
      <c r="F99" s="515">
        <f aca="true" t="shared" si="5" ref="F99:F113">C99-E99</f>
        <v>0</v>
      </c>
    </row>
    <row r="100" spans="1:6" ht="12.75">
      <c r="A100" s="512" t="s">
        <v>555</v>
      </c>
      <c r="B100" s="520"/>
      <c r="C100" s="514"/>
      <c r="D100" s="514"/>
      <c r="E100" s="514"/>
      <c r="F100" s="515">
        <f t="shared" si="5"/>
        <v>0</v>
      </c>
    </row>
    <row r="101" spans="1:6" ht="12.75">
      <c r="A101" s="512" t="s">
        <v>558</v>
      </c>
      <c r="B101" s="520"/>
      <c r="C101" s="514"/>
      <c r="D101" s="514"/>
      <c r="E101" s="514"/>
      <c r="F101" s="515">
        <f t="shared" si="5"/>
        <v>0</v>
      </c>
    </row>
    <row r="102" spans="1:6" ht="12.75">
      <c r="A102" s="512" t="s">
        <v>561</v>
      </c>
      <c r="B102" s="520"/>
      <c r="C102" s="514"/>
      <c r="D102" s="514"/>
      <c r="E102" s="514"/>
      <c r="F102" s="515">
        <f t="shared" si="5"/>
        <v>0</v>
      </c>
    </row>
    <row r="103" spans="1:6" ht="12.75">
      <c r="A103" s="512">
        <v>5</v>
      </c>
      <c r="B103" s="513"/>
      <c r="C103" s="514"/>
      <c r="D103" s="514"/>
      <c r="E103" s="514"/>
      <c r="F103" s="515">
        <f t="shared" si="5"/>
        <v>0</v>
      </c>
    </row>
    <row r="104" spans="1:6" ht="12.75">
      <c r="A104" s="512">
        <v>6</v>
      </c>
      <c r="B104" s="513"/>
      <c r="C104" s="514"/>
      <c r="D104" s="514"/>
      <c r="E104" s="514"/>
      <c r="F104" s="515">
        <f t="shared" si="5"/>
        <v>0</v>
      </c>
    </row>
    <row r="105" spans="1:6" ht="12.75">
      <c r="A105" s="512">
        <v>7</v>
      </c>
      <c r="B105" s="513"/>
      <c r="C105" s="514"/>
      <c r="D105" s="514"/>
      <c r="E105" s="514"/>
      <c r="F105" s="515">
        <f t="shared" si="5"/>
        <v>0</v>
      </c>
    </row>
    <row r="106" spans="1:6" ht="12.75">
      <c r="A106" s="512">
        <v>8</v>
      </c>
      <c r="B106" s="513"/>
      <c r="C106" s="514"/>
      <c r="D106" s="514"/>
      <c r="E106" s="514"/>
      <c r="F106" s="515">
        <f t="shared" si="5"/>
        <v>0</v>
      </c>
    </row>
    <row r="107" spans="1:6" ht="12" customHeight="1">
      <c r="A107" s="512">
        <v>9</v>
      </c>
      <c r="B107" s="513"/>
      <c r="C107" s="514"/>
      <c r="D107" s="514"/>
      <c r="E107" s="514"/>
      <c r="F107" s="515">
        <f t="shared" si="5"/>
        <v>0</v>
      </c>
    </row>
    <row r="108" spans="1:6" ht="12.75">
      <c r="A108" s="512">
        <v>10</v>
      </c>
      <c r="B108" s="513"/>
      <c r="C108" s="514"/>
      <c r="D108" s="514"/>
      <c r="E108" s="514"/>
      <c r="F108" s="515">
        <f t="shared" si="5"/>
        <v>0</v>
      </c>
    </row>
    <row r="109" spans="1:6" ht="12.75">
      <c r="A109" s="512">
        <v>11</v>
      </c>
      <c r="B109" s="513"/>
      <c r="C109" s="514"/>
      <c r="D109" s="514"/>
      <c r="E109" s="514"/>
      <c r="F109" s="515">
        <f t="shared" si="5"/>
        <v>0</v>
      </c>
    </row>
    <row r="110" spans="1:6" ht="12.75">
      <c r="A110" s="512">
        <v>12</v>
      </c>
      <c r="B110" s="513"/>
      <c r="C110" s="514"/>
      <c r="D110" s="514"/>
      <c r="E110" s="514"/>
      <c r="F110" s="515">
        <f t="shared" si="5"/>
        <v>0</v>
      </c>
    </row>
    <row r="111" spans="1:6" ht="12.75">
      <c r="A111" s="512">
        <v>13</v>
      </c>
      <c r="B111" s="513"/>
      <c r="C111" s="514"/>
      <c r="D111" s="514"/>
      <c r="E111" s="514"/>
      <c r="F111" s="515">
        <f t="shared" si="5"/>
        <v>0</v>
      </c>
    </row>
    <row r="112" spans="1:6" ht="12" customHeight="1">
      <c r="A112" s="512">
        <v>14</v>
      </c>
      <c r="B112" s="513"/>
      <c r="C112" s="514"/>
      <c r="D112" s="514"/>
      <c r="E112" s="514"/>
      <c r="F112" s="515">
        <f t="shared" si="5"/>
        <v>0</v>
      </c>
    </row>
    <row r="113" spans="1:6" ht="12.75">
      <c r="A113" s="512">
        <v>15</v>
      </c>
      <c r="B113" s="513"/>
      <c r="C113" s="514"/>
      <c r="D113" s="514"/>
      <c r="E113" s="514"/>
      <c r="F113" s="515">
        <f t="shared" si="5"/>
        <v>0</v>
      </c>
    </row>
    <row r="114" spans="1:16" ht="11.25" customHeight="1">
      <c r="A114" s="516" t="s">
        <v>828</v>
      </c>
      <c r="B114" s="517" t="s">
        <v>855</v>
      </c>
      <c r="C114" s="511">
        <f>SUM(C99:C113)</f>
        <v>0</v>
      </c>
      <c r="D114" s="511"/>
      <c r="E114" s="511">
        <f>SUM(E99:E113)</f>
        <v>0</v>
      </c>
      <c r="F114" s="518">
        <f>SUM(F99:F113)</f>
        <v>0</v>
      </c>
      <c r="G114" s="519"/>
      <c r="H114" s="519"/>
      <c r="I114" s="519"/>
      <c r="J114" s="519"/>
      <c r="K114" s="519"/>
      <c r="L114" s="519"/>
      <c r="M114" s="519"/>
      <c r="N114" s="519"/>
      <c r="O114" s="519"/>
      <c r="P114" s="519"/>
    </row>
    <row r="115" spans="1:6" ht="15" customHeight="1">
      <c r="A115" s="512" t="s">
        <v>845</v>
      </c>
      <c r="B115" s="520"/>
      <c r="C115" s="511"/>
      <c r="D115" s="511"/>
      <c r="E115" s="511"/>
      <c r="F115" s="518"/>
    </row>
    <row r="116" spans="1:6" ht="12.75">
      <c r="A116" s="512" t="s">
        <v>552</v>
      </c>
      <c r="B116" s="520"/>
      <c r="C116" s="514"/>
      <c r="D116" s="514"/>
      <c r="E116" s="514"/>
      <c r="F116" s="515">
        <f aca="true" t="shared" si="6" ref="F116:F130">C116-E116</f>
        <v>0</v>
      </c>
    </row>
    <row r="117" spans="1:6" ht="12.75">
      <c r="A117" s="512" t="s">
        <v>555</v>
      </c>
      <c r="B117" s="520"/>
      <c r="C117" s="514"/>
      <c r="D117" s="514"/>
      <c r="E117" s="514"/>
      <c r="F117" s="515">
        <f t="shared" si="6"/>
        <v>0</v>
      </c>
    </row>
    <row r="118" spans="1:6" ht="12.75">
      <c r="A118" s="512" t="s">
        <v>558</v>
      </c>
      <c r="B118" s="520"/>
      <c r="C118" s="514"/>
      <c r="D118" s="514"/>
      <c r="E118" s="514"/>
      <c r="F118" s="515">
        <f t="shared" si="6"/>
        <v>0</v>
      </c>
    </row>
    <row r="119" spans="1:6" ht="12.75">
      <c r="A119" s="512" t="s">
        <v>561</v>
      </c>
      <c r="B119" s="520"/>
      <c r="C119" s="514"/>
      <c r="D119" s="514"/>
      <c r="E119" s="514"/>
      <c r="F119" s="515">
        <f t="shared" si="6"/>
        <v>0</v>
      </c>
    </row>
    <row r="120" spans="1:6" ht="12.75">
      <c r="A120" s="512">
        <v>5</v>
      </c>
      <c r="B120" s="513"/>
      <c r="C120" s="514"/>
      <c r="D120" s="514"/>
      <c r="E120" s="514"/>
      <c r="F120" s="515">
        <f t="shared" si="6"/>
        <v>0</v>
      </c>
    </row>
    <row r="121" spans="1:6" ht="12.75">
      <c r="A121" s="512">
        <v>6</v>
      </c>
      <c r="B121" s="513"/>
      <c r="C121" s="514"/>
      <c r="D121" s="514"/>
      <c r="E121" s="514"/>
      <c r="F121" s="515">
        <f t="shared" si="6"/>
        <v>0</v>
      </c>
    </row>
    <row r="122" spans="1:6" ht="12.75">
      <c r="A122" s="512">
        <v>7</v>
      </c>
      <c r="B122" s="513"/>
      <c r="C122" s="514"/>
      <c r="D122" s="514"/>
      <c r="E122" s="514"/>
      <c r="F122" s="515">
        <f t="shared" si="6"/>
        <v>0</v>
      </c>
    </row>
    <row r="123" spans="1:6" ht="12.75">
      <c r="A123" s="512">
        <v>8</v>
      </c>
      <c r="B123" s="513"/>
      <c r="C123" s="514"/>
      <c r="D123" s="514"/>
      <c r="E123" s="514"/>
      <c r="F123" s="515">
        <f t="shared" si="6"/>
        <v>0</v>
      </c>
    </row>
    <row r="124" spans="1:6" ht="12" customHeight="1">
      <c r="A124" s="512">
        <v>9</v>
      </c>
      <c r="B124" s="513"/>
      <c r="C124" s="514"/>
      <c r="D124" s="514"/>
      <c r="E124" s="514"/>
      <c r="F124" s="515">
        <f t="shared" si="6"/>
        <v>0</v>
      </c>
    </row>
    <row r="125" spans="1:6" ht="12.75">
      <c r="A125" s="512">
        <v>10</v>
      </c>
      <c r="B125" s="513"/>
      <c r="C125" s="514"/>
      <c r="D125" s="514"/>
      <c r="E125" s="514"/>
      <c r="F125" s="515">
        <f t="shared" si="6"/>
        <v>0</v>
      </c>
    </row>
    <row r="126" spans="1:6" ht="12.75">
      <c r="A126" s="512">
        <v>11</v>
      </c>
      <c r="B126" s="513"/>
      <c r="C126" s="514"/>
      <c r="D126" s="514"/>
      <c r="E126" s="514"/>
      <c r="F126" s="515">
        <f t="shared" si="6"/>
        <v>0</v>
      </c>
    </row>
    <row r="127" spans="1:6" ht="12.75">
      <c r="A127" s="512">
        <v>12</v>
      </c>
      <c r="B127" s="513"/>
      <c r="C127" s="514"/>
      <c r="D127" s="514"/>
      <c r="E127" s="514"/>
      <c r="F127" s="515">
        <f t="shared" si="6"/>
        <v>0</v>
      </c>
    </row>
    <row r="128" spans="1:6" ht="12.75">
      <c r="A128" s="512">
        <v>13</v>
      </c>
      <c r="B128" s="513"/>
      <c r="C128" s="514"/>
      <c r="D128" s="514"/>
      <c r="E128" s="514"/>
      <c r="F128" s="515">
        <f t="shared" si="6"/>
        <v>0</v>
      </c>
    </row>
    <row r="129" spans="1:6" ht="12" customHeight="1">
      <c r="A129" s="512">
        <v>14</v>
      </c>
      <c r="B129" s="513"/>
      <c r="C129" s="514"/>
      <c r="D129" s="514"/>
      <c r="E129" s="514"/>
      <c r="F129" s="515">
        <f t="shared" si="6"/>
        <v>0</v>
      </c>
    </row>
    <row r="130" spans="1:6" ht="12.75">
      <c r="A130" s="512">
        <v>15</v>
      </c>
      <c r="B130" s="513"/>
      <c r="C130" s="514"/>
      <c r="D130" s="514"/>
      <c r="E130" s="514"/>
      <c r="F130" s="515">
        <f t="shared" si="6"/>
        <v>0</v>
      </c>
    </row>
    <row r="131" spans="1:16" ht="15.75" customHeight="1">
      <c r="A131" s="516" t="s">
        <v>846</v>
      </c>
      <c r="B131" s="517" t="s">
        <v>856</v>
      </c>
      <c r="C131" s="511">
        <f>SUM(C116:C130)</f>
        <v>0</v>
      </c>
      <c r="D131" s="511"/>
      <c r="E131" s="511">
        <f>SUM(E116:E130)</f>
        <v>0</v>
      </c>
      <c r="F131" s="518">
        <f>SUM(F116:F130)</f>
        <v>0</v>
      </c>
      <c r="G131" s="519"/>
      <c r="H131" s="519"/>
      <c r="I131" s="519"/>
      <c r="J131" s="519"/>
      <c r="K131" s="519"/>
      <c r="L131" s="519"/>
      <c r="M131" s="519"/>
      <c r="N131" s="519"/>
      <c r="O131" s="519"/>
      <c r="P131" s="519"/>
    </row>
    <row r="132" spans="1:6" ht="12.75" customHeight="1">
      <c r="A132" s="512" t="s">
        <v>848</v>
      </c>
      <c r="B132" s="520"/>
      <c r="C132" s="511"/>
      <c r="D132" s="511"/>
      <c r="E132" s="511"/>
      <c r="F132" s="518"/>
    </row>
    <row r="133" spans="1:6" ht="12.75">
      <c r="A133" s="512" t="s">
        <v>857</v>
      </c>
      <c r="B133" s="520"/>
      <c r="C133" s="514"/>
      <c r="D133" s="514"/>
      <c r="E133" s="514"/>
      <c r="F133" s="515">
        <f aca="true" t="shared" si="7" ref="F133:F147">C133-E133</f>
        <v>0</v>
      </c>
    </row>
    <row r="134" spans="1:6" ht="12.75">
      <c r="A134" s="512" t="s">
        <v>555</v>
      </c>
      <c r="B134" s="520"/>
      <c r="C134" s="514"/>
      <c r="D134" s="514"/>
      <c r="E134" s="514"/>
      <c r="F134" s="515">
        <f t="shared" si="7"/>
        <v>0</v>
      </c>
    </row>
    <row r="135" spans="1:6" ht="12.75">
      <c r="A135" s="512" t="s">
        <v>558</v>
      </c>
      <c r="B135" s="520"/>
      <c r="C135" s="514"/>
      <c r="D135" s="514"/>
      <c r="E135" s="514"/>
      <c r="F135" s="515">
        <f t="shared" si="7"/>
        <v>0</v>
      </c>
    </row>
    <row r="136" spans="1:6" ht="12.75">
      <c r="A136" s="512" t="s">
        <v>561</v>
      </c>
      <c r="B136" s="520"/>
      <c r="C136" s="514"/>
      <c r="D136" s="514"/>
      <c r="E136" s="514"/>
      <c r="F136" s="515">
        <f t="shared" si="7"/>
        <v>0</v>
      </c>
    </row>
    <row r="137" spans="1:6" ht="12.75">
      <c r="A137" s="512">
        <v>5</v>
      </c>
      <c r="B137" s="513"/>
      <c r="C137" s="514"/>
      <c r="D137" s="514"/>
      <c r="E137" s="514"/>
      <c r="F137" s="515">
        <f t="shared" si="7"/>
        <v>0</v>
      </c>
    </row>
    <row r="138" spans="1:6" ht="12.75">
      <c r="A138" s="512">
        <v>6</v>
      </c>
      <c r="B138" s="513"/>
      <c r="C138" s="514"/>
      <c r="D138" s="514"/>
      <c r="E138" s="514"/>
      <c r="F138" s="515">
        <f t="shared" si="7"/>
        <v>0</v>
      </c>
    </row>
    <row r="139" spans="1:6" ht="12.75">
      <c r="A139" s="512">
        <v>7</v>
      </c>
      <c r="B139" s="513"/>
      <c r="C139" s="514"/>
      <c r="D139" s="514"/>
      <c r="E139" s="514"/>
      <c r="F139" s="515">
        <f t="shared" si="7"/>
        <v>0</v>
      </c>
    </row>
    <row r="140" spans="1:6" ht="12.75">
      <c r="A140" s="512">
        <v>8</v>
      </c>
      <c r="B140" s="513"/>
      <c r="C140" s="514"/>
      <c r="D140" s="514"/>
      <c r="E140" s="514"/>
      <c r="F140" s="515">
        <f t="shared" si="7"/>
        <v>0</v>
      </c>
    </row>
    <row r="141" spans="1:6" ht="12" customHeight="1">
      <c r="A141" s="512">
        <v>9</v>
      </c>
      <c r="B141" s="513"/>
      <c r="C141" s="514"/>
      <c r="D141" s="514"/>
      <c r="E141" s="514"/>
      <c r="F141" s="515">
        <f t="shared" si="7"/>
        <v>0</v>
      </c>
    </row>
    <row r="142" spans="1:6" ht="12.75">
      <c r="A142" s="512">
        <v>10</v>
      </c>
      <c r="B142" s="513"/>
      <c r="C142" s="514"/>
      <c r="D142" s="514"/>
      <c r="E142" s="514"/>
      <c r="F142" s="515">
        <f t="shared" si="7"/>
        <v>0</v>
      </c>
    </row>
    <row r="143" spans="1:6" ht="12.75">
      <c r="A143" s="512">
        <v>11</v>
      </c>
      <c r="B143" s="513"/>
      <c r="C143" s="514"/>
      <c r="D143" s="514"/>
      <c r="E143" s="514"/>
      <c r="F143" s="515">
        <f t="shared" si="7"/>
        <v>0</v>
      </c>
    </row>
    <row r="144" spans="1:6" ht="12.75">
      <c r="A144" s="512">
        <v>12</v>
      </c>
      <c r="B144" s="513"/>
      <c r="C144" s="514"/>
      <c r="D144" s="514"/>
      <c r="E144" s="514"/>
      <c r="F144" s="515">
        <f t="shared" si="7"/>
        <v>0</v>
      </c>
    </row>
    <row r="145" spans="1:6" ht="12.75">
      <c r="A145" s="512">
        <v>13</v>
      </c>
      <c r="B145" s="513"/>
      <c r="C145" s="514"/>
      <c r="D145" s="514"/>
      <c r="E145" s="514"/>
      <c r="F145" s="515">
        <f t="shared" si="7"/>
        <v>0</v>
      </c>
    </row>
    <row r="146" spans="1:6" ht="12" customHeight="1">
      <c r="A146" s="512">
        <v>14</v>
      </c>
      <c r="B146" s="513"/>
      <c r="C146" s="514"/>
      <c r="D146" s="514"/>
      <c r="E146" s="514"/>
      <c r="F146" s="515">
        <f t="shared" si="7"/>
        <v>0</v>
      </c>
    </row>
    <row r="147" spans="1:6" ht="12.75">
      <c r="A147" s="512">
        <v>15</v>
      </c>
      <c r="B147" s="513"/>
      <c r="C147" s="514"/>
      <c r="D147" s="514"/>
      <c r="E147" s="514"/>
      <c r="F147" s="515">
        <f t="shared" si="7"/>
        <v>0</v>
      </c>
    </row>
    <row r="148" spans="1:16" ht="17.25" customHeight="1">
      <c r="A148" s="516" t="s">
        <v>593</v>
      </c>
      <c r="B148" s="517" t="s">
        <v>858</v>
      </c>
      <c r="C148" s="511">
        <f>SUM(C133:C147)</f>
        <v>0</v>
      </c>
      <c r="D148" s="511"/>
      <c r="E148" s="511">
        <f>SUM(E133:E147)</f>
        <v>0</v>
      </c>
      <c r="F148" s="518">
        <f>SUM(F133:F147)</f>
        <v>0</v>
      </c>
      <c r="G148" s="519"/>
      <c r="H148" s="519"/>
      <c r="I148" s="519"/>
      <c r="J148" s="519"/>
      <c r="K148" s="519"/>
      <c r="L148" s="519"/>
      <c r="M148" s="519"/>
      <c r="N148" s="519"/>
      <c r="O148" s="519"/>
      <c r="P148" s="519"/>
    </row>
    <row r="149" spans="1:16" ht="19.5" customHeight="1">
      <c r="A149" s="521" t="s">
        <v>859</v>
      </c>
      <c r="B149" s="517" t="s">
        <v>860</v>
      </c>
      <c r="C149" s="511">
        <f>C148+C131+C114+C97</f>
        <v>0</v>
      </c>
      <c r="D149" s="511"/>
      <c r="E149" s="511">
        <f>E148+E131+E114+E97</f>
        <v>0</v>
      </c>
      <c r="F149" s="518">
        <f>F148+F131+F114+F97</f>
        <v>0</v>
      </c>
      <c r="G149" s="519"/>
      <c r="H149" s="519"/>
      <c r="I149" s="519"/>
      <c r="J149" s="519"/>
      <c r="K149" s="519"/>
      <c r="L149" s="519"/>
      <c r="M149" s="519"/>
      <c r="N149" s="519"/>
      <c r="O149" s="519"/>
      <c r="P149" s="519"/>
    </row>
    <row r="150" spans="1:6" ht="19.5" customHeight="1">
      <c r="A150" s="522"/>
      <c r="B150" s="523"/>
      <c r="C150" s="524"/>
      <c r="D150" s="524"/>
      <c r="E150" s="524"/>
      <c r="F150" s="524"/>
    </row>
    <row r="151" spans="1:6" ht="12.75" customHeight="1">
      <c r="A151" s="525" t="s">
        <v>903</v>
      </c>
      <c r="B151" s="526"/>
      <c r="C151" s="580" t="s">
        <v>894</v>
      </c>
      <c r="D151" s="580"/>
      <c r="E151" s="580"/>
      <c r="F151" s="580"/>
    </row>
    <row r="152" spans="1:6" ht="12.75">
      <c r="A152" s="527"/>
      <c r="B152" s="528"/>
      <c r="C152" s="527"/>
      <c r="D152" s="527" t="s">
        <v>896</v>
      </c>
      <c r="E152" s="527"/>
      <c r="F152" s="527"/>
    </row>
    <row r="153" spans="1:6" ht="12.75" customHeight="1">
      <c r="A153" s="527"/>
      <c r="B153" s="528"/>
      <c r="C153" s="580" t="s">
        <v>895</v>
      </c>
      <c r="D153" s="580"/>
      <c r="E153" s="580"/>
      <c r="F153" s="580"/>
    </row>
  </sheetData>
  <sheetProtection selectLockedCells="1" selectUnlockedCells="1"/>
  <mergeCells count="7">
    <mergeCell ref="A2:F2"/>
    <mergeCell ref="A3:F3"/>
    <mergeCell ref="B5:D5"/>
    <mergeCell ref="B6:C6"/>
    <mergeCell ref="C151:F151"/>
    <mergeCell ref="C153:F153"/>
    <mergeCell ref="E5:F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  <ignoredErrors>
    <ignoredError sqref="B5:B6 F6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29" t="s">
        <v>861</v>
      </c>
      <c r="B1" s="529" t="s">
        <v>862</v>
      </c>
    </row>
    <row r="2" spans="1:2" ht="12.75">
      <c r="A2" s="529" t="s">
        <v>863</v>
      </c>
      <c r="B2" s="529" t="s">
        <v>864</v>
      </c>
    </row>
    <row r="3" spans="1:2" ht="12.75">
      <c r="A3" s="529" t="s">
        <v>865</v>
      </c>
      <c r="B3" s="529" t="s">
        <v>866</v>
      </c>
    </row>
    <row r="4" spans="1:2" ht="12.75">
      <c r="A4" s="529" t="s">
        <v>867</v>
      </c>
      <c r="B4" s="529" t="s">
        <v>868</v>
      </c>
    </row>
    <row r="5" spans="1:2" ht="12.75">
      <c r="A5" s="529" t="s">
        <v>869</v>
      </c>
      <c r="B5" s="529" t="s">
        <v>870</v>
      </c>
    </row>
    <row r="6" spans="1:2" ht="12.75">
      <c r="A6" s="529" t="s">
        <v>871</v>
      </c>
      <c r="B6" s="529" t="s">
        <v>872</v>
      </c>
    </row>
    <row r="7" spans="1:2" ht="12.75">
      <c r="A7" s="529" t="s">
        <v>873</v>
      </c>
      <c r="B7" s="529" t="s">
        <v>874</v>
      </c>
    </row>
    <row r="8" spans="1:2" ht="12.75">
      <c r="A8" s="529" t="s">
        <v>875</v>
      </c>
      <c r="B8" s="529" t="s">
        <v>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2015-04-28T11:45:37Z</cp:lastPrinted>
  <dcterms:created xsi:type="dcterms:W3CDTF">2014-06-17T12:21:29Z</dcterms:created>
  <dcterms:modified xsi:type="dcterms:W3CDTF">2015-04-29T12:01:31Z</dcterms:modified>
  <cp:category/>
  <cp:version/>
  <cp:contentType/>
  <cp:contentStatus/>
</cp:coreProperties>
</file>