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00" windowHeight="738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<sst xmlns="http://schemas.openxmlformats.org/spreadsheetml/2006/main" count="989" uniqueCount="573">
  <si>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</si>
  <si>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</si>
  <si>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</si>
  <si>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</si>
  <si>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</si>
  <si>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</si>
  <si>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</si>
  <si>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</si>
  <si>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</si>
  <si>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</si>
  <si>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</si>
  <si>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</si>
  <si>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</si>
  <si>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</si>
  <si>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</si>
  <si>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</si>
  <si>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</si>
  <si>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</si>
  <si>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</si>
  <si>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</si>
  <si>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</si>
  <si>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</si>
  <si>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</si>
  <si>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</si>
  <si>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</si>
  <si>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</si>
  <si>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</si>
  <si>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</si>
  <si>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</si>
  <si>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</si>
  <si>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</si>
  <si>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</si>
  <si>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</si>
  <si>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</si>
  <si>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</si>
  <si>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</si>
  <si>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</si>
  <si>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</si>
  <si>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</si>
  <si>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</si>
  <si>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</si>
  <si>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</si>
  <si>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</si>
  <si>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</si>
  <si>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</si>
  <si>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</si>
  <si>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</si>
  <si>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</si>
  <si>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</si>
  <si>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</si>
  <si>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</si>
  <si>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</si>
  <si>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</si>
  <si>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</si>
  <si>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</si>
  <si>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</si>
  <si>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</si>
  <si>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</si>
  <si>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</si>
  <si>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</si>
  <si>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</si>
  <si>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</si>
  <si>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</si>
  <si>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</si>
  <si>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</si>
  <si>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</si>
  <si>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</si>
  <si>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</si>
  <si>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</si>
  <si>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</si>
  <si>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</si>
  <si>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</si>
  <si>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</si>
  <si>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</si>
  <si>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</si>
  <si>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</si>
  <si>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</si>
  <si>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</si>
  <si>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</si>
  <si>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</si>
  <si>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</si>
  <si>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</si>
  <si>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</si>
  <si>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</si>
  <si>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</si>
  <si>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</si>
  <si>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</si>
  <si>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</si>
  <si>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</si>
  <si>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</si>
  <si>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</si>
  <si>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</si>
  <si>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</si>
  <si>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</si>
  <si>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</si>
  <si>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</si>
  <si>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</si>
  <si>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</si>
  <si>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</si>
  <si>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</si>
  <si>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</si>
  <si>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</si>
  <si>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</si>
  <si>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</si>
  <si>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</si>
  <si>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</si>
  <si>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</si>
  <si>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</si>
  <si>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</si>
  <si>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</si>
  <si>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</si>
  <si>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</si>
  <si>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</si>
  <si>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</si>
  <si>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</si>
  <si>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</si>
  <si>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</si>
  <si>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</si>
  <si>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</si>
  <si>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</si>
  <si>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</si>
  <si>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</si>
  <si>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</si>
  <si>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</si>
  <si>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</si>
  <si>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</si>
  <si>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</si>
  <si>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</si>
  <si>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</si>
  <si>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</si>
  <si>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</si>
  <si>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</si>
  <si>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</si>
  <si>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</si>
  <si>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</si>
  <si>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</si>
  <si>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</si>
  <si>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</si>
  <si>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</si>
  <si>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</si>
  <si>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</si>
  <si>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</si>
  <si>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</si>
  <si>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</si>
  <si>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</si>
  <si>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</si>
  <si>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</si>
  <si>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</si>
  <si>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</si>
  <si>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</si>
  <si>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</si>
  <si>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</si>
  <si>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</si>
  <si>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</si>
  <si>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</si>
  <si>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</si>
  <si>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</si>
  <si>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</si>
  <si>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</si>
  <si>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</si>
  <si>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</si>
  <si>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</si>
  <si>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</si>
  <si>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</si>
  <si>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</si>
  <si>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</si>
  <si>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</si>
  <si>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</si>
  <si>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</si>
  <si>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</si>
  <si>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</si>
  <si>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</si>
  <si>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</si>
  <si>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</si>
  <si>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</si>
  <si>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</si>
  <si>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</si>
  <si>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</si>
  <si>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</si>
  <si>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</si>
  <si>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</si>
  <si>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</si>
  <si>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</si>
  <si>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</si>
  <si>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</si>
  <si>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</si>
  <si>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</si>
  <si>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</si>
  <si>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</si>
  <si>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</si>
  <si>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</si>
  <si>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</si>
  <si>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</si>
  <si>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</si>
  <si>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</si>
  <si>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</si>
  <si>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</si>
  <si>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</si>
  <si>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</si>
  <si>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</si>
  <si>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</si>
  <si>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</si>
  <si>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</si>
  <si>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</si>
  <si>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</si>
  <si>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</si>
  <si>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</si>
  <si>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</si>
  <si>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</si>
  <si>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</si>
  <si>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</si>
  <si>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</si>
  <si>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</si>
  <si>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</si>
  <si>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</si>
  <si>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</si>
  <si>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</si>
  <si>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</si>
  <si>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</si>
  <si>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</si>
  <si>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</si>
  <si>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</si>
  <si>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</si>
  <si>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</si>
  <si>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</si>
  <si>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</si>
  <si>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</si>
  <si>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</si>
  <si>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</si>
  <si>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</si>
  <si>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</si>
  <si>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</si>
  <si>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</si>
  <si>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</si>
  <si>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</si>
  <si>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</si>
  <si>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</si>
  <si>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</si>
  <si>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</si>
  <si>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</si>
  <si>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</si>
  <si>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</si>
  <si>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</si>
  <si>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</si>
  <si>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</si>
  <si>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</si>
  <si>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</si>
  <si>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</si>
  <si>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</si>
  <si>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</si>
  <si>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</si>
  <si>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</si>
  <si>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</si>
  <si>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</si>
  <si>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</si>
  <si>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</si>
  <si>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</si>
  <si>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</si>
  <si>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</si>
  <si>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</si>
  <si>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</si>
  <si>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</si>
  <si>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</si>
  <si>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</si>
  <si>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</si>
  <si>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</si>
  <si>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</si>
  <si>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</si>
  <si>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</si>
  <si>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</si>
  <si>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</si>
  <si>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</si>
  <si>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</si>
  <si>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</si>
  <si>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</si>
  <si>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</si>
  <si>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</si>
  <si>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</si>
  <si>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</si>
  <si>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</si>
  <si>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</si>
  <si>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</si>
  <si>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</si>
  <si>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</si>
  <si>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</si>
  <si>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</si>
  <si>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</si>
  <si>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</si>
  <si>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</si>
  <si>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</si>
  <si>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</si>
  <si>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</si>
  <si>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</si>
  <si>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</si>
  <si>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</si>
  <si>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</si>
  <si>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</si>
  <si>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</si>
  <si>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</si>
  <si>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</si>
  <si>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</si>
  <si>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</si>
  <si>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</si>
  <si>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</si>
  <si>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</si>
  <si>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</si>
  <si>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</si>
  <si>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</si>
  <si>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</si>
  <si>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</si>
  <si>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</si>
  <si>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</si>
  <si>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</si>
  <si>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</si>
  <si>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</si>
  <si>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</si>
  <si>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</si>
  <si>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</si>
  <si>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</si>
  <si>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</si>
  <si>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</si>
  <si>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</si>
  <si>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</si>
  <si>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</si>
  <si>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</si>
  <si>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</si>
  <si>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</si>
  <si>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</si>
  <si>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</si>
  <si>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</si>
  <si>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</si>
  <si>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</si>
  <si>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</si>
  <si>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</si>
  <si>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</si>
  <si>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</si>
  <si>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</si>
  <si>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</si>
  <si>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</si>
  <si>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</si>
  <si>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</si>
  <si>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</si>
  <si>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</si>
  <si>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</si>
  <si>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</si>
  <si>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</si>
  <si>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</si>
  <si>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</si>
  <si>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</si>
  <si>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</si>
  <si>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</si>
  <si>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</si>
  <si>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</si>
  <si>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</si>
  <si>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</si>
  <si>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</si>
  <si>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</si>
  <si>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</si>
  <si>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</si>
  <si>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</si>
  <si>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</si>
  <si>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</si>
  <si>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</si>
  <si>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</si>
  <si>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</si>
  <si>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</si>
  <si>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</si>
  <si>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</si>
  <si>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</si>
  <si>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</si>
  <si>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</si>
  <si>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</si>
  <si>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</si>
  <si>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</si>
  <si>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</si>
  <si>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</si>
  <si>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</si>
  <si>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</si>
  <si>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</si>
  <si>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</si>
  <si>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</si>
  <si>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</si>
  <si>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</si>
  <si>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</si>
  <si>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</si>
  <si>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</si>
  <si>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</si>
  <si>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</si>
  <si>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</si>
  <si>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</si>
  <si>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</si>
  <si>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</si>
  <si>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</si>
  <si>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</si>
  <si>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</si>
  <si>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</si>
  <si>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</si>
  <si>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</si>
  <si>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</si>
  <si>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</si>
  <si>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</si>
  <si>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</si>
  <si>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</si>
  <si>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</si>
  <si>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</si>
  <si>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</si>
  <si>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</si>
  <si>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</si>
  <si>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</si>
  <si>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</si>
  <si>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</si>
  <si>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</si>
  <si>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</si>
  <si>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</si>
  <si>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</si>
  <si>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</si>
  <si>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</si>
  <si>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</si>
  <si>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</si>
  <si>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</si>
  <si>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</si>
  <si>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</si>
  <si>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</si>
  <si>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</si>
  <si>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</si>
  <si>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</si>
  <si>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</si>
  <si>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</si>
  <si>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</si>
  <si>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</si>
  <si>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</si>
  <si>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</si>
  <si>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</si>
  <si>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</si>
  <si>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</si>
  <si>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</si>
  <si>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</si>
  <si>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</si>
  <si>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</si>
  <si>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</si>
  <si>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</si>
  <si>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</si>
  <si>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</si>
  <si>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</si>
  <si>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</si>
  <si>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</si>
  <si>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</si>
  <si>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</si>
  <si>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</si>
  <si>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</si>
  <si>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</si>
  <si>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</si>
  <si>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</si>
  <si>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</si>
  <si>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</si>
  <si>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</si>
  <si>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</si>
  <si>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</si>
  <si>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</si>
  <si>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</si>
  <si>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</si>
  <si>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</si>
  <si>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</si>
  <si>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</si>
  <si>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</si>
  <si>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</si>
  <si>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</si>
  <si>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</si>
  <si>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</si>
  <si>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</si>
  <si>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</si>
  <si>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</si>
  <si>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</si>
  <si>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</si>
  <si>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</si>
  <si>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</si>
  <si>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</si>
  <si>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</si>
  <si>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</si>
  <si>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</si>
  <si>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</si>
  <si>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</si>
  <si>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</si>
  <si>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</si>
  <si>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</si>
  <si>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</si>
  <si>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</si>
  <si>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</si>
  <si>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</si>
  <si>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</si>
  <si>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</si>
  <si>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</si>
  <si>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</si>
  <si>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</si>
  <si>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</si>
  <si>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</si>
  <si>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</si>
  <si>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</si>
  <si>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</si>
  <si>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</si>
  <si>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</si>
  <si>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</si>
  <si>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</si>
  <si>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</si>
  <si>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</si>
  <si>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</si>
  <si>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</si>
  <si>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</si>
  <si>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</si>
  <si>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</si>
  <si>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</si>
  <si>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</si>
  <si>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</si>
  <si>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</si>
  <si>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</si>
  <si>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</si>
  <si>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</si>
  <si>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</si>
  <si>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</si>
  <si>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</si>
  <si>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</si>
  <si>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</si>
  <si>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</si>
  <si>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</si>
  <si>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</si>
  <si>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</si>
  <si>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</si>
  <si>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</si>
  <si>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</si>
  <si>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</si>
  <si>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</si>
  <si>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</si>
  <si>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</si>
  <si>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</si>
  <si>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</si>
  <si>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</si>
  <si>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</si>
  <si>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</si>
  <si>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</si>
  <si>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</si>
  <si>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</si>
  <si>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</si>
  <si>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</si>
  <si>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</si>
  <si>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</si>
  <si>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</si>
  <si>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</si>
  <si>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</si>
  <si>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</si>
  <si>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</si>
  <si>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</si>
  <si>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</si>
  <si>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</si>
  <si>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</si>
  <si>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</si>
  <si>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</si>
  <si>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</si>
  <si>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I. Неразпределена печалба към 01.01.2017г.</t>
  </si>
  <si>
    <t xml:space="preserve"> I. Непокрита загуба към  01.01.2017г.</t>
  </si>
  <si>
    <t xml:space="preserve">                                                          на "КАУЧУК"-АД  към 30.09.2017г.</t>
  </si>
  <si>
    <t xml:space="preserve">                                                         Дата : 26.10.2017 г.</t>
  </si>
  <si>
    <t xml:space="preserve">                                                         Дата : 26.10.2017г.</t>
  </si>
  <si>
    <t>за периода  от 01.01.2017 до 30.09.2017</t>
  </si>
  <si>
    <t xml:space="preserve">                                                                         на "КАУЧУК"АД за периода 01.01.2017г. -30.09.2017г.</t>
  </si>
  <si>
    <t xml:space="preserve"> Дата : 26.10.2017г.</t>
  </si>
  <si>
    <t xml:space="preserve">  на "Каучук" АД към 30.09.2017г.</t>
  </si>
  <si>
    <t>Дата: 26.10.2017г.</t>
  </si>
  <si>
    <t xml:space="preserve">            Дата: 26.10.2017г.</t>
  </si>
  <si>
    <t xml:space="preserve"> IV. Неразпределена печалба към 30.09.2017г.</t>
  </si>
  <si>
    <t xml:space="preserve">         на   КАУЧУК  АД         за периода     01.01.2017 до  30.09.2017г.</t>
  </si>
  <si>
    <t xml:space="preserve">                                     на "Каучук" АД към 30.09.2017 г.</t>
  </si>
  <si>
    <t xml:space="preserve">                                                    на "КАУЧУК"АД  към 30.09.2017г</t>
  </si>
  <si>
    <t>на "КАУЧУК"-АД към 30.09.2017г.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</si>
</sst>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imes New Roman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B2" sqref="B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559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1913</v>
      </c>
      <c r="C10" s="109">
        <v>2287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326</v>
      </c>
      <c r="C11" s="109">
        <v>388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224</v>
      </c>
      <c r="C12" s="109">
        <v>259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173</v>
      </c>
      <c r="C13" s="109">
        <v>82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55</v>
      </c>
      <c r="C14" s="109">
        <v>78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15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40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4390</v>
      </c>
      <c r="C18" s="110">
        <f>SUM(C9:C17)</f>
        <v>4781</v>
      </c>
      <c r="D18" s="85"/>
      <c r="E18" s="8" t="s">
        <v>235</v>
      </c>
      <c r="F18" s="3">
        <f>F19+F20</f>
        <v>19222</v>
      </c>
      <c r="G18" s="109">
        <v>18773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17038</v>
      </c>
      <c r="G20" s="109">
        <v>16589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23002</v>
      </c>
      <c r="G22" s="110">
        <f>SUM(G17:G18)</f>
        <v>22553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1273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1273</v>
      </c>
      <c r="G25" s="110">
        <v>1273</v>
      </c>
    </row>
    <row r="26" spans="1:7" ht="12.75" customHeight="1">
      <c r="A26" s="5" t="s">
        <v>248</v>
      </c>
      <c r="B26" s="2">
        <v>0</v>
      </c>
      <c r="C26" s="110">
        <v>2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/>
      <c r="D27" s="85"/>
      <c r="E27" s="8" t="s">
        <v>251</v>
      </c>
      <c r="F27" s="3">
        <v>627</v>
      </c>
      <c r="G27" s="109">
        <v>449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1900</v>
      </c>
      <c r="G30" s="110">
        <f>G24+G27</f>
        <v>1722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>
        <v>2</v>
      </c>
      <c r="D32" s="85"/>
      <c r="E32" s="7" t="s">
        <v>257</v>
      </c>
      <c r="F32" s="2">
        <f>F13+F22+F30</f>
        <v>25844</v>
      </c>
      <c r="G32" s="110">
        <f>G13+G22+G30</f>
        <v>25217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8</v>
      </c>
      <c r="G43" s="109">
        <v>8</v>
      </c>
    </row>
    <row r="44" spans="1:7" ht="12.75">
      <c r="A44" s="4" t="s">
        <v>45</v>
      </c>
      <c r="B44" s="2">
        <f>B26+B34+B35+B39</f>
        <v>0</v>
      </c>
      <c r="C44" s="2">
        <f>C26+C34+C35+C39</f>
        <v>2</v>
      </c>
      <c r="D44" s="85"/>
      <c r="E44" s="8" t="s">
        <v>274</v>
      </c>
      <c r="F44" s="3">
        <v>159</v>
      </c>
      <c r="G44" s="109">
        <v>159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167</v>
      </c>
      <c r="G45" s="110">
        <f>SUM(G39:G44)</f>
        <v>167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167</v>
      </c>
      <c r="G48" s="110">
        <f>G45+G46</f>
        <v>167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4390</v>
      </c>
      <c r="C50" s="110">
        <f>C18+C24+C44+C48</f>
        <v>4783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6553</v>
      </c>
      <c r="C53" s="109">
        <v>6266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1712</v>
      </c>
      <c r="C54" s="109">
        <v>1795</v>
      </c>
      <c r="D54" s="85"/>
      <c r="E54" s="8" t="s">
        <v>288</v>
      </c>
      <c r="F54" s="3">
        <v>5599</v>
      </c>
      <c r="G54" s="109">
        <v>4298</v>
      </c>
    </row>
    <row r="55" spans="1:7" ht="12.75">
      <c r="A55" s="5" t="s">
        <v>289</v>
      </c>
      <c r="B55" s="3">
        <v>70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154</v>
      </c>
      <c r="G56" s="109">
        <v>177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57</v>
      </c>
      <c r="G57" s="109">
        <v>53</v>
      </c>
    </row>
    <row r="58" spans="1:7" ht="12.75">
      <c r="A58" s="5" t="s">
        <v>295</v>
      </c>
      <c r="B58" s="3">
        <v>1924</v>
      </c>
      <c r="C58" s="109">
        <v>2042</v>
      </c>
      <c r="D58" s="85"/>
      <c r="E58" s="8" t="s">
        <v>296</v>
      </c>
      <c r="F58" s="3">
        <v>189</v>
      </c>
      <c r="G58" s="109">
        <v>141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4</v>
      </c>
      <c r="G59" s="109">
        <v>20</v>
      </c>
    </row>
    <row r="60" spans="1:7" ht="12.75">
      <c r="A60" s="4" t="s">
        <v>15</v>
      </c>
      <c r="B60" s="2">
        <f>SUM(B53:B58)</f>
        <v>10259</v>
      </c>
      <c r="C60" s="110">
        <f>SUM(C53:C58)</f>
        <v>10151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6003</v>
      </c>
      <c r="G61" s="110">
        <f>G51+G52+G54+G55+G56+G57+G58+G59+G60</f>
        <v>4689</v>
      </c>
    </row>
    <row r="62" spans="1:7" ht="12.75">
      <c r="A62" s="5" t="s">
        <v>301</v>
      </c>
      <c r="B62" s="3">
        <v>2163</v>
      </c>
      <c r="C62" s="109">
        <v>2163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3990</v>
      </c>
      <c r="C63" s="109">
        <v>4917</v>
      </c>
      <c r="D63" s="85"/>
      <c r="E63" s="7" t="s">
        <v>303</v>
      </c>
      <c r="F63" s="2">
        <v>78</v>
      </c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F61+F63</f>
        <v>6081</v>
      </c>
      <c r="G64" s="110">
        <f>G61+G62</f>
        <v>4689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30</v>
      </c>
      <c r="C66" s="109">
        <v>2</v>
      </c>
      <c r="D66" s="85"/>
      <c r="E66" s="8"/>
      <c r="F66" s="3"/>
      <c r="G66" s="109"/>
    </row>
    <row r="67" spans="1:7" ht="12.75">
      <c r="A67" s="3" t="s">
        <v>308</v>
      </c>
      <c r="B67" s="86">
        <v>927</v>
      </c>
      <c r="C67" s="136">
        <v>39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7110</v>
      </c>
      <c r="C68" s="110">
        <f>SUM(C62:C67)</f>
        <v>7121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49</v>
      </c>
      <c r="C81" s="109">
        <v>30</v>
      </c>
      <c r="D81" s="85"/>
      <c r="E81" s="8"/>
      <c r="F81" s="3"/>
      <c r="G81" s="109"/>
    </row>
    <row r="82" spans="1:7" ht="12.75">
      <c r="A82" s="3" t="s">
        <v>317</v>
      </c>
      <c r="B82" s="3">
        <v>6361</v>
      </c>
      <c r="C82" s="109">
        <v>3573</v>
      </c>
      <c r="D82" s="85"/>
      <c r="E82" s="8"/>
      <c r="F82" s="3"/>
      <c r="G82" s="109"/>
    </row>
    <row r="83" spans="1:7" ht="12.75">
      <c r="A83" s="3" t="s">
        <v>318</v>
      </c>
      <c r="B83" s="3">
        <v>3916</v>
      </c>
      <c r="C83" s="109">
        <v>4410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10326</v>
      </c>
      <c r="C85" s="110">
        <f>SUM(C81:C84)</f>
        <v>8013</v>
      </c>
      <c r="D85" s="85"/>
      <c r="E85" s="8"/>
      <c r="F85" s="3"/>
      <c r="G85" s="109"/>
    </row>
    <row r="86" spans="1:7" ht="12.75">
      <c r="A86" s="2" t="s">
        <v>281</v>
      </c>
      <c r="B86" s="2">
        <v>7</v>
      </c>
      <c r="C86" s="110">
        <v>5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27702</v>
      </c>
      <c r="C87" s="110">
        <f>C60+C68+C85+C86</f>
        <v>25290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32092</v>
      </c>
      <c r="C89" s="110">
        <f>C50+C87</f>
        <v>30073</v>
      </c>
      <c r="D89" s="85"/>
      <c r="E89" s="7" t="s">
        <v>322</v>
      </c>
      <c r="F89" s="2">
        <f>F32+F48+F64</f>
        <v>32092</v>
      </c>
      <c r="G89" s="110">
        <f>G32+G48+G64</f>
        <v>30073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560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12.75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562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12600</v>
      </c>
      <c r="C13" s="109">
        <v>11595</v>
      </c>
      <c r="D13" s="11"/>
      <c r="E13" s="8" t="s">
        <v>7</v>
      </c>
      <c r="F13" s="3">
        <v>18969</v>
      </c>
      <c r="G13" s="109">
        <v>16967</v>
      </c>
    </row>
    <row r="14" spans="1:7" s="6" customFormat="1" ht="12.75">
      <c r="A14" s="3" t="s">
        <v>8</v>
      </c>
      <c r="B14" s="3">
        <v>1514</v>
      </c>
      <c r="C14" s="109">
        <v>1554</v>
      </c>
      <c r="D14" s="11"/>
      <c r="E14" s="8" t="s">
        <v>9</v>
      </c>
      <c r="F14" s="3">
        <v>3</v>
      </c>
      <c r="G14" s="109"/>
    </row>
    <row r="15" spans="1:7" s="6" customFormat="1" ht="12.75">
      <c r="A15" s="3" t="s">
        <v>10</v>
      </c>
      <c r="B15" s="3">
        <v>532</v>
      </c>
      <c r="C15" s="109">
        <v>537</v>
      </c>
      <c r="D15" s="11"/>
      <c r="E15" s="8" t="s">
        <v>11</v>
      </c>
      <c r="F15" s="3">
        <v>3</v>
      </c>
      <c r="G15" s="109"/>
    </row>
    <row r="16" spans="1:7" s="6" customFormat="1" ht="12.75">
      <c r="A16" s="3" t="s">
        <v>12</v>
      </c>
      <c r="B16" s="3">
        <v>1323</v>
      </c>
      <c r="C16" s="109">
        <v>1293</v>
      </c>
      <c r="D16" s="11"/>
      <c r="E16" s="8" t="s">
        <v>13</v>
      </c>
      <c r="F16" s="3">
        <v>28</v>
      </c>
      <c r="G16" s="109">
        <v>62</v>
      </c>
    </row>
    <row r="17" spans="1:7" s="6" customFormat="1" ht="12.75">
      <c r="A17" s="3" t="s">
        <v>14</v>
      </c>
      <c r="B17" s="3">
        <v>240</v>
      </c>
      <c r="C17" s="109">
        <v>224</v>
      </c>
      <c r="D17" s="11"/>
      <c r="E17" s="7" t="s">
        <v>15</v>
      </c>
      <c r="F17" s="2">
        <f>SUM(F13:F16)</f>
        <v>19003</v>
      </c>
      <c r="G17" s="2">
        <f>SUM(G13:G16)</f>
        <v>17029</v>
      </c>
    </row>
    <row r="18" spans="1:7" s="6" customFormat="1" ht="12.75">
      <c r="A18" s="3" t="s">
        <v>16</v>
      </c>
      <c r="B18" s="3">
        <v>2104</v>
      </c>
      <c r="C18" s="109">
        <v>605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188</v>
      </c>
      <c r="G21" s="109">
        <v>3</v>
      </c>
    </row>
    <row r="22" spans="1:7" s="6" customFormat="1" ht="12.75">
      <c r="A22" s="2" t="s">
        <v>24</v>
      </c>
      <c r="B22" s="2">
        <f>SUM(B13:B18)</f>
        <v>18313</v>
      </c>
      <c r="C22" s="110">
        <f>SUM(C13:C18)</f>
        <v>15808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3</v>
      </c>
      <c r="C25" s="109">
        <v>33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250</v>
      </c>
      <c r="C29" s="109">
        <v>638</v>
      </c>
      <c r="D29" s="11"/>
      <c r="E29" s="8" t="s">
        <v>39</v>
      </c>
      <c r="F29" s="3">
        <v>87</v>
      </c>
      <c r="G29" s="109">
        <v>7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253</v>
      </c>
      <c r="C32" s="110">
        <f>SUM(C24:C31)</f>
        <v>671</v>
      </c>
      <c r="D32" s="10"/>
      <c r="E32" s="7" t="s">
        <v>45</v>
      </c>
      <c r="F32" s="2">
        <f>F21+F23+F26+F29+F30</f>
        <v>275</v>
      </c>
      <c r="G32" s="2">
        <f>G21+G23+G26+G29+G30</f>
        <v>10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24</v>
      </c>
      <c r="C34" s="128">
        <v>23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3</v>
      </c>
      <c r="C46" s="109">
        <v>9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53</v>
      </c>
      <c r="C47" s="109">
        <v>61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80</v>
      </c>
      <c r="C48" s="110">
        <f>C34+C44+C46+C47</f>
        <v>93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18646</v>
      </c>
      <c r="C49" s="110">
        <f>C22+C32+C48</f>
        <v>16572</v>
      </c>
      <c r="D49" s="11"/>
      <c r="E49" s="7" t="s">
        <v>55</v>
      </c>
      <c r="F49" s="16">
        <f>F17+F18+F32</f>
        <v>19278</v>
      </c>
      <c r="G49" s="111">
        <f>G17+G18+G32</f>
        <v>17039</v>
      </c>
    </row>
    <row r="50" spans="1:7" s="6" customFormat="1" ht="12.75">
      <c r="A50" s="2" t="s">
        <v>56</v>
      </c>
      <c r="B50" s="2">
        <f>F49-B49</f>
        <v>632</v>
      </c>
      <c r="C50" s="110">
        <f>G49-C49</f>
        <v>467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>
        <v>5</v>
      </c>
      <c r="C51" s="110"/>
      <c r="D51" s="11"/>
      <c r="E51" s="7" t="s">
        <v>59</v>
      </c>
      <c r="F51" s="2"/>
      <c r="G51" s="110"/>
    </row>
    <row r="52" spans="1:7" s="6" customFormat="1" ht="12.75">
      <c r="A52" s="2" t="s">
        <v>60</v>
      </c>
      <c r="B52" s="2">
        <f>B49+B51</f>
        <v>18651</v>
      </c>
      <c r="C52" s="110">
        <f>C49+C51</f>
        <v>16572</v>
      </c>
      <c r="D52" s="11"/>
      <c r="E52" s="7" t="s">
        <v>61</v>
      </c>
      <c r="F52" s="16">
        <f>F49+F51</f>
        <v>19278</v>
      </c>
      <c r="G52" s="111">
        <f>G49+G51</f>
        <v>17039</v>
      </c>
    </row>
    <row r="53" spans="1:7" s="6" customFormat="1" ht="12.75">
      <c r="A53" s="2" t="s">
        <v>62</v>
      </c>
      <c r="B53" s="2">
        <f>F52-B52</f>
        <v>627</v>
      </c>
      <c r="C53" s="110">
        <f>G52-C52</f>
        <v>467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627</v>
      </c>
      <c r="C57" s="110">
        <f>C53-C54</f>
        <v>467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19278</v>
      </c>
      <c r="C60" s="111">
        <f>C52+C57+C54</f>
        <v>17039</v>
      </c>
      <c r="D60" s="11"/>
      <c r="E60" s="15" t="s">
        <v>70</v>
      </c>
      <c r="F60" s="16">
        <f>F52+F57</f>
        <v>19278</v>
      </c>
      <c r="G60" s="111">
        <f>G52+G57</f>
        <v>17039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561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2.75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563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21196</v>
      </c>
      <c r="D9" s="109">
        <v>15639</v>
      </c>
      <c r="E9" s="148">
        <f>C9-D9</f>
        <v>5557</v>
      </c>
      <c r="F9" s="182">
        <v>24060</v>
      </c>
      <c r="G9" s="182">
        <v>13762</v>
      </c>
      <c r="H9" s="182">
        <f>F9-G9</f>
        <v>10298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1380</v>
      </c>
      <c r="E12" s="148">
        <f t="shared" si="0"/>
        <v>-1380</v>
      </c>
      <c r="F12" s="182"/>
      <c r="G12" s="182">
        <v>1700</v>
      </c>
      <c r="H12" s="182">
        <f t="shared" si="1"/>
        <v>-1700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82"/>
      <c r="G13" s="182"/>
      <c r="H13" s="182">
        <f t="shared" si="1"/>
        <v>0</v>
      </c>
    </row>
    <row r="14" spans="1:8" ht="12.75">
      <c r="A14" s="109" t="s">
        <v>180</v>
      </c>
      <c r="B14" s="147">
        <v>2204</v>
      </c>
      <c r="C14" s="109">
        <v>2</v>
      </c>
      <c r="D14" s="109">
        <v>72</v>
      </c>
      <c r="E14" s="148">
        <f t="shared" si="0"/>
        <v>-70</v>
      </c>
      <c r="F14" s="182">
        <v>3</v>
      </c>
      <c r="G14" s="182">
        <v>83</v>
      </c>
      <c r="H14" s="182">
        <f t="shared" si="1"/>
        <v>-80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38</v>
      </c>
      <c r="D16" s="109">
        <v>1</v>
      </c>
      <c r="E16" s="148">
        <f t="shared" si="0"/>
        <v>37</v>
      </c>
      <c r="F16" s="182">
        <v>5</v>
      </c>
      <c r="G16" s="182">
        <v>7</v>
      </c>
      <c r="H16" s="182">
        <f t="shared" si="1"/>
        <v>-2</v>
      </c>
    </row>
    <row r="17" spans="1:8" ht="12.75">
      <c r="A17" s="109" t="s">
        <v>183</v>
      </c>
      <c r="B17" s="147">
        <v>2206</v>
      </c>
      <c r="C17" s="109"/>
      <c r="D17" s="109">
        <v>27</v>
      </c>
      <c r="E17" s="148">
        <f t="shared" si="0"/>
        <v>-27</v>
      </c>
      <c r="F17" s="182"/>
      <c r="G17" s="182">
        <v>22</v>
      </c>
      <c r="H17" s="182">
        <f t="shared" si="1"/>
        <v>-22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837</v>
      </c>
      <c r="D19" s="109">
        <v>2580</v>
      </c>
      <c r="E19" s="148">
        <f t="shared" si="0"/>
        <v>-1743</v>
      </c>
      <c r="F19" s="182">
        <v>171</v>
      </c>
      <c r="G19" s="182">
        <v>338</v>
      </c>
      <c r="H19" s="182">
        <f t="shared" si="1"/>
        <v>-167</v>
      </c>
    </row>
    <row r="20" spans="1:8" ht="12.75">
      <c r="A20" s="110" t="s">
        <v>186</v>
      </c>
      <c r="B20" s="147">
        <v>2200</v>
      </c>
      <c r="C20" s="109">
        <f>SUM(C9:C19)</f>
        <v>22073</v>
      </c>
      <c r="D20" s="109">
        <f>SUM(D9:D19)</f>
        <v>19699</v>
      </c>
      <c r="E20" s="148">
        <f t="shared" si="0"/>
        <v>2374</v>
      </c>
      <c r="F20" s="182">
        <f>SUM(F9:F19)</f>
        <v>24239</v>
      </c>
      <c r="G20" s="182">
        <f>SUM(G9:G19)</f>
        <v>15912</v>
      </c>
      <c r="H20" s="182">
        <f t="shared" si="1"/>
        <v>8327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>
        <v>141</v>
      </c>
      <c r="E22" s="109">
        <f aca="true" t="shared" si="2" ref="E22:E31">C22-D22</f>
        <v>-141</v>
      </c>
      <c r="F22" s="182"/>
      <c r="G22" s="182"/>
      <c r="H22" s="182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>
        <v>80</v>
      </c>
      <c r="D30" s="109"/>
      <c r="E30" s="109">
        <f t="shared" si="2"/>
        <v>80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80</v>
      </c>
      <c r="D31" s="109">
        <f>SUM(D22:D30)</f>
        <v>141</v>
      </c>
      <c r="E31" s="109">
        <f t="shared" si="2"/>
        <v>-61</v>
      </c>
      <c r="F31" s="109">
        <f>SUM(F22:F30)</f>
        <v>0</v>
      </c>
      <c r="G31" s="109">
        <f>SUM(G22:G30)</f>
        <v>0</v>
      </c>
      <c r="H31" s="109">
        <f t="shared" si="1"/>
        <v>0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>
        <v>1340</v>
      </c>
      <c r="G43" s="182">
        <v>1811</v>
      </c>
      <c r="H43" s="182">
        <f aca="true" t="shared" si="4" ref="H43:H52">F43-G43</f>
        <v>-471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/>
      <c r="E45" s="109">
        <f t="shared" si="3"/>
        <v>0</v>
      </c>
      <c r="F45" s="109"/>
      <c r="G45" s="109"/>
      <c r="H45" s="109">
        <f t="shared" si="4"/>
        <v>0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0</v>
      </c>
      <c r="D50" s="109">
        <f>SUM(D40:D49)</f>
        <v>0</v>
      </c>
      <c r="E50" s="109">
        <f t="shared" si="3"/>
        <v>0</v>
      </c>
      <c r="F50" s="109">
        <f>SUM(F40:F49)</f>
        <v>1340</v>
      </c>
      <c r="G50" s="109">
        <f>SUM(G40:G49)</f>
        <v>1811</v>
      </c>
      <c r="H50" s="109">
        <f t="shared" si="4"/>
        <v>-471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22153</v>
      </c>
      <c r="D52" s="109">
        <f>D20+D31+D50</f>
        <v>19840</v>
      </c>
      <c r="E52" s="109">
        <f>E20+E31+E50</f>
        <v>2313</v>
      </c>
      <c r="F52" s="109">
        <f>F20+F31+F50</f>
        <v>25579</v>
      </c>
      <c r="G52" s="109">
        <f>G20+G31+G50</f>
        <v>17723</v>
      </c>
      <c r="H52" s="109">
        <f t="shared" si="4"/>
        <v>7856</v>
      </c>
    </row>
    <row r="53" spans="1:8" ht="12.75">
      <c r="A53" s="110" t="s">
        <v>206</v>
      </c>
      <c r="B53" s="153">
        <v>2600</v>
      </c>
      <c r="C53" s="109"/>
      <c r="D53" s="109"/>
      <c r="E53" s="109">
        <v>8013</v>
      </c>
      <c r="F53" s="109"/>
      <c r="G53" s="109"/>
      <c r="H53" s="109">
        <v>1155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10326</v>
      </c>
      <c r="F54" s="109"/>
      <c r="G54" s="109"/>
      <c r="H54" s="109">
        <f>H52+H53</f>
        <v>9011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564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12.75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569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3780</v>
      </c>
      <c r="E12" s="110"/>
      <c r="F12" s="110">
        <f>БАЛАНС!G19</f>
        <v>2184</v>
      </c>
      <c r="G12" s="110">
        <f>БАЛАНС!G20</f>
        <v>16589</v>
      </c>
      <c r="H12" s="110">
        <f>БАЛАНС!G30</f>
        <v>1722</v>
      </c>
      <c r="I12" s="110"/>
      <c r="J12" s="110"/>
      <c r="K12" s="125">
        <f>SUM(B12:J12)</f>
        <v>25217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627</v>
      </c>
      <c r="I18" s="2"/>
      <c r="J18" s="2"/>
      <c r="K18" s="4">
        <f>SUM(B18:J18)</f>
        <v>627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449</v>
      </c>
      <c r="H20" s="181">
        <v>-449</v>
      </c>
      <c r="I20" s="2"/>
      <c r="J20" s="2"/>
      <c r="K20" s="179">
        <f>SUM(B20:J20)</f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3780</v>
      </c>
      <c r="E45" s="2"/>
      <c r="F45" s="2">
        <f>F12+F14+F18+F20+F22+F25+F31+F43+F42</f>
        <v>2184</v>
      </c>
      <c r="G45" s="178">
        <f>G12+G14+G18+G20+G22+G25+G31+G43+G42</f>
        <v>17038</v>
      </c>
      <c r="H45" s="178">
        <f>H12+H14+H18+H20+H22+H25+H31+H43+H42</f>
        <v>1900</v>
      </c>
      <c r="I45" s="2"/>
      <c r="J45" s="2"/>
      <c r="K45" s="4">
        <f>SUM(B45:J45)</f>
        <v>25844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3780</v>
      </c>
      <c r="E56" s="2"/>
      <c r="F56" s="2">
        <f>F45+F49+F53</f>
        <v>2184</v>
      </c>
      <c r="G56" s="2">
        <f>G45+G49+G53</f>
        <v>17038</v>
      </c>
      <c r="H56" s="2">
        <f>H45+H49+H53</f>
        <v>1900</v>
      </c>
      <c r="I56" s="2"/>
      <c r="J56" s="2"/>
      <c r="K56" s="2">
        <f>K45+K49+K53</f>
        <v>25844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567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12.75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10245</v>
      </c>
      <c r="J9" s="109">
        <v>374</v>
      </c>
      <c r="K9" s="109"/>
      <c r="L9" s="109">
        <f>I9+J9-K9</f>
        <v>10619</v>
      </c>
      <c r="M9" s="109"/>
      <c r="N9" s="109"/>
      <c r="O9" s="109">
        <f>L9+M9-N9</f>
        <v>10619</v>
      </c>
      <c r="P9" s="109">
        <f t="shared" si="1"/>
        <v>1913</v>
      </c>
    </row>
    <row r="10" spans="1:16" ht="12.75">
      <c r="A10" s="109" t="s">
        <v>355</v>
      </c>
      <c r="B10" s="109">
        <v>15043</v>
      </c>
      <c r="C10" s="109"/>
      <c r="D10" s="109"/>
      <c r="E10" s="109">
        <f t="shared" si="2"/>
        <v>15043</v>
      </c>
      <c r="F10" s="109"/>
      <c r="G10" s="109"/>
      <c r="H10" s="109">
        <f t="shared" si="0"/>
        <v>15043</v>
      </c>
      <c r="I10" s="109">
        <v>14655</v>
      </c>
      <c r="J10" s="109">
        <v>62</v>
      </c>
      <c r="K10" s="109"/>
      <c r="L10" s="109">
        <f>I10+J10-K10</f>
        <v>14717</v>
      </c>
      <c r="M10" s="109"/>
      <c r="N10" s="109"/>
      <c r="O10" s="109">
        <f>L10+M10-N10</f>
        <v>14717</v>
      </c>
      <c r="P10" s="109">
        <f t="shared" si="1"/>
        <v>326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1083</v>
      </c>
      <c r="J11" s="109">
        <v>35</v>
      </c>
      <c r="K11" s="109"/>
      <c r="L11" s="109">
        <f>I11+J11-K11</f>
        <v>1118</v>
      </c>
      <c r="M11" s="109"/>
      <c r="N11" s="109"/>
      <c r="O11" s="109">
        <f>L11+M11-N11</f>
        <v>1118</v>
      </c>
      <c r="P11" s="109">
        <f t="shared" si="1"/>
        <v>224</v>
      </c>
    </row>
    <row r="12" spans="1:16" ht="12.75">
      <c r="A12" s="109" t="s">
        <v>357</v>
      </c>
      <c r="B12" s="109">
        <v>1040</v>
      </c>
      <c r="C12" s="109">
        <v>125</v>
      </c>
      <c r="D12" s="109"/>
      <c r="E12" s="109">
        <f t="shared" si="2"/>
        <v>1165</v>
      </c>
      <c r="F12" s="109"/>
      <c r="G12" s="109"/>
      <c r="H12" s="109">
        <f t="shared" si="0"/>
        <v>1165</v>
      </c>
      <c r="I12" s="109">
        <v>958</v>
      </c>
      <c r="J12" s="109">
        <v>34</v>
      </c>
      <c r="K12" s="109"/>
      <c r="L12" s="109">
        <f>I12+J12-K12</f>
        <v>992</v>
      </c>
      <c r="M12" s="109"/>
      <c r="N12" s="109"/>
      <c r="O12" s="109">
        <f>L12+M12-N12</f>
        <v>992</v>
      </c>
      <c r="P12" s="109">
        <f t="shared" si="1"/>
        <v>173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577</v>
      </c>
      <c r="J13" s="109">
        <v>23</v>
      </c>
      <c r="K13" s="109"/>
      <c r="L13" s="109">
        <f>I13+J13-K13</f>
        <v>600</v>
      </c>
      <c r="M13" s="109"/>
      <c r="N13" s="109"/>
      <c r="O13" s="109">
        <f>L13+M13-N13</f>
        <v>600</v>
      </c>
      <c r="P13" s="109">
        <f t="shared" si="1"/>
        <v>55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104</v>
      </c>
      <c r="C15" s="109"/>
      <c r="D15" s="109"/>
      <c r="E15" s="109">
        <f t="shared" si="2"/>
        <v>104</v>
      </c>
      <c r="F15" s="109"/>
      <c r="G15" s="109"/>
      <c r="H15" s="109">
        <f>E15+F15-G15</f>
        <v>104</v>
      </c>
      <c r="I15" s="109">
        <v>85</v>
      </c>
      <c r="J15" s="109">
        <v>4</v>
      </c>
      <c r="K15" s="109"/>
      <c r="L15" s="109">
        <f>I15+J15-K15</f>
        <v>89</v>
      </c>
      <c r="M15" s="109"/>
      <c r="N15" s="109"/>
      <c r="O15" s="109">
        <f>L15+M15-N15</f>
        <v>89</v>
      </c>
      <c r="P15" s="109">
        <f>H15-O15</f>
        <v>15</v>
      </c>
    </row>
    <row r="16" spans="1:16" ht="12.75">
      <c r="A16" s="110" t="s">
        <v>361</v>
      </c>
      <c r="B16" s="110">
        <f>SUM(B8:B15)</f>
        <v>32360</v>
      </c>
      <c r="C16" s="110">
        <f>SUM(C6:C15)</f>
        <v>125</v>
      </c>
      <c r="D16" s="110"/>
      <c r="E16" s="110">
        <f t="shared" si="2"/>
        <v>32485</v>
      </c>
      <c r="F16" s="110"/>
      <c r="G16" s="110"/>
      <c r="H16" s="110">
        <f>H8+H9+H10+H11+H12+H13+H15</f>
        <v>32485</v>
      </c>
      <c r="I16" s="110">
        <f>SUM(I9:I15)</f>
        <v>27603</v>
      </c>
      <c r="J16" s="110">
        <f>SUM(J6:J15)</f>
        <v>532</v>
      </c>
      <c r="K16" s="110"/>
      <c r="L16" s="110">
        <f>SUM(L9:L15)</f>
        <v>28135</v>
      </c>
      <c r="M16" s="110"/>
      <c r="N16" s="110"/>
      <c r="O16" s="110">
        <f>SUM(O9:O15)</f>
        <v>28135</v>
      </c>
      <c r="P16" s="110">
        <f>SUM(P8:P15)</f>
        <v>4350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>
        <v>2</v>
      </c>
      <c r="C29" s="110"/>
      <c r="D29" s="110">
        <v>2</v>
      </c>
      <c r="E29" s="110">
        <f>B29+C29-D29</f>
        <v>0</v>
      </c>
      <c r="F29" s="109"/>
      <c r="G29" s="109"/>
      <c r="H29" s="109">
        <f aca="true" t="shared" si="3" ref="H29:H38">E29+F29-G29</f>
        <v>0</v>
      </c>
      <c r="I29" s="109"/>
      <c r="J29" s="109"/>
      <c r="K29" s="109"/>
      <c r="L29" s="109"/>
      <c r="M29" s="109"/>
      <c r="N29" s="109"/>
      <c r="O29" s="109"/>
      <c r="P29" s="109">
        <f>H29-O29</f>
        <v>0</v>
      </c>
    </row>
    <row r="30" spans="1:16" ht="12" customHeight="1">
      <c r="A30" s="109" t="s">
        <v>375</v>
      </c>
      <c r="B30" s="109"/>
      <c r="C30" s="109"/>
      <c r="D30" s="109"/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>
        <v>2</v>
      </c>
      <c r="C32" s="109"/>
      <c r="D32" s="109">
        <v>2</v>
      </c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2</v>
      </c>
      <c r="C37" s="110">
        <f>C29+C34+C35</f>
        <v>0</v>
      </c>
      <c r="D37" s="110">
        <f>D29+D34+D35</f>
        <v>2</v>
      </c>
      <c r="E37" s="110">
        <f>E29+E34+E35</f>
        <v>0</v>
      </c>
      <c r="F37" s="110"/>
      <c r="G37" s="110"/>
      <c r="H37" s="110">
        <f t="shared" si="3"/>
        <v>0</v>
      </c>
      <c r="I37" s="110"/>
      <c r="J37" s="110"/>
      <c r="K37" s="110"/>
      <c r="L37" s="110"/>
      <c r="M37" s="110"/>
      <c r="N37" s="110"/>
      <c r="O37" s="110"/>
      <c r="P37" s="109">
        <f>H37-O37</f>
        <v>0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32376</v>
      </c>
      <c r="C43" s="176">
        <f>C42+C37+C25+C16</f>
        <v>125</v>
      </c>
      <c r="D43" s="176">
        <f>D42+D37+D25+D16</f>
        <v>2</v>
      </c>
      <c r="E43" s="176">
        <f>E37+E25+E16</f>
        <v>32499</v>
      </c>
      <c r="F43" s="176"/>
      <c r="G43" s="176"/>
      <c r="H43" s="176">
        <f>H42+H37+H25+H16</f>
        <v>32499</v>
      </c>
      <c r="I43" s="176">
        <f>I25+I16</f>
        <v>27617</v>
      </c>
      <c r="J43" s="176">
        <f>J25+J16</f>
        <v>532</v>
      </c>
      <c r="K43" s="176"/>
      <c r="L43" s="176">
        <f>L25+L16</f>
        <v>28149</v>
      </c>
      <c r="M43" s="176"/>
      <c r="N43" s="176"/>
      <c r="O43" s="176">
        <f>O25+O16</f>
        <v>28149</v>
      </c>
      <c r="P43" s="177">
        <f>P37+P25+P16</f>
        <v>4350</v>
      </c>
    </row>
    <row r="44" spans="13:15" ht="12.75">
      <c r="M44" s="124"/>
      <c r="N44" s="124"/>
      <c r="O44" s="124"/>
    </row>
    <row r="45" spans="1:16" ht="12.75">
      <c r="A45" s="184" t="s">
        <v>566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2.75">
      <c r="K46" s="193" t="s">
        <v>551</v>
      </c>
      <c r="L46" s="193"/>
      <c r="M46" s="193"/>
      <c r="N46" s="193"/>
      <c r="O46" s="193"/>
      <c r="P46" s="193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72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570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2163</v>
      </c>
      <c r="C21" s="2"/>
      <c r="D21" s="3">
        <v>2163</v>
      </c>
      <c r="E21" s="3" t="s">
        <v>501</v>
      </c>
      <c r="F21" s="3">
        <v>8</v>
      </c>
      <c r="G21" s="3"/>
      <c r="H21" s="3">
        <v>8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159</v>
      </c>
      <c r="G22" s="3"/>
      <c r="H22" s="3">
        <v>159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167</v>
      </c>
      <c r="G24" s="3"/>
      <c r="H24" s="3">
        <f>H8+H12+H17+H19+H20+H21+H22</f>
        <v>167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2163</v>
      </c>
      <c r="C25" s="3"/>
      <c r="D25" s="3">
        <v>2163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3633</v>
      </c>
      <c r="C26" s="3">
        <v>3633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357</v>
      </c>
      <c r="C27" s="3">
        <v>357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30</v>
      </c>
      <c r="C32" s="2">
        <v>30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30</v>
      </c>
      <c r="C34" s="3">
        <v>30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/>
      <c r="C35" s="3"/>
      <c r="D35" s="3"/>
      <c r="E35" s="3" t="s">
        <v>520</v>
      </c>
      <c r="F35" s="3">
        <v>5429</v>
      </c>
      <c r="G35" s="3">
        <v>5429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170</v>
      </c>
      <c r="G36" s="3">
        <v>170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154</v>
      </c>
      <c r="G37" s="3">
        <v>154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189</v>
      </c>
      <c r="G38" s="2">
        <v>189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f>B40+B41+B42+B43</f>
        <v>927</v>
      </c>
      <c r="C39" s="2">
        <v>927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>
        <v>177</v>
      </c>
      <c r="G41" s="3">
        <v>177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12</v>
      </c>
      <c r="G42" s="3">
        <v>12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927</v>
      </c>
      <c r="C43" s="2">
        <v>927</v>
      </c>
      <c r="D43" s="3">
        <f>B43-C43</f>
        <v>0</v>
      </c>
      <c r="E43" s="3" t="s">
        <v>529</v>
      </c>
      <c r="F43" s="2">
        <v>57</v>
      </c>
      <c r="G43" s="2">
        <v>57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7110</v>
      </c>
      <c r="C44" s="2">
        <f>C21+C26+C27+C32+C39</f>
        <v>4947</v>
      </c>
      <c r="D44" s="2">
        <f>D21+D26+D27+D32+D39</f>
        <v>2163</v>
      </c>
      <c r="E44" s="3" t="s">
        <v>531</v>
      </c>
      <c r="F44" s="3">
        <v>42</v>
      </c>
      <c r="G44" s="3">
        <v>42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7110</v>
      </c>
      <c r="C45" s="2">
        <f>C7+C19+C44</f>
        <v>4947</v>
      </c>
      <c r="D45" s="2">
        <f>D7+D19+D44</f>
        <v>2163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4</v>
      </c>
      <c r="G47" s="2">
        <v>4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6003</v>
      </c>
      <c r="G49" s="2">
        <f>G30+G35+G36+G37+G38+G43+G47</f>
        <v>6003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6170</v>
      </c>
      <c r="G50" s="2">
        <f>G24+G49</f>
        <v>6003</v>
      </c>
      <c r="H50" s="2">
        <f t="shared" si="0"/>
        <v>167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566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4">
    <mergeCell ref="A2:D2"/>
    <mergeCell ref="K54:N54"/>
    <mergeCell ref="K56:N56"/>
    <mergeCell ref="K53:N53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571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557</v>
      </c>
      <c r="B7" s="3"/>
      <c r="C7" s="94">
        <v>1722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-449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-449</v>
      </c>
    </row>
    <row r="28" spans="1:3" ht="12.75">
      <c r="A28" s="2" t="s">
        <v>568</v>
      </c>
      <c r="B28" s="3"/>
      <c r="C28" s="94">
        <f>C7+C17+C27</f>
        <v>1273</v>
      </c>
    </row>
    <row r="29" spans="1:3" ht="12.75">
      <c r="A29" s="2" t="s">
        <v>439</v>
      </c>
      <c r="B29" s="3"/>
      <c r="C29" s="93"/>
    </row>
    <row r="30" spans="1:3" ht="12.75">
      <c r="A30" s="2" t="s">
        <v>558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627</v>
      </c>
    </row>
    <row r="43" spans="1:3" ht="12.75">
      <c r="A43" s="3" t="s">
        <v>451</v>
      </c>
      <c r="B43" s="3"/>
      <c r="C43" s="93">
        <v>627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566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2.75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spans="2:3" ht="23.25" customHeight="1">
      <c r="B2" s="201" t="s">
        <v>390</v>
      </c>
      <c r="C2" s="201"/>
    </row>
    <row r="3" ht="38.25" customHeight="1">
      <c r="A3" s="31" t="s">
        <v>391</v>
      </c>
    </row>
    <row r="4" spans="1:3" ht="15.75">
      <c r="A4" s="199" t="s">
        <v>572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2</v>
      </c>
      <c r="C9" s="90">
        <v>2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>
        <v>186</v>
      </c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188</v>
      </c>
      <c r="C14" s="2">
        <f>C9+C10+C11+C12+C13</f>
        <v>2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24</v>
      </c>
      <c r="C16" s="2">
        <v>24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24</v>
      </c>
      <c r="C19" s="3">
        <v>24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24</v>
      </c>
      <c r="C31" s="2">
        <f>C16+C21+C26+C27+C28+C29+C30</f>
        <v>24</v>
      </c>
    </row>
    <row r="34" ht="12.75">
      <c r="B34" s="184" t="s">
        <v>566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2.75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6">
    <mergeCell ref="A4:C4"/>
    <mergeCell ref="A36:C36"/>
    <mergeCell ref="A37:C37"/>
    <mergeCell ref="A38:C38"/>
    <mergeCell ref="A39:C39"/>
    <mergeCell ref="B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2017-10-27T09:04:49Z</cp:lastPrinted>
  <dcterms:created xsi:type="dcterms:W3CDTF">2004-03-27T06:47:02Z</dcterms:created>
  <dcterms:modified xsi:type="dcterms:W3CDTF">2017-10-27T12:31:18Z</dcterms:modified>
  <cp:category/>
  <cp:version/>
  <cp:contentType/>
  <cp:contentStatus/>
</cp:coreProperties>
</file>