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<sst xmlns="http://schemas.openxmlformats.org/spreadsheetml/2006/main" count="4318" uniqueCount="999">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</sst>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44651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44307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44651</v>
      </c>
    </row>
    <row r="11" spans="1:2" ht="15">
      <c r="A11" s="7" t="s">
        <v>977</v>
      </c>
      <c r="B11" s="578">
        <v>44307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2485</v>
      </c>
      <c r="D6" s="675">
        <f aca="true" t="shared" si="0" ref="D6:D15">C6-E6</f>
        <v>0</v>
      </c>
      <c r="E6" s="674">
        <f>'1-Баланс'!G95</f>
        <v>2485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2411</v>
      </c>
      <c r="D7" s="675">
        <f t="shared" si="0"/>
        <v>-652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</v>
      </c>
      <c r="D8" s="675">
        <f t="shared" si="0"/>
        <v>0</v>
      </c>
      <c r="E8" s="674">
        <f>ABS('2-Отчет за доходите'!C44)-ABS('2-Отчет за доходите'!G44)</f>
        <v>-5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2411</v>
      </c>
      <c r="D11" s="675">
        <f t="shared" si="0"/>
        <v>0</v>
      </c>
      <c r="E11" s="674">
        <f>'4-Отчет за собствения капитал'!L34</f>
        <v>2411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-0.002073828287017835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-0.06756756756756757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-0.002012072434607646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3.027027027027027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3.027027027027027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0.04054054054054054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0.04054054054054054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0.030692658647863958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0.02977867203219316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592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2261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217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224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2485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-647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-710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-652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2411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62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-710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-710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-715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-715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2416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2416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2411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2411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11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6'!K42</f>
        <v>11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12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6'!N42</f>
        <v>12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12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6'!Q42</f>
        <v>12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593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6'!R42</f>
        <v>2252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217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143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221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219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219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-2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-2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62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592</v>
      </c>
      <c r="D20" s="598">
        <f>SUM(D12:D19)</f>
        <v>593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-647</v>
      </c>
      <c r="H28" s="596">
        <f>SUM(H29:H31)</f>
        <v>-631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-710</v>
      </c>
      <c r="H30" s="196">
        <v>-694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</v>
      </c>
      <c r="H33" s="196">
        <v>-16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-652</v>
      </c>
      <c r="H34" s="598">
        <f>H28+H32+H33</f>
        <v>-647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2411</v>
      </c>
      <c r="H37" s="600">
        <f>H26+H18+H34</f>
        <v>2416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>
        <v>10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2261</v>
      </c>
      <c r="D56" s="602">
        <f>D20+D21+D22+D28+D33+D46+D52+D54+D55</f>
        <v>2262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</v>
      </c>
      <c r="H61" s="596">
        <f>SUM(H62:H68)</f>
        <v>68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62</v>
      </c>
      <c r="H64" s="196">
        <v>55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</v>
      </c>
      <c r="H65" s="196">
        <v>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217</v>
      </c>
      <c r="D68" s="196">
        <v>219</v>
      </c>
      <c r="E68" s="89" t="s">
        <v>212</v>
      </c>
      <c r="F68" s="93" t="s">
        <v>213</v>
      </c>
      <c r="G68" s="197">
        <v>2</v>
      </c>
      <c r="H68" s="196">
        <v>3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</v>
      </c>
      <c r="H71" s="598">
        <f>H59+H60+H61+H69+H70</f>
        <v>68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221</v>
      </c>
      <c r="D76" s="598">
        <f>SUM(D68:D75)</f>
        <v>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</v>
      </c>
      <c r="H79" s="600">
        <f>H71+H73+H75+H77</f>
        <v>68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</v>
      </c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224</v>
      </c>
      <c r="D94" s="602">
        <f>D65+D76+D85+D92+D93</f>
        <v>222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2485</v>
      </c>
      <c r="D95" s="604">
        <f>D94+D56</f>
        <v>2484</v>
      </c>
      <c r="E95" s="229" t="s">
        <v>942</v>
      </c>
      <c r="F95" s="489" t="s">
        <v>268</v>
      </c>
      <c r="G95" s="603">
        <f>G37+G40+G56+G79</f>
        <v>2485</v>
      </c>
      <c r="H95" s="604">
        <f>H37+H40+H56+H79</f>
        <v>2484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44307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</v>
      </c>
      <c r="D22" s="629">
        <f>SUM(D12:D18)+D19</f>
        <v>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</v>
      </c>
      <c r="D31" s="635">
        <f>D29+D22</f>
        <v>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</v>
      </c>
      <c r="H33" s="629">
        <f>IF((D31-H31)&gt;0,D31-H31,0)</f>
        <v>4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</v>
      </c>
      <c r="D36" s="637">
        <f>D31-D34+D35</f>
        <v>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</v>
      </c>
      <c r="H42" s="244">
        <f>IF(H37&gt;0,IF(D38+H37&lt;0,0,D38+H37),IF(D37-D38&lt;0,D38-D37,0))</f>
        <v>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</v>
      </c>
      <c r="H44" s="268">
        <f>IF(D42=0,IF(H42-H43&gt;0,H42-H43+D43,0),IF(D42-D43&lt;0,D43-D42+H43,0))</f>
        <v>4</v>
      </c>
    </row>
    <row r="45" spans="1:8" ht="15.75" thickBot="1">
      <c r="A45" s="270" t="s">
        <v>371</v>
      </c>
      <c r="B45" s="271" t="s">
        <v>372</v>
      </c>
      <c r="C45" s="630">
        <f>C36+C38+C42</f>
        <v>5</v>
      </c>
      <c r="D45" s="631">
        <f>D36+D38+D42</f>
        <v>4</v>
      </c>
      <c r="E45" s="270" t="s">
        <v>373</v>
      </c>
      <c r="F45" s="272" t="s">
        <v>374</v>
      </c>
      <c r="G45" s="630">
        <f>G42+G36</f>
        <v>5</v>
      </c>
      <c r="H45" s="631">
        <f>H42+H36</f>
        <v>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44307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</v>
      </c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44307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-710</v>
      </c>
      <c r="K13" s="585"/>
      <c r="L13" s="584">
        <f>SUM(C13:K13)</f>
        <v>2416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-710</v>
      </c>
      <c r="K17" s="653">
        <f t="shared" si="2"/>
        <v>0</v>
      </c>
      <c r="L17" s="584">
        <f t="shared" si="1"/>
        <v>2416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</v>
      </c>
      <c r="K18" s="585"/>
      <c r="L18" s="584">
        <f t="shared" si="1"/>
        <v>-5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-715</v>
      </c>
      <c r="K31" s="653">
        <f t="shared" si="6"/>
        <v>0</v>
      </c>
      <c r="L31" s="584">
        <f t="shared" si="1"/>
        <v>2411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-715</v>
      </c>
      <c r="K34" s="587">
        <f t="shared" si="7"/>
        <v>0</v>
      </c>
      <c r="L34" s="651">
        <f t="shared" si="1"/>
        <v>2411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44307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44307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11</v>
      </c>
      <c r="L16" s="328">
        <v>1</v>
      </c>
      <c r="M16" s="328"/>
      <c r="N16" s="329">
        <f t="shared" si="4"/>
        <v>12</v>
      </c>
      <c r="O16" s="328"/>
      <c r="P16" s="328"/>
      <c r="Q16" s="329">
        <f t="shared" si="0"/>
        <v>12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11</v>
      </c>
      <c r="L19" s="330">
        <f>SUM(L11:L18)</f>
        <v>1</v>
      </c>
      <c r="M19" s="330">
        <f>SUM(M11:M18)</f>
        <v>0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593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11</v>
      </c>
      <c r="L42" s="349">
        <f t="shared" si="11"/>
        <v>1</v>
      </c>
      <c r="M42" s="349">
        <f t="shared" si="11"/>
        <v>0</v>
      </c>
      <c r="N42" s="349">
        <f t="shared" si="11"/>
        <v>12</v>
      </c>
      <c r="O42" s="349">
        <f t="shared" si="11"/>
        <v>0</v>
      </c>
      <c r="P42" s="349">
        <f t="shared" si="11"/>
        <v>0</v>
      </c>
      <c r="Q42" s="349">
        <f t="shared" si="11"/>
        <v>12</v>
      </c>
      <c r="R42" s="350">
        <f t="shared" si="11"/>
        <v>2252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44307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217</v>
      </c>
      <c r="D26" s="362">
        <f>SUM(D27:D29)</f>
        <v>219</v>
      </c>
      <c r="E26" s="369">
        <f>SUM(E27:E29)</f>
        <v>-2</v>
      </c>
      <c r="F26" s="133"/>
    </row>
    <row r="27" spans="1:6" ht="15">
      <c r="A27" s="370" t="s">
        <v>617</v>
      </c>
      <c r="B27" s="135" t="s">
        <v>618</v>
      </c>
      <c r="C27" s="368">
        <v>143</v>
      </c>
      <c r="D27" s="368">
        <v>145</v>
      </c>
      <c r="E27" s="369">
        <f t="shared" si="0"/>
        <v>-2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</v>
      </c>
      <c r="D40" s="362">
        <f>SUM(D41:D44)</f>
        <v>0</v>
      </c>
      <c r="E40" s="369">
        <f>SUM(E41:E44)</f>
        <v>4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</v>
      </c>
      <c r="D44" s="368"/>
      <c r="E44" s="369">
        <f t="shared" si="0"/>
        <v>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</v>
      </c>
      <c r="D45" s="438">
        <f>D26+D30+D31+D33+D32+D34+D35+D40</f>
        <v>219</v>
      </c>
      <c r="E45" s="439">
        <f>E26+E30+E31+E33+E32+E34+E35+E40</f>
        <v>2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221</v>
      </c>
      <c r="D46" s="444">
        <f>D45+D23+D21+D11</f>
        <v>219</v>
      </c>
      <c r="E46" s="445">
        <f>E45+E23+E21+E11</f>
        <v>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62</v>
      </c>
      <c r="D89" s="197">
        <v>62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9</v>
      </c>
      <c r="D90" s="197">
        <v>9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</v>
      </c>
      <c r="D98" s="433">
        <f>D87+D82+D77+D73+D97</f>
        <v>74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74</v>
      </c>
      <c r="D99" s="427">
        <f>D98+D70+D68</f>
        <v>74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44307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44307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2022-04-27T13:30:00Z</dcterms:modified>
  <cp:category/>
  <cp:version/>
  <cp:contentType/>
  <cp:contentStatus/>
</cp:coreProperties>
</file>