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GT_Custom" sheetId="9" state="hidden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Excel_BuiltIn__FilterDatabase" localSheetId="0">'справка №1-БАЛАНС'!#REF!</definedName>
    <definedName name="Excel_BuiltIn_Print_Area" localSheetId="7">'справка №8'!$A:$XFD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<sst xmlns="http://schemas.openxmlformats.org/spreadsheetml/2006/main" count="1085" uniqueCount="901">
  <si>
    <t xml:space="preserve"> КОНСОЛИДИРАН  БАЛАНС </t>
  </si>
  <si>
    <t>Име на отчитащото се предприятие: "КАУЧУК" АД</t>
  </si>
  <si>
    <t xml:space="preserve"> КАУЧУК АД</t>
  </si>
  <si>
    <t>ЕИК по БУЛСТАТ 822105378</t>
  </si>
  <si>
    <t>Вид на отчета:</t>
  </si>
  <si>
    <t>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</si>
  <si>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</si>
  <si>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</si>
  <si>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</si>
  <si>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</si>
  <si>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</si>
  <si>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</si>
  <si>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</si>
  <si>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</si>
  <si>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</si>
  <si>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</si>
  <si>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</si>
  <si>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</si>
  <si>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</si>
  <si>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</si>
  <si>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</si>
  <si>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</si>
  <si>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</si>
  <si>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</si>
  <si>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</si>
  <si>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</si>
  <si>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</si>
  <si>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</si>
  <si>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</si>
  <si>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</si>
  <si>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</si>
  <si>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</si>
  <si>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</si>
  <si>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</si>
  <si>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</si>
  <si>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</si>
  <si>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</si>
  <si>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</si>
  <si>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</si>
  <si>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</si>
  <si>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</si>
  <si>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</si>
  <si>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</si>
  <si>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</si>
  <si>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</si>
  <si>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</si>
  <si>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</si>
  <si>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</si>
  <si>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</si>
  <si>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</si>
  <si>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</si>
  <si>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</si>
  <si>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</si>
  <si>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</si>
  <si>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</si>
  <si>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</si>
  <si>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</si>
  <si>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</si>
  <si>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</si>
  <si>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</si>
  <si>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</si>
  <si>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</si>
  <si>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</si>
  <si>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</si>
  <si>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</si>
  <si>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</si>
  <si>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</si>
  <si>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</si>
  <si>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</si>
  <si>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</si>
  <si>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</si>
  <si>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</si>
  <si>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</si>
  <si>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</si>
  <si>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</si>
  <si>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</si>
  <si>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</si>
  <si>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</si>
  <si>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</si>
  <si>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</si>
  <si>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</si>
  <si>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</si>
  <si>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</si>
  <si>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</si>
  <si>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</si>
  <si>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</si>
  <si>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</si>
  <si>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</si>
  <si>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</si>
  <si>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</si>
  <si>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</si>
  <si>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</si>
  <si>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</si>
  <si>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</si>
  <si>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</si>
  <si>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</si>
  <si>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</si>
  <si>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</si>
  <si>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</si>
  <si>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</si>
  <si>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</si>
  <si>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</si>
  <si>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</si>
  <si>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</si>
  <si>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</si>
  <si>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</si>
  <si>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</si>
  <si>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</si>
  <si>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</si>
  <si>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</si>
  <si>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</si>
  <si>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</si>
  <si>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</si>
  <si>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</si>
  <si>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</si>
  <si>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</si>
  <si>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</si>
  <si>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</si>
  <si>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</si>
  <si>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</si>
  <si>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</si>
  <si>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</si>
  <si>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</si>
  <si>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</si>
  <si>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</si>
  <si>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</si>
  <si>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</si>
  <si>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</si>
  <si>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</si>
  <si>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</si>
  <si>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</si>
  <si>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</si>
  <si>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</si>
  <si>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</si>
  <si>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</si>
  <si>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</si>
  <si>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</si>
  <si>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</si>
  <si>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</si>
  <si>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</si>
  <si>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</si>
  <si>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</si>
  <si>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</si>
  <si>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</si>
  <si>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</si>
  <si>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</si>
  <si>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</si>
  <si>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</si>
  <si>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</si>
  <si>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</si>
  <si>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</si>
  <si>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</si>
  <si>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</si>
  <si>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</si>
  <si>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</si>
  <si>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</si>
  <si>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</si>
  <si>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</si>
  <si>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</si>
  <si>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</si>
  <si>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</si>
  <si>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</si>
  <si>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</si>
  <si>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</si>
  <si>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</si>
  <si>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</si>
  <si>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</si>
  <si>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</si>
  <si>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</si>
  <si>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</si>
  <si>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</si>
  <si>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</si>
  <si>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</si>
  <si>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</si>
  <si>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</si>
  <si>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</si>
  <si>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</si>
  <si>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</si>
  <si>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</si>
  <si>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</si>
  <si>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</si>
  <si>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</si>
  <si>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</si>
  <si>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</si>
  <si>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</si>
  <si>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</si>
  <si>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</si>
  <si>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</si>
  <si>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</si>
  <si>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</si>
  <si>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</si>
  <si>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</si>
  <si>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</si>
  <si>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</si>
  <si>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</si>
  <si>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</si>
  <si>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</si>
  <si>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</si>
  <si>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</si>
  <si>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</si>
  <si>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</si>
  <si>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</si>
  <si>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</si>
  <si>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</si>
  <si>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</si>
  <si>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</si>
  <si>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</si>
  <si>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</si>
  <si>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</si>
  <si>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</si>
  <si>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</si>
  <si>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</si>
  <si>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</si>
  <si>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</si>
  <si>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</si>
  <si>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</si>
  <si>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</si>
  <si>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</si>
  <si>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</si>
  <si>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</si>
  <si>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</si>
  <si>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</si>
  <si>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</si>
  <si>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</si>
  <si>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</si>
  <si>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</si>
  <si>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</si>
  <si>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</si>
  <si>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</si>
  <si>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</si>
  <si>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</si>
  <si>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</si>
  <si>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</si>
  <si>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</si>
  <si>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</si>
  <si>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</si>
  <si>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</si>
  <si>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</si>
  <si>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</si>
  <si>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</si>
  <si>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</si>
  <si>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</si>
  <si>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</si>
  <si>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</si>
  <si>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</si>
  <si>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</si>
  <si>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</si>
  <si>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</si>
  <si>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</si>
  <si>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</si>
  <si>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</si>
  <si>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</si>
  <si>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</si>
  <si>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</si>
  <si>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</si>
  <si>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</si>
  <si>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</si>
  <si>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</si>
  <si>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</si>
  <si>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</si>
  <si>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</si>
  <si>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</si>
  <si>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</si>
  <si>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</si>
  <si>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</si>
  <si>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</si>
  <si>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</si>
  <si>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</si>
  <si>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</si>
  <si>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</si>
  <si>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</si>
  <si>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</si>
  <si>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</si>
  <si>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</si>
  <si>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</si>
  <si>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</si>
  <si>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</t>
  </si>
  <si>
    <t>Ръководител: ………………….</t>
  </si>
  <si>
    <t xml:space="preserve">ОТЧЕТ ЗА ДОХОДИТЕ 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</si>
  <si>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</si>
  <si>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</si>
  <si>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</si>
  <si>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</si>
  <si>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</si>
  <si>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</si>
  <si>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</si>
  <si>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</si>
  <si>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</si>
  <si>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</si>
  <si>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</si>
  <si>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</si>
  <si>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</si>
  <si>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</si>
  <si>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</si>
  <si>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</si>
  <si>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</si>
  <si>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</si>
  <si>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</si>
  <si>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</si>
  <si>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</si>
  <si>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</si>
  <si>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</si>
  <si>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</si>
  <si>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</si>
  <si>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</si>
  <si>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</si>
  <si>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</si>
  <si>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</si>
  <si>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</si>
  <si>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</si>
  <si>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</si>
  <si>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</si>
  <si>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</si>
  <si>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</si>
  <si>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</si>
  <si>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</si>
  <si>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</si>
  <si>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</si>
  <si>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</si>
  <si>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</si>
  <si>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</si>
  <si>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</si>
  <si>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</si>
  <si>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</si>
  <si>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</si>
  <si>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</si>
  <si>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</si>
  <si>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</si>
  <si>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</si>
  <si>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</si>
  <si>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</si>
  <si>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</si>
  <si>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</si>
  <si>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</si>
  <si>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</si>
  <si>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</si>
  <si>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</si>
  <si>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</si>
  <si>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</si>
  <si>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</si>
  <si>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</si>
  <si>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</si>
  <si>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</si>
  <si>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</si>
  <si>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</si>
  <si>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</si>
  <si>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</si>
  <si>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</si>
  <si>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</si>
  <si>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</si>
  <si>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</si>
  <si>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</si>
  <si>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</si>
  <si>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</si>
  <si>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</si>
  <si>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</si>
  <si>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</si>
  <si>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</si>
  <si>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</si>
  <si>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</si>
  <si>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</si>
  <si>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</si>
  <si>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</si>
  <si>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</si>
  <si>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</si>
  <si>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</si>
  <si>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</si>
  <si>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</si>
  <si>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</si>
  <si>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</si>
  <si>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</si>
  <si>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</si>
  <si>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</si>
  <si>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</si>
  <si>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</si>
  <si>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</si>
  <si>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</si>
  <si>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</si>
  <si>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</si>
  <si>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</si>
  <si>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</si>
  <si>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</si>
  <si>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</si>
  <si>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</si>
  <si>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</si>
  <si>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</si>
  <si>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</si>
  <si>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</si>
  <si>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</si>
  <si>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</si>
  <si>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</si>
  <si>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</si>
  <si>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</si>
  <si>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</si>
  <si>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</si>
  <si>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</si>
  <si>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</si>
  <si>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</si>
  <si>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</si>
  <si>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</si>
  <si>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</si>
  <si>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</si>
  <si>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</si>
  <si>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</si>
  <si>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</si>
  <si>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</si>
  <si>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</si>
  <si>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</si>
  <si>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</si>
  <si>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</si>
  <si>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</si>
  <si>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</si>
  <si>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</si>
  <si>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</si>
  <si>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</si>
  <si>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</si>
  <si>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</si>
  <si>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</si>
  <si>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</si>
  <si>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</si>
  <si>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</si>
  <si>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</si>
  <si>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</si>
  <si>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</si>
  <si>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</si>
  <si>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</si>
  <si>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</si>
  <si>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</si>
  <si>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</si>
  <si>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</si>
  <si>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</si>
  <si>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</si>
  <si>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</si>
  <si>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</si>
  <si>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</si>
  <si>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</si>
  <si>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</si>
  <si>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</si>
  <si>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</si>
  <si>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</si>
  <si>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</si>
  <si>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</si>
  <si>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</si>
  <si>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</si>
  <si>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</si>
  <si>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</si>
  <si>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</si>
  <si>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</si>
  <si>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</si>
  <si>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</si>
  <si>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</si>
  <si>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</si>
  <si>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</si>
  <si>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</si>
  <si>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</si>
  <si>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</si>
  <si>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</si>
  <si>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</si>
  <si>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</si>
  <si>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</si>
  <si>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</si>
  <si>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</si>
  <si>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</si>
  <si>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</si>
  <si>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</si>
  <si>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</si>
  <si>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</si>
  <si>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</si>
  <si>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</si>
  <si>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Ръководител: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</si>
  <si>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</si>
  <si>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</si>
  <si>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</si>
  <si>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</si>
  <si>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</si>
  <si>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</si>
  <si>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</si>
  <si>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</si>
  <si>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</si>
  <si>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</si>
  <si>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</si>
  <si>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</si>
  <si>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</si>
  <si>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</si>
  <si>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</si>
  <si>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</si>
  <si>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</si>
  <si>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</si>
  <si>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</si>
  <si>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</si>
  <si>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</si>
  <si>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</si>
  <si>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</si>
  <si>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</si>
  <si>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</si>
  <si>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</si>
  <si>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</si>
  <si>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</si>
  <si>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</si>
  <si>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</si>
  <si>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</si>
  <si>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</si>
  <si>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</si>
  <si>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</si>
  <si>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</si>
  <si>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</si>
  <si>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</si>
  <si>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</si>
  <si>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</si>
  <si>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</si>
  <si>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</si>
  <si>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</si>
  <si>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</si>
  <si>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</si>
  <si>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</si>
  <si>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</si>
  <si>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</si>
  <si>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</si>
  <si>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</si>
  <si>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</si>
  <si>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</si>
  <si>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</si>
  <si>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</si>
  <si>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</si>
  <si>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</si>
  <si>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</si>
  <si>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</si>
  <si>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</si>
  <si>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</si>
  <si>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</si>
  <si>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</si>
  <si>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</si>
  <si>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</si>
  <si>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</si>
  <si>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</si>
  <si>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</si>
  <si>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</si>
  <si>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</si>
  <si>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</si>
  <si>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</si>
  <si>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</si>
  <si>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</si>
  <si>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</si>
  <si>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</si>
  <si>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</si>
  <si>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</si>
  <si>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</si>
  <si>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</si>
  <si>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</si>
  <si>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</si>
  <si>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</si>
  <si>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</si>
  <si>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</si>
  <si>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</si>
  <si>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</si>
  <si>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</si>
  <si>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</si>
  <si>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</si>
  <si>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</si>
  <si>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</si>
  <si>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</si>
  <si>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</si>
  <si>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</si>
  <si>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</si>
  <si>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</si>
  <si>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</si>
  <si>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</si>
  <si>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</si>
  <si>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</si>
  <si>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</si>
  <si>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</si>
  <si>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</si>
  <si>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</si>
  <si>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</si>
  <si>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</si>
  <si>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</si>
  <si>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</si>
  <si>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</si>
  <si>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</si>
  <si>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</si>
  <si>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</si>
  <si>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</si>
  <si>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</si>
  <si>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</si>
  <si>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</si>
  <si>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</si>
  <si>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</si>
  <si>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</si>
  <si>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</si>
  <si>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</si>
  <si>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</si>
  <si>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</si>
  <si>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</si>
  <si>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</si>
  <si>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</si>
  <si>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</si>
  <si>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</si>
  <si>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</si>
  <si>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</si>
  <si>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</si>
  <si>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</si>
  <si>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</si>
  <si>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</si>
  <si>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</si>
  <si>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</si>
  <si>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</si>
  <si>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</si>
  <si>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</si>
  <si>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</si>
  <si>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</si>
  <si>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</si>
  <si>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</si>
  <si>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</si>
  <si>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</si>
  <si>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</si>
  <si>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</si>
  <si>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</si>
  <si>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</si>
  <si>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</si>
  <si>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</si>
  <si>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</si>
  <si>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</si>
  <si>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</si>
  <si>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</si>
  <si>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</si>
  <si>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</si>
  <si>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</si>
  <si>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</si>
  <si>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</si>
  <si>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</si>
  <si>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</si>
  <si>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</si>
  <si>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</si>
  <si>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</si>
  <si>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</si>
  <si>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</si>
  <si>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</si>
  <si>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</si>
  <si>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</si>
  <si>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</si>
  <si>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</si>
  <si>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</si>
  <si>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</si>
  <si>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</si>
  <si>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</si>
  <si>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</si>
  <si>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</si>
  <si>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</si>
  <si>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</si>
  <si>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</si>
  <si>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</si>
  <si>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</si>
  <si>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</si>
  <si>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</si>
  <si>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</si>
  <si>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</si>
  <si>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</si>
  <si>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</si>
  <si>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</si>
  <si>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</si>
  <si>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</si>
  <si>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</si>
  <si>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</si>
  <si>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</si>
  <si>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</si>
  <si>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</si>
  <si>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</si>
  <si>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</si>
  <si>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</si>
  <si>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</si>
  <si>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</si>
  <si>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</si>
  <si>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</si>
  <si>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</si>
  <si>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</si>
  <si>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</si>
  <si>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</si>
  <si>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</si>
  <si>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</si>
  <si>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</si>
  <si>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</si>
  <si>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</si>
  <si>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</si>
  <si>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</si>
  <si>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</si>
  <si>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</si>
  <si>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</si>
  <si>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</si>
  <si>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</si>
  <si>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</si>
  <si>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</si>
  <si>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</si>
  <si>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</si>
  <si>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</si>
  <si>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</si>
  <si>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</si>
  <si>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</si>
  <si>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</si>
  <si>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</si>
  <si>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</si>
  <si>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</si>
  <si>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</si>
  <si>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</si>
  <si>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</si>
  <si>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</si>
  <si>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</si>
  <si>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</si>
  <si>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</si>
  <si>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</si>
  <si>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</si>
  <si>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</si>
  <si>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</si>
  <si>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</si>
  <si>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</si>
  <si>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</si>
  <si>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</si>
  <si>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</si>
  <si>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</si>
  <si>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</si>
  <si>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</si>
  <si>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</si>
  <si>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</si>
  <si>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</si>
  <si>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</si>
  <si>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</si>
  <si>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</si>
  <si>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</si>
  <si>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</si>
  <si>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</si>
  <si>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</si>
  <si>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</si>
  <si>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</si>
  <si>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</si>
  <si>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</si>
  <si>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</si>
  <si>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</si>
  <si>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</si>
  <si>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</si>
  <si>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</si>
  <si>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</si>
  <si>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</si>
  <si>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</si>
  <si>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</si>
  <si>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</si>
  <si>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</si>
  <si>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</si>
  <si>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</si>
  <si>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</si>
  <si>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</si>
  <si>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</si>
  <si>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</si>
  <si>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</si>
  <si>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</si>
  <si>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</si>
  <si>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</si>
  <si>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</si>
  <si>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</si>
  <si>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</si>
  <si>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</si>
  <si>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</si>
  <si>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</si>
  <si>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</si>
  <si>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</si>
  <si>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</si>
  <si>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</si>
  <si>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</si>
  <si>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</si>
  <si>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</si>
  <si>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</si>
  <si>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</si>
  <si>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</si>
  <si>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</si>
  <si>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</si>
  <si>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</si>
  <si>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</si>
  <si>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</si>
  <si>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</si>
  <si>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</si>
  <si>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</si>
  <si>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</si>
  <si>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</si>
  <si>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</si>
  <si>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</si>
  <si>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</si>
  <si>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</si>
  <si>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</si>
  <si>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</si>
  <si>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</si>
  <si>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</si>
  <si>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</si>
  <si>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</si>
  <si>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</si>
  <si>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</si>
  <si>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</si>
  <si>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</si>
  <si>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</si>
  <si>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</si>
  <si>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</si>
  <si>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</si>
  <si>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</si>
  <si>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</si>
  <si>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</si>
  <si>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</si>
  <si>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</si>
  <si>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</si>
  <si>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</si>
  <si>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</si>
  <si>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</si>
  <si>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</si>
  <si>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</si>
  <si>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</si>
  <si>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</si>
  <si>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</si>
  <si>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</si>
  <si>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</si>
  <si>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</si>
  <si>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</si>
  <si>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</si>
  <si>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</si>
  <si>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</si>
  <si>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</si>
  <si>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</si>
  <si>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</si>
  <si>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</si>
  <si>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</si>
  <si>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</si>
  <si>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</si>
  <si>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</si>
  <si>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</si>
  <si>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</si>
  <si>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</si>
  <si>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</si>
  <si>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</si>
  <si>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</si>
  <si>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</si>
  <si>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предприятие:"КАУЧУК" АД</t>
  </si>
  <si>
    <r>
      <t xml:space="preserve">Отчетен период:01.01.2012г. -31.12.2012г.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</si>
  <si>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</si>
  <si>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</si>
  <si>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</si>
  <si>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</si>
  <si>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</si>
  <si>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</si>
  <si>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</si>
  <si>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'1. „КАУЧУК ИМПЕКС“ ООД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</si>
  <si>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</si>
  <si>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</si>
  <si>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</si>
  <si>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</si>
  <si>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</si>
  <si>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</si>
  <si>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</si>
  <si>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</si>
  <si>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</si>
  <si>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</si>
  <si>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</si>
  <si>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</si>
  <si>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</si>
  <si>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</si>
  <si>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</si>
  <si>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</si>
  <si>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1.Фонд "Индустрия"</t>
  </si>
  <si>
    <t>8-4045</t>
  </si>
  <si>
    <t>Обща сума за чужбина (I+II+III+IV):</t>
  </si>
  <si>
    <t>8-4050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</si>
  <si>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</si>
  <si>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</si>
  <si>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</si>
  <si>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</si>
  <si>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</si>
  <si>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</si>
  <si>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</si>
  <si>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</si>
  <si>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</si>
  <si>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</si>
  <si>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</si>
  <si>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</si>
  <si>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</si>
  <si>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</si>
  <si>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</si>
  <si>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</si>
  <si>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Съставител: Солекс Консулт ЕООД……………</t>
  </si>
  <si>
    <t>/Христо Синджирлиев/</t>
  </si>
  <si>
    <t xml:space="preserve">                         /Христо Синджирлиев/</t>
  </si>
  <si>
    <t>Съставител Солекс Консулт ЕООД:</t>
  </si>
  <si>
    <t>/Николай Генчев/</t>
  </si>
  <si>
    <t xml:space="preserve">                              Ръководител (Николай Генчев):</t>
  </si>
  <si>
    <t>Съставител (Солекс Консулт ЕООД):</t>
  </si>
  <si>
    <t xml:space="preserve">                                       /Христо Синджирлиев/</t>
  </si>
  <si>
    <t>Ръководител   (Николай Генчев):</t>
  </si>
  <si>
    <t xml:space="preserve"> Ръководител (Николай Генчев):…………..</t>
  </si>
  <si>
    <t xml:space="preserve">Съставител( Солекс Консулт ЕООД): ……… </t>
  </si>
  <si>
    <t>Съставител(Солекс Консулт ЕООД):……………….</t>
  </si>
  <si>
    <t>Ръководител ( Николай Генчев):……………..</t>
  </si>
  <si>
    <t xml:space="preserve">  Ръководител (Николай Генчев):</t>
  </si>
  <si>
    <t>01.01.2015г. - 30.06.2015г.</t>
  </si>
  <si>
    <t>Дата на съставяне:31.07.2015г.</t>
  </si>
  <si>
    <t>31.07.2015 г.</t>
  </si>
  <si>
    <t xml:space="preserve">Дата на съставяне:31.07.2015г.              </t>
  </si>
  <si>
    <t xml:space="preserve">Дата  на съставяне: 31.07.2015г.                                                                                                                        </t>
  </si>
  <si>
    <t>Дата на съставяне: 31.07.2015г.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</si>
</sst>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</numFmts>
  <fonts count="52">
    <font>
      <sz val="10"/>
      <name val="TmsCyr"/>
      <family val="0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2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64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1" xfId="61" applyFont="1" applyBorder="1" applyAlignment="1" applyProtection="1">
      <alignment horizontal="center" vertical="center"/>
      <protection/>
    </xf>
    <xf numFmtId="0" fontId="4" fillId="0" borderId="12" xfId="61" applyFont="1" applyBorder="1" applyAlignment="1" applyProtection="1">
      <alignment horizontal="center" vertical="top" wrapText="1"/>
      <protection/>
    </xf>
    <xf numFmtId="164" fontId="4" fillId="0" borderId="12" xfId="61" applyNumberFormat="1" applyFont="1" applyBorder="1" applyAlignment="1" applyProtection="1">
      <alignment horizontal="center" vertical="top" wrapText="1"/>
      <protection/>
    </xf>
    <xf numFmtId="49" fontId="4" fillId="0" borderId="12" xfId="61" applyNumberFormat="1" applyFont="1" applyBorder="1" applyAlignment="1" applyProtection="1">
      <alignment horizontal="center" vertical="center" wrapText="1"/>
      <protection/>
    </xf>
    <xf numFmtId="164" fontId="4" fillId="0" borderId="13" xfId="61" applyNumberFormat="1" applyFont="1" applyBorder="1" applyAlignment="1" applyProtection="1">
      <alignment horizontal="center" vertical="top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5" xfId="61" applyFont="1" applyBorder="1" applyAlignment="1" applyProtection="1">
      <alignment horizontal="center" vertical="top" wrapText="1"/>
      <protection/>
    </xf>
    <xf numFmtId="0" fontId="6" fillId="33" borderId="16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7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8" xfId="61" applyNumberFormat="1" applyFont="1" applyFill="1" applyBorder="1" applyAlignment="1" applyProtection="1">
      <alignment horizontal="right" vertical="top" wrapText="1"/>
      <protection/>
    </xf>
    <xf numFmtId="0" fontId="3" fillId="33" borderId="19" xfId="0" applyFont="1" applyFill="1" applyBorder="1" applyAlignment="1" applyProtection="1">
      <alignment vertical="top" wrapText="1"/>
      <protection/>
    </xf>
    <xf numFmtId="0" fontId="3" fillId="33" borderId="20" xfId="0" applyFont="1" applyFill="1" applyBorder="1" applyAlignment="1" applyProtection="1">
      <alignment vertical="top" wrapText="1"/>
      <protection/>
    </xf>
    <xf numFmtId="0" fontId="7" fillId="33" borderId="14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3" fillId="33" borderId="21" xfId="0" applyFont="1" applyFill="1" applyBorder="1" applyAlignment="1" applyProtection="1">
      <alignment vertical="top" wrapText="1"/>
      <protection/>
    </xf>
    <xf numFmtId="0" fontId="3" fillId="33" borderId="22" xfId="0" applyFont="1" applyFill="1" applyBorder="1" applyAlignment="1" applyProtection="1">
      <alignment vertical="top" wrapText="1"/>
      <protection/>
    </xf>
    <xf numFmtId="0" fontId="3" fillId="33" borderId="23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7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5" xfId="61" applyNumberFormat="1" applyFont="1" applyFill="1" applyBorder="1" applyAlignment="1" applyProtection="1">
      <alignment vertical="top" wrapText="1"/>
      <protection locked="0"/>
    </xf>
    <xf numFmtId="1" fontId="5" fillId="35" borderId="15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5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7" xfId="61" applyNumberFormat="1" applyFont="1" applyBorder="1" applyAlignment="1" applyProtection="1">
      <alignment horizontal="right" vertical="top" wrapText="1"/>
      <protection/>
    </xf>
    <xf numFmtId="1" fontId="3" fillId="0" borderId="24" xfId="0" applyNumberFormat="1" applyFont="1" applyBorder="1" applyAlignment="1" applyProtection="1">
      <alignment vertical="top" wrapText="1"/>
      <protection/>
    </xf>
    <xf numFmtId="1" fontId="3" fillId="0" borderId="25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37" borderId="15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5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7" xfId="61" applyNumberFormat="1" applyFont="1" applyFill="1" applyBorder="1" applyAlignment="1" applyProtection="1">
      <alignment vertical="top" wrapText="1"/>
      <protection locked="0"/>
    </xf>
    <xf numFmtId="1" fontId="10" fillId="0" borderId="18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3" fillId="0" borderId="22" xfId="0" applyNumberFormat="1" applyFont="1" applyBorder="1" applyAlignment="1" applyProtection="1">
      <alignment vertical="top" wrapText="1"/>
      <protection/>
    </xf>
    <xf numFmtId="1" fontId="3" fillId="0" borderId="23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7" xfId="61" applyNumberFormat="1" applyFont="1" applyBorder="1" applyAlignment="1" applyProtection="1">
      <alignment horizontal="right"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26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7" xfId="0" applyNumberFormat="1" applyFont="1" applyBorder="1" applyAlignment="1" applyProtection="1">
      <alignment vertical="top" wrapText="1"/>
      <protection/>
    </xf>
    <xf numFmtId="1" fontId="5" fillId="35" borderId="26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4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4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8" xfId="61" applyNumberFormat="1" applyFont="1" applyBorder="1" applyAlignment="1" applyProtection="1">
      <alignment horizontal="right" vertical="top" wrapText="1"/>
      <protection/>
    </xf>
    <xf numFmtId="1" fontId="5" fillId="0" borderId="29" xfId="61" applyNumberFormat="1" applyFont="1" applyBorder="1" applyAlignment="1" applyProtection="1">
      <alignment vertical="top" wrapText="1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5" fillId="0" borderId="19" xfId="61" applyNumberFormat="1" applyFont="1" applyBorder="1" applyAlignment="1" applyProtection="1">
      <alignment vertical="top" wrapText="1"/>
      <protection/>
    </xf>
    <xf numFmtId="1" fontId="5" fillId="0" borderId="20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21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5" fillId="0" borderId="23" xfId="61" applyNumberFormat="1" applyFont="1" applyBorder="1" applyAlignment="1" applyProtection="1">
      <alignment vertical="top" wrapText="1"/>
      <protection/>
    </xf>
    <xf numFmtId="1" fontId="8" fillId="0" borderId="30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4" fillId="0" borderId="15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1" fontId="3" fillId="0" borderId="15" xfId="0" applyNumberFormat="1" applyFont="1" applyBorder="1" applyAlignment="1" applyProtection="1">
      <alignment vertical="top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0" fontId="6" fillId="33" borderId="31" xfId="61" applyFont="1" applyFill="1" applyBorder="1" applyAlignment="1" applyProtection="1">
      <alignment vertical="top" wrapText="1"/>
      <protection/>
    </xf>
    <xf numFmtId="49" fontId="10" fillId="0" borderId="32" xfId="61" applyNumberFormat="1" applyFont="1" applyBorder="1" applyAlignment="1" applyProtection="1">
      <alignment horizontal="right" vertical="top" wrapText="1"/>
      <protection/>
    </xf>
    <xf numFmtId="1" fontId="4" fillId="0" borderId="33" xfId="61" applyNumberFormat="1" applyFont="1" applyBorder="1" applyAlignment="1" applyProtection="1">
      <alignment vertical="top" wrapText="1"/>
      <protection/>
    </xf>
    <xf numFmtId="49" fontId="6" fillId="33" borderId="32" xfId="61" applyNumberFormat="1" applyFont="1" applyFill="1" applyBorder="1" applyAlignment="1" applyProtection="1">
      <alignment vertical="center" wrapText="1"/>
      <protection/>
    </xf>
    <xf numFmtId="1" fontId="10" fillId="0" borderId="32" xfId="61" applyNumberFormat="1" applyFont="1" applyBorder="1" applyAlignment="1" applyProtection="1">
      <alignment horizontal="right" vertical="top" wrapText="1"/>
      <protection/>
    </xf>
    <xf numFmtId="1" fontId="5" fillId="0" borderId="34" xfId="61" applyNumberFormat="1" applyFont="1" applyBorder="1" applyAlignment="1" applyProtection="1">
      <alignment vertical="top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0" fontId="11" fillId="0" borderId="0" xfId="63" applyFont="1" applyAlignment="1">
      <alignment wrapText="1"/>
      <protection/>
    </xf>
    <xf numFmtId="0" fontId="11" fillId="0" borderId="0" xfId="63" applyFont="1">
      <alignment/>
      <protection/>
    </xf>
    <xf numFmtId="0" fontId="11" fillId="0" borderId="0" xfId="63" applyFont="1" applyProtection="1">
      <alignment/>
      <protection/>
    </xf>
    <xf numFmtId="0" fontId="12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0" xfId="63" applyFont="1" applyAlignment="1" applyProtection="1">
      <alignment horizontal="center" wrapText="1"/>
      <protection/>
    </xf>
    <xf numFmtId="0" fontId="12" fillId="0" borderId="0" xfId="63" applyFont="1" applyAlignment="1" applyProtection="1">
      <alignment horizontal="right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2" fillId="0" borderId="35" xfId="63" applyFont="1" applyBorder="1" applyAlignment="1" applyProtection="1">
      <alignment horizontal="center" vertical="center" wrapText="1"/>
      <protection/>
    </xf>
    <xf numFmtId="0" fontId="12" fillId="0" borderId="17" xfId="63" applyFont="1" applyBorder="1" applyAlignment="1" applyProtection="1">
      <alignment horizontal="center" vertical="center" wrapText="1"/>
      <protection/>
    </xf>
    <xf numFmtId="0" fontId="12" fillId="0" borderId="30" xfId="63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166" fontId="12" fillId="0" borderId="10" xfId="63" applyNumberFormat="1" applyFont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wrapText="1"/>
      <protection/>
    </xf>
    <xf numFmtId="0" fontId="11" fillId="0" borderId="10" xfId="63" applyFont="1" applyBorder="1" applyProtection="1">
      <alignment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1" fillId="0" borderId="10" xfId="63" applyFont="1" applyFill="1" applyBorder="1" applyProtection="1">
      <alignment/>
      <protection/>
    </xf>
    <xf numFmtId="166" fontId="11" fillId="0" borderId="10" xfId="63" applyNumberFormat="1" applyFont="1" applyFill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vertical="center" wrapText="1"/>
      <protection/>
    </xf>
    <xf numFmtId="166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1" fontId="11" fillId="34" borderId="10" xfId="63" applyNumberFormat="1" applyFont="1" applyFill="1" applyBorder="1" applyProtection="1">
      <alignment/>
      <protection locked="0"/>
    </xf>
    <xf numFmtId="0" fontId="11" fillId="0" borderId="10" xfId="63" applyFont="1" applyFill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horizontal="right"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1" fillId="0" borderId="10" xfId="63" applyNumberFormat="1" applyFont="1" applyBorder="1" applyProtection="1">
      <alignment/>
      <protection/>
    </xf>
    <xf numFmtId="1" fontId="11" fillId="37" borderId="10" xfId="63" applyNumberFormat="1" applyFont="1" applyFill="1" applyBorder="1" applyAlignment="1" applyProtection="1">
      <alignment vertical="center"/>
      <protection locked="0"/>
    </xf>
    <xf numFmtId="0" fontId="13" fillId="0" borderId="10" xfId="63" applyFont="1" applyBorder="1" applyAlignment="1" applyProtection="1">
      <alignment horizontal="center" wrapText="1"/>
      <protection/>
    </xf>
    <xf numFmtId="1" fontId="11" fillId="35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166" fontId="13" fillId="0" borderId="10" xfId="63" applyNumberFormat="1" applyFont="1" applyBorder="1" applyAlignment="1" applyProtection="1">
      <alignment horizontal="center" vertical="center"/>
      <protection/>
    </xf>
    <xf numFmtId="166" fontId="11" fillId="0" borderId="10" xfId="63" applyNumberFormat="1" applyFont="1" applyBorder="1" applyAlignment="1" applyProtection="1">
      <alignment vertical="center"/>
      <protection/>
    </xf>
    <xf numFmtId="1" fontId="11" fillId="0" borderId="10" xfId="63" applyNumberFormat="1" applyFont="1" applyBorder="1" applyAlignment="1" applyProtection="1">
      <alignment vertical="center"/>
      <protection/>
    </xf>
    <xf numFmtId="0" fontId="11" fillId="0" borderId="35" xfId="63" applyFont="1" applyBorder="1" applyAlignment="1" applyProtection="1">
      <alignment horizontal="center" vertical="center" wrapText="1"/>
      <protection/>
    </xf>
    <xf numFmtId="0" fontId="13" fillId="0" borderId="35" xfId="63" applyFont="1" applyBorder="1" applyAlignment="1" applyProtection="1">
      <alignment horizontal="center" vertical="center" wrapText="1"/>
      <protection/>
    </xf>
    <xf numFmtId="166" fontId="11" fillId="0" borderId="10" xfId="63" applyNumberFormat="1" applyFont="1" applyBorder="1" applyProtection="1">
      <alignment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3" fillId="0" borderId="35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1" fillId="0" borderId="14" xfId="63" applyFont="1" applyBorder="1" applyAlignment="1" applyProtection="1">
      <alignment vertical="center" wrapText="1"/>
      <protection/>
    </xf>
    <xf numFmtId="49" fontId="11" fillId="0" borderId="35" xfId="63" applyNumberFormat="1" applyFont="1" applyBorder="1" applyAlignment="1" applyProtection="1">
      <alignment horizontal="center" vertical="center" wrapText="1"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1" fillId="0" borderId="24" xfId="63" applyFont="1" applyBorder="1" applyAlignment="1" applyProtection="1">
      <alignment vertical="center" wrapText="1"/>
      <protection/>
    </xf>
    <xf numFmtId="1" fontId="12" fillId="34" borderId="35" xfId="63" applyNumberFormat="1" applyFont="1" applyFill="1" applyBorder="1" applyAlignment="1" applyProtection="1">
      <alignment vertical="center"/>
      <protection locked="0"/>
    </xf>
    <xf numFmtId="0" fontId="12" fillId="0" borderId="17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166" fontId="12" fillId="0" borderId="35" xfId="63" applyNumberFormat="1" applyFont="1" applyFill="1" applyBorder="1" applyAlignment="1" applyProtection="1">
      <alignment vertical="center"/>
      <protection/>
    </xf>
    <xf numFmtId="0" fontId="15" fillId="0" borderId="10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wrapText="1"/>
      <protection/>
    </xf>
    <xf numFmtId="166" fontId="11" fillId="0" borderId="10" xfId="63" applyNumberFormat="1" applyFont="1" applyFill="1" applyBorder="1" applyProtection="1">
      <alignment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0" fontId="12" fillId="0" borderId="0" xfId="63" applyFont="1" applyBorder="1" applyAlignment="1" applyProtection="1">
      <alignment wrapText="1"/>
      <protection locked="0"/>
    </xf>
    <xf numFmtId="1" fontId="11" fillId="0" borderId="0" xfId="63" applyNumberFormat="1" applyFont="1" applyBorder="1" applyProtection="1">
      <alignment/>
      <protection locked="0"/>
    </xf>
    <xf numFmtId="0" fontId="12" fillId="0" borderId="0" xfId="63" applyFont="1" applyBorder="1" applyAlignment="1" applyProtection="1">
      <alignment horizontal="right" vertical="center" wrapText="1"/>
      <protection locked="0"/>
    </xf>
    <xf numFmtId="0" fontId="11" fillId="0" borderId="0" xfId="63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righ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11" fillId="0" borderId="0" xfId="62" applyFont="1" applyAlignment="1" applyProtection="1">
      <alignment wrapText="1"/>
      <protection/>
    </xf>
    <xf numFmtId="0" fontId="11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wrapText="1"/>
      <protection locked="0"/>
    </xf>
    <xf numFmtId="0" fontId="11" fillId="0" borderId="0" xfId="62" applyFont="1" applyFill="1" applyAlignment="1" applyProtection="1">
      <alignment wrapText="1"/>
      <protection locked="0"/>
    </xf>
    <xf numFmtId="0" fontId="12" fillId="0" borderId="0" xfId="62" applyFont="1" applyBorder="1" applyAlignment="1" applyProtection="1">
      <alignment horizontal="center" vertical="center" wrapText="1"/>
      <protection/>
    </xf>
    <xf numFmtId="0" fontId="12" fillId="0" borderId="0" xfId="62" applyFont="1" applyFill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 wrapText="1"/>
      <protection/>
    </xf>
    <xf numFmtId="0" fontId="12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2" fillId="0" borderId="0" xfId="61" applyFont="1" applyBorder="1" applyAlignment="1" applyProtection="1">
      <alignment vertical="top"/>
      <protection/>
    </xf>
    <xf numFmtId="167" fontId="12" fillId="0" borderId="0" xfId="61" applyNumberFormat="1" applyFont="1" applyBorder="1" applyAlignment="1" applyProtection="1">
      <alignment horizontal="left" vertical="top"/>
      <protection/>
    </xf>
    <xf numFmtId="0" fontId="12" fillId="0" borderId="0" xfId="61" applyFont="1" applyFill="1" applyBorder="1" applyAlignment="1" applyProtection="1">
      <alignment vertical="top" wrapText="1"/>
      <protection/>
    </xf>
    <xf numFmtId="0" fontId="12" fillId="0" borderId="0" xfId="62" applyFont="1" applyFill="1" applyBorder="1" applyAlignment="1" applyProtection="1">
      <alignment horizontal="right" vertical="center" wrapText="1"/>
      <protection/>
    </xf>
    <xf numFmtId="0" fontId="12" fillId="0" borderId="0" xfId="62" applyFont="1" applyAlignment="1" applyProtection="1">
      <alignment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164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0" xfId="62" applyFont="1" applyBorder="1" applyAlignment="1" applyProtection="1">
      <alignment horizontal="center" wrapText="1"/>
      <protection/>
    </xf>
    <xf numFmtId="49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49" fontId="13" fillId="0" borderId="10" xfId="62" applyNumberFormat="1" applyFont="1" applyBorder="1" applyAlignment="1" applyProtection="1">
      <alignment wrapText="1"/>
      <protection/>
    </xf>
    <xf numFmtId="166" fontId="11" fillId="0" borderId="10" xfId="62" applyNumberFormat="1" applyFont="1" applyFill="1" applyBorder="1" applyAlignment="1" applyProtection="1">
      <alignment wrapText="1"/>
      <protection/>
    </xf>
    <xf numFmtId="0" fontId="11" fillId="0" borderId="0" xfId="62" applyFont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1" fillId="37" borderId="10" xfId="62" applyNumberFormat="1" applyFont="1" applyFill="1" applyBorder="1" applyAlignment="1" applyProtection="1">
      <alignment wrapText="1"/>
      <protection locked="0"/>
    </xf>
    <xf numFmtId="1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Alignment="1" applyProtection="1">
      <alignment wrapText="1"/>
      <protection/>
    </xf>
    <xf numFmtId="0" fontId="11" fillId="0" borderId="10" xfId="62" applyFont="1" applyFill="1" applyBorder="1" applyAlignment="1" applyProtection="1">
      <alignment wrapText="1"/>
      <protection/>
    </xf>
    <xf numFmtId="49" fontId="11" fillId="0" borderId="10" xfId="62" applyNumberFormat="1" applyFont="1" applyFill="1" applyBorder="1" applyAlignment="1" applyProtection="1">
      <alignment horizontal="center" wrapText="1"/>
      <protection/>
    </xf>
    <xf numFmtId="0" fontId="12" fillId="0" borderId="10" xfId="62" applyFont="1" applyBorder="1" applyAlignment="1" applyProtection="1">
      <alignment horizontal="right"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1" fontId="11" fillId="0" borderId="10" xfId="62" applyNumberFormat="1" applyFont="1" applyFill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1" fontId="11" fillId="34" borderId="10" xfId="62" applyNumberFormat="1" applyFont="1" applyFill="1" applyBorder="1" applyAlignment="1" applyProtection="1">
      <alignment wrapText="1"/>
      <protection locked="0"/>
    </xf>
    <xf numFmtId="1" fontId="11" fillId="35" borderId="10" xfId="62" applyNumberFormat="1" applyFont="1" applyFill="1" applyBorder="1" applyAlignment="1" applyProtection="1">
      <alignment wrapText="1"/>
      <protection locked="0"/>
    </xf>
    <xf numFmtId="49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horizontal="right" vertical="top" wrapText="1"/>
      <protection locked="0"/>
    </xf>
    <xf numFmtId="0" fontId="12" fillId="0" borderId="0" xfId="62" applyFont="1" applyAlignment="1" applyProtection="1">
      <alignment horizontal="center"/>
      <protection/>
    </xf>
    <xf numFmtId="0" fontId="11" fillId="0" borderId="0" xfId="64" applyFont="1" applyAlignment="1">
      <alignment wrapText="1"/>
      <protection/>
    </xf>
    <xf numFmtId="49" fontId="11" fillId="0" borderId="0" xfId="64" applyNumberFormat="1" applyFont="1" applyAlignment="1">
      <alignment horizontal="center" wrapText="1"/>
      <protection/>
    </xf>
    <xf numFmtId="0" fontId="11" fillId="0" borderId="0" xfId="64" applyFont="1">
      <alignment/>
      <protection/>
    </xf>
    <xf numFmtId="0" fontId="12" fillId="0" borderId="0" xfId="64" applyFont="1">
      <alignment/>
      <protection/>
    </xf>
    <xf numFmtId="0" fontId="12" fillId="0" borderId="0" xfId="64" applyFont="1" applyAlignment="1" applyProtection="1">
      <alignment horizontal="center" wrapText="1"/>
      <protection/>
    </xf>
    <xf numFmtId="49" fontId="12" fillId="0" borderId="0" xfId="64" applyNumberFormat="1" applyFont="1" applyAlignment="1" applyProtection="1">
      <alignment horizontal="center" wrapText="1"/>
      <protection/>
    </xf>
    <xf numFmtId="0" fontId="12" fillId="0" borderId="0" xfId="64" applyFont="1" applyAlignment="1" applyProtection="1">
      <alignment horizontal="center"/>
      <protection/>
    </xf>
    <xf numFmtId="0" fontId="11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2" fillId="0" borderId="0" xfId="64" applyFont="1" applyBorder="1" applyAlignment="1" applyProtection="1">
      <alignment horizontal="left" vertical="center" wrapText="1"/>
      <protection/>
    </xf>
    <xf numFmtId="0" fontId="12" fillId="0" borderId="0" xfId="64" applyFont="1" applyAlignment="1">
      <alignment/>
      <protection/>
    </xf>
    <xf numFmtId="0" fontId="12" fillId="0" borderId="0" xfId="64" applyFont="1" applyBorder="1" applyAlignment="1" applyProtection="1">
      <alignment horizontal="left" vertical="top" wrapText="1"/>
      <protection/>
    </xf>
    <xf numFmtId="0" fontId="12" fillId="0" borderId="0" xfId="64" applyFont="1" applyProtection="1">
      <alignment/>
      <protection/>
    </xf>
    <xf numFmtId="0" fontId="12" fillId="0" borderId="0" xfId="62" applyFont="1" applyAlignment="1" applyProtection="1">
      <alignment horizontal="right" wrapText="1"/>
      <protection/>
    </xf>
    <xf numFmtId="0" fontId="12" fillId="0" borderId="0" xfId="62" applyFont="1" applyAlignment="1">
      <alignment wrapText="1"/>
      <protection/>
    </xf>
    <xf numFmtId="0" fontId="12" fillId="0" borderId="18" xfId="64" applyFont="1" applyBorder="1" applyAlignment="1">
      <alignment horizontal="center" vertical="center" wrapText="1"/>
      <protection/>
    </xf>
    <xf numFmtId="49" fontId="12" fillId="0" borderId="18" xfId="64" applyNumberFormat="1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left" vertical="center" wrapText="1"/>
      <protection/>
    </xf>
    <xf numFmtId="0" fontId="12" fillId="33" borderId="28" xfId="64" applyFont="1" applyFill="1" applyBorder="1" applyAlignment="1">
      <alignment horizontal="center" vertical="center" wrapText="1"/>
      <protection/>
    </xf>
    <xf numFmtId="0" fontId="12" fillId="0" borderId="0" xfId="64" applyFont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 wrapText="1"/>
      <protection/>
    </xf>
    <xf numFmtId="0" fontId="12" fillId="0" borderId="26" xfId="64" applyFont="1" applyBorder="1" applyAlignment="1">
      <alignment horizontal="center" vertical="center" wrapText="1"/>
      <protection/>
    </xf>
    <xf numFmtId="49" fontId="12" fillId="0" borderId="26" xfId="64" applyNumberFormat="1" applyFont="1" applyBorder="1" applyAlignment="1">
      <alignment horizontal="center" vertical="center" wrapText="1"/>
      <protection/>
    </xf>
    <xf numFmtId="0" fontId="12" fillId="0" borderId="36" xfId="64" applyFont="1" applyBorder="1" applyAlignment="1">
      <alignment horizontal="center" vertical="center" wrapText="1"/>
      <protection/>
    </xf>
    <xf numFmtId="0" fontId="12" fillId="0" borderId="37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18" xfId="64" applyFont="1" applyBorder="1" applyAlignment="1">
      <alignment horizontal="left" vertical="center" wrapText="1"/>
      <protection/>
    </xf>
    <xf numFmtId="0" fontId="12" fillId="33" borderId="36" xfId="64" applyFont="1" applyFill="1" applyBorder="1" applyAlignment="1">
      <alignment horizontal="center" vertical="center" wrapText="1"/>
      <protection/>
    </xf>
    <xf numFmtId="0" fontId="12" fillId="0" borderId="21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12" fillId="0" borderId="30" xfId="64" applyFont="1" applyBorder="1" applyAlignment="1">
      <alignment horizontal="center" vertical="center" wrapText="1"/>
      <protection/>
    </xf>
    <xf numFmtId="0" fontId="12" fillId="0" borderId="38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vertical="center" wrapText="1"/>
    </xf>
    <xf numFmtId="0" fontId="12" fillId="33" borderId="30" xfId="64" applyFont="1" applyFill="1" applyBorder="1" applyAlignment="1">
      <alignment horizontal="center" vertical="center" wrapText="1"/>
      <protection/>
    </xf>
    <xf numFmtId="49" fontId="12" fillId="0" borderId="30" xfId="64" applyNumberFormat="1" applyFont="1" applyBorder="1" applyAlignment="1">
      <alignment horizontal="center" vertical="center" wrapText="1"/>
      <protection/>
    </xf>
    <xf numFmtId="0" fontId="12" fillId="0" borderId="30" xfId="64" applyFont="1" applyFill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 applyProtection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33" borderId="10" xfId="64" applyNumberFormat="1" applyFont="1" applyFill="1" applyBorder="1" applyAlignment="1">
      <alignment horizontal="center" vertical="center" wrapText="1"/>
      <protection/>
    </xf>
    <xf numFmtId="49" fontId="11" fillId="0" borderId="10" xfId="64" applyNumberFormat="1" applyFont="1" applyFill="1" applyBorder="1" applyAlignment="1">
      <alignment horizontal="center" vertical="center" wrapText="1"/>
      <protection/>
    </xf>
    <xf numFmtId="0" fontId="12" fillId="0" borderId="10" xfId="64" applyFont="1" applyBorder="1" applyAlignment="1">
      <alignment vertical="center" wrapText="1"/>
      <protection/>
    </xf>
    <xf numFmtId="166" fontId="11" fillId="0" borderId="10" xfId="64" applyNumberFormat="1" applyFont="1" applyFill="1" applyBorder="1" applyAlignment="1" applyProtection="1">
      <alignment vertical="center"/>
      <protection/>
    </xf>
    <xf numFmtId="1" fontId="11" fillId="37" borderId="10" xfId="64" applyNumberFormat="1" applyFont="1" applyFill="1" applyBorder="1" applyAlignment="1" applyProtection="1">
      <alignment vertical="center"/>
      <protection locked="0"/>
    </xf>
    <xf numFmtId="1" fontId="11" fillId="0" borderId="10" xfId="64" applyNumberFormat="1" applyFont="1" applyFill="1" applyBorder="1" applyAlignment="1" applyProtection="1">
      <alignment vertical="center"/>
      <protection/>
    </xf>
    <xf numFmtId="166" fontId="11" fillId="0" borderId="0" xfId="64" applyNumberFormat="1" applyFont="1" applyBorder="1" applyProtection="1">
      <alignment/>
      <protection/>
    </xf>
    <xf numFmtId="166" fontId="11" fillId="0" borderId="10" xfId="64" applyNumberFormat="1" applyFont="1" applyBorder="1" applyAlignment="1" applyProtection="1">
      <alignment vertical="center"/>
      <protection/>
    </xf>
    <xf numFmtId="0" fontId="11" fillId="0" borderId="0" xfId="64" applyFont="1" applyBorder="1" applyProtection="1">
      <alignment/>
      <protection/>
    </xf>
    <xf numFmtId="0" fontId="11" fillId="0" borderId="10" xfId="64" applyFont="1" applyBorder="1" applyAlignment="1">
      <alignment vertical="center" wrapText="1"/>
      <protection/>
    </xf>
    <xf numFmtId="0" fontId="11" fillId="0" borderId="0" xfId="64" applyFont="1" applyBorder="1">
      <alignment/>
      <protection/>
    </xf>
    <xf numFmtId="166" fontId="11" fillId="0" borderId="28" xfId="64" applyNumberFormat="1" applyFont="1" applyBorder="1" applyAlignment="1" applyProtection="1">
      <alignment vertical="center"/>
      <protection/>
    </xf>
    <xf numFmtId="49" fontId="12" fillId="0" borderId="17" xfId="64" applyNumberFormat="1" applyFont="1" applyBorder="1" applyAlignment="1">
      <alignment horizontal="center" vertical="center" wrapText="1"/>
      <protection/>
    </xf>
    <xf numFmtId="1" fontId="11" fillId="33" borderId="17" xfId="64" applyNumberFormat="1" applyFont="1" applyFill="1" applyBorder="1" applyAlignment="1" applyProtection="1">
      <alignment vertical="center"/>
      <protection locked="0"/>
    </xf>
    <xf numFmtId="1" fontId="11" fillId="33" borderId="24" xfId="64" applyNumberFormat="1" applyFont="1" applyFill="1" applyBorder="1" applyAlignment="1" applyProtection="1">
      <alignment vertical="center"/>
      <protection locked="0"/>
    </xf>
    <xf numFmtId="1" fontId="11" fillId="33" borderId="35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/>
    </xf>
    <xf numFmtId="166" fontId="11" fillId="0" borderId="30" xfId="64" applyNumberFormat="1" applyFont="1" applyBorder="1" applyAlignment="1" applyProtection="1">
      <alignment vertical="center"/>
      <protection/>
    </xf>
    <xf numFmtId="0" fontId="11" fillId="0" borderId="10" xfId="64" applyFont="1" applyBorder="1" applyAlignment="1">
      <alignment wrapText="1"/>
      <protection/>
    </xf>
    <xf numFmtId="49" fontId="11" fillId="0" borderId="10" xfId="64" applyNumberFormat="1" applyFont="1" applyBorder="1" applyAlignment="1">
      <alignment horizontal="center" wrapText="1"/>
      <protection/>
    </xf>
    <xf numFmtId="1" fontId="11" fillId="34" borderId="10" xfId="64" applyNumberFormat="1" applyFont="1" applyFill="1" applyBorder="1" applyAlignment="1" applyProtection="1">
      <alignment vertical="center"/>
      <protection locked="0"/>
    </xf>
    <xf numFmtId="0" fontId="12" fillId="0" borderId="0" xfId="64" applyFont="1" applyBorder="1" applyAlignment="1" applyProtection="1">
      <alignment vertical="center" wrapText="1"/>
      <protection locked="0"/>
    </xf>
    <xf numFmtId="49" fontId="12" fillId="0" borderId="0" xfId="64" applyNumberFormat="1" applyFont="1" applyBorder="1" applyAlignment="1" applyProtection="1">
      <alignment horizontal="center" vertical="center" wrapText="1"/>
      <protection locked="0"/>
    </xf>
    <xf numFmtId="166" fontId="11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2" fillId="0" borderId="0" xfId="64" applyFont="1" applyBorder="1" applyAlignment="1" applyProtection="1">
      <alignment horizontal="left" wrapText="1"/>
      <protection locked="0"/>
    </xf>
    <xf numFmtId="49" fontId="12" fillId="0" borderId="0" xfId="64" applyNumberFormat="1" applyFont="1" applyBorder="1" applyAlignment="1" applyProtection="1">
      <alignment horizontal="center" wrapText="1"/>
      <protection locked="0"/>
    </xf>
    <xf numFmtId="0" fontId="12" fillId="0" borderId="0" xfId="64" applyFont="1" applyBorder="1" applyProtection="1">
      <alignment/>
      <protection locked="0"/>
    </xf>
    <xf numFmtId="0" fontId="11" fillId="0" borderId="0" xfId="60" applyFont="1">
      <alignment/>
      <protection/>
    </xf>
    <xf numFmtId="0" fontId="0" fillId="0" borderId="0" xfId="0" applyAlignment="1" applyProtection="1">
      <alignment/>
      <protection locked="0"/>
    </xf>
    <xf numFmtId="0" fontId="11" fillId="0" borderId="0" xfId="60" applyFont="1" applyProtection="1">
      <alignment/>
      <protection locked="0"/>
    </xf>
    <xf numFmtId="0" fontId="12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2" fillId="0" borderId="0" xfId="59" applyFont="1" applyAlignment="1" applyProtection="1">
      <alignment horizontal="left"/>
      <protection/>
    </xf>
    <xf numFmtId="0" fontId="11" fillId="0" borderId="0" xfId="59" applyFont="1" applyBorder="1" applyAlignment="1" applyProtection="1">
      <alignment wrapText="1"/>
      <protection/>
    </xf>
    <xf numFmtId="0" fontId="11" fillId="0" borderId="0" xfId="59" applyFont="1" applyBorder="1" applyAlignment="1" applyProtection="1">
      <alignment horizontal="center" wrapText="1"/>
      <protection/>
    </xf>
    <xf numFmtId="0" fontId="11" fillId="0" borderId="0" xfId="59" applyFont="1" applyProtection="1">
      <alignment/>
      <protection/>
    </xf>
    <xf numFmtId="0" fontId="12" fillId="0" borderId="0" xfId="59" applyFont="1" applyBorder="1" applyAlignment="1" applyProtection="1">
      <alignment wrapText="1"/>
      <protection/>
    </xf>
    <xf numFmtId="0" fontId="12" fillId="0" borderId="0" xfId="59" applyFont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0" xfId="60" applyFont="1">
      <alignment/>
      <protection/>
    </xf>
    <xf numFmtId="0" fontId="12" fillId="0" borderId="1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wrapText="1"/>
      <protection/>
    </xf>
    <xf numFmtId="49" fontId="12" fillId="33" borderId="10" xfId="59" applyNumberFormat="1" applyFont="1" applyFill="1" applyBorder="1" applyAlignment="1" applyProtection="1">
      <alignment wrapText="1"/>
      <protection/>
    </xf>
    <xf numFmtId="0" fontId="11" fillId="33" borderId="10" xfId="59" applyFont="1" applyFill="1" applyBorder="1" applyAlignment="1" applyProtection="1">
      <alignment horizontal="left" vertical="center" wrapText="1"/>
      <protection/>
    </xf>
    <xf numFmtId="0" fontId="11" fillId="0" borderId="10" xfId="59" applyFont="1" applyBorder="1" applyProtection="1">
      <alignment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0" applyFont="1" applyProtection="1">
      <alignment/>
      <protection/>
    </xf>
    <xf numFmtId="0" fontId="11" fillId="0" borderId="10" xfId="59" applyFont="1" applyBorder="1" applyAlignment="1" applyProtection="1">
      <alignment/>
      <protection/>
    </xf>
    <xf numFmtId="0" fontId="11" fillId="0" borderId="10" xfId="59" applyFont="1" applyBorder="1" applyAlignment="1" applyProtection="1">
      <alignment wrapText="1"/>
      <protection/>
    </xf>
    <xf numFmtId="49" fontId="11" fillId="0" borderId="10" xfId="59" applyNumberFormat="1" applyFont="1" applyBorder="1" applyAlignment="1" applyProtection="1">
      <alignment horizontal="center" vertical="center"/>
      <protection/>
    </xf>
    <xf numFmtId="1" fontId="11" fillId="34" borderId="10" xfId="59" applyNumberFormat="1" applyFont="1" applyFill="1" applyBorder="1" applyAlignment="1" applyProtection="1">
      <alignment vertical="center"/>
      <protection locked="0"/>
    </xf>
    <xf numFmtId="1" fontId="11" fillId="34" borderId="10" xfId="59" applyNumberFormat="1" applyFont="1" applyFill="1" applyBorder="1" applyAlignment="1" applyProtection="1">
      <alignment horizontal="center" vertical="center"/>
      <protection locked="0"/>
    </xf>
    <xf numFmtId="0" fontId="11" fillId="0" borderId="0" xfId="60" applyFont="1" applyAlignment="1" applyProtection="1">
      <alignment/>
      <protection/>
    </xf>
    <xf numFmtId="0" fontId="11" fillId="0" borderId="0" xfId="60" applyFont="1" applyAlignment="1">
      <alignment/>
      <protection/>
    </xf>
    <xf numFmtId="0" fontId="11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Protection="1">
      <alignment/>
      <protection/>
    </xf>
    <xf numFmtId="0" fontId="12" fillId="0" borderId="10" xfId="59" applyFont="1" applyBorder="1" applyAlignment="1" applyProtection="1">
      <alignment horizontal="left"/>
      <protection/>
    </xf>
    <xf numFmtId="1" fontId="13" fillId="34" borderId="10" xfId="59" applyNumberFormat="1" applyFont="1" applyFill="1" applyBorder="1" applyAlignment="1" applyProtection="1">
      <alignment vertical="center" wrapText="1"/>
      <protection locked="0"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Border="1" applyAlignment="1" applyProtection="1">
      <alignment vertical="top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3" fillId="0" borderId="28" xfId="59" applyNumberFormat="1" applyFont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vertical="center" wrapText="1"/>
      <protection/>
    </xf>
    <xf numFmtId="0" fontId="11" fillId="0" borderId="28" xfId="59" applyFont="1" applyFill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horizontal="center" vertical="center" wrapText="1"/>
      <protection/>
    </xf>
    <xf numFmtId="0" fontId="12" fillId="0" borderId="17" xfId="59" applyFont="1" applyBorder="1" applyAlignment="1" applyProtection="1">
      <alignment wrapText="1"/>
      <protection/>
    </xf>
    <xf numFmtId="49" fontId="11" fillId="33" borderId="17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vertical="center" wrapText="1"/>
      <protection/>
    </xf>
    <xf numFmtId="1" fontId="11" fillId="33" borderId="24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horizontal="left" vertical="center" wrapText="1"/>
      <protection/>
    </xf>
    <xf numFmtId="1" fontId="11" fillId="33" borderId="35" xfId="59" applyNumberFormat="1" applyFont="1" applyFill="1" applyBorder="1" applyAlignment="1" applyProtection="1">
      <alignment horizontal="center" vertical="center" wrapText="1"/>
      <protection/>
    </xf>
    <xf numFmtId="0" fontId="16" fillId="0" borderId="10" xfId="59" applyFont="1" applyBorder="1" applyAlignment="1" applyProtection="1">
      <alignment wrapText="1"/>
      <protection/>
    </xf>
    <xf numFmtId="49" fontId="11" fillId="0" borderId="30" xfId="59" applyNumberFormat="1" applyFont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vertical="center" wrapText="1"/>
      <protection/>
    </xf>
    <xf numFmtId="0" fontId="11" fillId="0" borderId="30" xfId="59" applyFont="1" applyFill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59" applyFont="1" applyBorder="1" applyAlignment="1" applyProtection="1">
      <alignment horizontal="center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0" fontId="11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vertical="center" wrapText="1"/>
      <protection locked="0"/>
    </xf>
    <xf numFmtId="1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1" fillId="0" borderId="0" xfId="59" applyFont="1" applyAlignment="1" applyProtection="1">
      <alignment/>
      <protection locked="0"/>
    </xf>
    <xf numFmtId="49" fontId="11" fillId="0" borderId="0" xfId="60" applyNumberFormat="1" applyFont="1">
      <alignment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Alignment="1">
      <alignment horizontal="center" vertical="center" wrapText="1"/>
      <protection/>
    </xf>
    <xf numFmtId="0" fontId="12" fillId="0" borderId="0" xfId="56" applyFont="1" applyAlignment="1" applyProtection="1">
      <alignment horizontal="center" vertical="center"/>
      <protection/>
    </xf>
    <xf numFmtId="49" fontId="12" fillId="0" borderId="0" xfId="56" applyNumberFormat="1" applyFont="1" applyAlignment="1" applyProtection="1">
      <alignment horizontal="center" vertical="center"/>
      <protection/>
    </xf>
    <xf numFmtId="1" fontId="12" fillId="0" borderId="0" xfId="56" applyNumberFormat="1" applyFont="1" applyAlignment="1" applyProtection="1">
      <alignment horizontal="center" vertical="center"/>
      <protection/>
    </xf>
    <xf numFmtId="1" fontId="11" fillId="0" borderId="0" xfId="60" applyNumberFormat="1" applyFont="1" applyProtection="1">
      <alignment/>
      <protection/>
    </xf>
    <xf numFmtId="0" fontId="11" fillId="0" borderId="0" xfId="56" applyFont="1" applyAlignment="1">
      <alignment/>
      <protection/>
    </xf>
    <xf numFmtId="0" fontId="12" fillId="0" borderId="0" xfId="59" applyFont="1" applyAlignment="1" applyProtection="1">
      <alignment horizontal="left" wrapText="1"/>
      <protection/>
    </xf>
    <xf numFmtId="1" fontId="11" fillId="0" borderId="0" xfId="60" applyNumberFormat="1" applyFont="1" applyProtection="1">
      <alignment/>
      <protection locked="0"/>
    </xf>
    <xf numFmtId="0" fontId="11" fillId="0" borderId="0" xfId="59" applyFont="1" applyAlignment="1">
      <alignment horizontal="center"/>
      <protection/>
    </xf>
    <xf numFmtId="1" fontId="12" fillId="0" borderId="0" xfId="59" applyNumberFormat="1" applyFont="1" applyBorder="1" applyAlignment="1" applyProtection="1">
      <alignment wrapText="1"/>
      <protection/>
    </xf>
    <xf numFmtId="1" fontId="11" fillId="0" borderId="0" xfId="59" applyNumberFormat="1" applyFont="1" applyBorder="1" applyAlignment="1" applyProtection="1">
      <alignment wrapText="1"/>
      <protection locked="0"/>
    </xf>
    <xf numFmtId="1" fontId="11" fillId="0" borderId="0" xfId="59" applyNumberFormat="1" applyFont="1" applyBorder="1" applyAlignment="1">
      <alignment wrapText="1"/>
      <protection/>
    </xf>
    <xf numFmtId="0" fontId="12" fillId="0" borderId="0" xfId="56" applyFont="1" applyAlignment="1" applyProtection="1">
      <alignment horizontal="left" vertical="center" wrapText="1"/>
      <protection/>
    </xf>
    <xf numFmtId="49" fontId="12" fillId="0" borderId="0" xfId="56" applyNumberFormat="1" applyFont="1" applyAlignment="1" applyProtection="1">
      <alignment horizontal="left" vertical="center" wrapText="1"/>
      <protection/>
    </xf>
    <xf numFmtId="1" fontId="11" fillId="0" borderId="0" xfId="56" applyNumberFormat="1" applyFont="1" applyAlignment="1" applyProtection="1">
      <alignment horizontal="left" vertical="center" wrapText="1"/>
      <protection/>
    </xf>
    <xf numFmtId="0" fontId="12" fillId="0" borderId="0" xfId="56" applyFont="1" applyProtection="1">
      <alignment/>
      <protection/>
    </xf>
    <xf numFmtId="0" fontId="12" fillId="0" borderId="17" xfId="56" applyFont="1" applyBorder="1" applyAlignment="1" applyProtection="1">
      <alignment horizontal="center" vertical="center" wrapText="1"/>
      <protection/>
    </xf>
    <xf numFmtId="49" fontId="12" fillId="0" borderId="28" xfId="56" applyNumberFormat="1" applyFont="1" applyBorder="1" applyAlignment="1" applyProtection="1">
      <alignment horizontal="center" vertical="center" wrapText="1"/>
      <protection/>
    </xf>
    <xf numFmtId="1" fontId="12" fillId="0" borderId="35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49" fontId="12" fillId="0" borderId="3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0" fontId="12" fillId="0" borderId="1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1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56" applyNumberFormat="1" applyFont="1" applyFill="1" applyBorder="1" applyAlignment="1" applyProtection="1">
      <alignment horizontal="center" vertical="center" wrapText="1"/>
      <protection/>
    </xf>
    <xf numFmtId="0" fontId="11" fillId="0" borderId="0" xfId="56" applyFont="1" applyBorder="1" applyProtection="1">
      <alignment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Border="1" applyAlignment="1" applyProtection="1">
      <alignment horizontal="right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Fill="1" applyBorder="1" applyAlignment="1" applyProtection="1">
      <alignment horizontal="right" vertical="center" wrapText="1"/>
      <protection/>
    </xf>
    <xf numFmtId="0" fontId="13" fillId="0" borderId="10" xfId="56" applyFont="1" applyBorder="1" applyAlignment="1" applyProtection="1">
      <alignment horizontal="right" vertical="center" wrapText="1"/>
      <protection/>
    </xf>
    <xf numFmtId="1" fontId="1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10" xfId="56" applyFont="1" applyFill="1" applyBorder="1" applyAlignment="1" applyProtection="1">
      <alignment horizontal="right" vertical="center" wrapText="1"/>
      <protection/>
    </xf>
    <xf numFmtId="0" fontId="11" fillId="0" borderId="10" xfId="56" applyFont="1" applyFill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right" vertical="center" wrapText="1"/>
      <protection/>
    </xf>
    <xf numFmtId="0" fontId="11" fillId="0" borderId="0" xfId="60" applyFont="1" applyBorder="1">
      <alignment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0" fontId="12" fillId="0" borderId="35" xfId="56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right"/>
      <protection/>
    </xf>
    <xf numFmtId="0" fontId="11" fillId="0" borderId="10" xfId="56" applyFont="1" applyBorder="1" applyAlignment="1" applyProtection="1">
      <alignment vertical="center" wrapText="1"/>
      <protection/>
    </xf>
    <xf numFmtId="1" fontId="11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6" applyNumberFormat="1" applyFont="1" applyFill="1" applyBorder="1" applyAlignment="1" applyProtection="1">
      <alignment horizontal="right"/>
      <protection locked="0"/>
    </xf>
    <xf numFmtId="1" fontId="11" fillId="35" borderId="10" xfId="56" applyNumberFormat="1" applyFont="1" applyFill="1" applyBorder="1" applyAlignment="1" applyProtection="1">
      <alignment horizontal="right"/>
      <protection locked="0"/>
    </xf>
    <xf numFmtId="1" fontId="11" fillId="0" borderId="10" xfId="56" applyNumberFormat="1" applyFont="1" applyBorder="1" applyAlignment="1" applyProtection="1">
      <alignment horizontal="right"/>
      <protection/>
    </xf>
    <xf numFmtId="49" fontId="16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Protection="1">
      <alignment/>
      <protection/>
    </xf>
    <xf numFmtId="0" fontId="12" fillId="0" borderId="0" xfId="56" applyFont="1" applyBorder="1" applyAlignment="1" applyProtection="1">
      <alignment horizontal="center"/>
      <protection/>
    </xf>
    <xf numFmtId="0" fontId="12" fillId="0" borderId="0" xfId="60" applyFont="1" applyAlignment="1" applyProtection="1">
      <alignment horizontal="center"/>
      <protection/>
    </xf>
    <xf numFmtId="0" fontId="12" fillId="0" borderId="0" xfId="60" applyFont="1" applyAlignment="1">
      <alignment horizontal="center"/>
      <protection/>
    </xf>
    <xf numFmtId="1" fontId="11" fillId="0" borderId="10" xfId="56" applyNumberFormat="1" applyFont="1" applyFill="1" applyBorder="1" applyAlignment="1" applyProtection="1">
      <alignment horizontal="right"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49" fontId="11" fillId="0" borderId="0" xfId="60" applyNumberFormat="1" applyFont="1" applyProtection="1">
      <alignment/>
      <protection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vertical="center" wrapText="1"/>
      <protection locked="0"/>
    </xf>
    <xf numFmtId="0" fontId="12" fillId="0" borderId="0" xfId="57" applyFont="1" applyProtection="1">
      <alignment/>
      <protection locked="0"/>
    </xf>
    <xf numFmtId="0" fontId="12" fillId="0" borderId="0" xfId="59" applyFont="1" applyAlignment="1" applyProtection="1">
      <alignment wrapText="1"/>
      <protection/>
    </xf>
    <xf numFmtId="0" fontId="5" fillId="0" borderId="0" xfId="59" applyFont="1" applyAlignment="1" applyProtection="1">
      <alignment horizontal="left"/>
      <protection/>
    </xf>
    <xf numFmtId="49" fontId="12" fillId="0" borderId="0" xfId="59" applyNumberFormat="1" applyFont="1" applyBorder="1" applyAlignment="1" applyProtection="1">
      <alignment wrapText="1"/>
      <protection/>
    </xf>
    <xf numFmtId="0" fontId="12" fillId="0" borderId="17" xfId="57" applyFont="1" applyBorder="1" applyAlignment="1" applyProtection="1">
      <alignment horizontal="center" vertical="center" wrapText="1"/>
      <protection/>
    </xf>
    <xf numFmtId="49" fontId="12" fillId="0" borderId="28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49" fontId="12" fillId="0" borderId="36" xfId="57" applyNumberFormat="1" applyFont="1" applyBorder="1" applyAlignment="1" applyProtection="1">
      <alignment horizontal="center" vertical="center" wrapText="1"/>
      <protection/>
    </xf>
    <xf numFmtId="0" fontId="12" fillId="0" borderId="28" xfId="57" applyFont="1" applyBorder="1" applyAlignment="1" applyProtection="1">
      <alignment horizontal="center" vertical="center" wrapText="1"/>
      <protection/>
    </xf>
    <xf numFmtId="0" fontId="12" fillId="0" borderId="35" xfId="57" applyFont="1" applyBorder="1" applyAlignment="1" applyProtection="1">
      <alignment horizontal="center" vertical="center" wrapText="1"/>
      <protection/>
    </xf>
    <xf numFmtId="168" fontId="12" fillId="0" borderId="10" xfId="44" applyFont="1" applyFill="1" applyBorder="1" applyAlignment="1" applyProtection="1">
      <alignment horizontal="center" vertical="center" wrapText="1"/>
      <protection/>
    </xf>
    <xf numFmtId="49" fontId="12" fillId="0" borderId="30" xfId="57" applyNumberFormat="1" applyFont="1" applyBorder="1" applyAlignment="1" applyProtection="1">
      <alignment horizontal="center" vertical="center" wrapText="1"/>
      <protection/>
    </xf>
    <xf numFmtId="0" fontId="12" fillId="0" borderId="3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49" fontId="11" fillId="0" borderId="30" xfId="57" applyNumberFormat="1" applyFont="1" applyBorder="1" applyAlignment="1" applyProtection="1">
      <alignment horizontal="center" vertical="center" wrapText="1"/>
      <protection/>
    </xf>
    <xf numFmtId="0" fontId="11" fillId="0" borderId="30" xfId="57" applyFont="1" applyBorder="1" applyAlignment="1" applyProtection="1">
      <alignment horizontal="center" vertical="center" wrapText="1"/>
      <protection/>
    </xf>
    <xf numFmtId="0" fontId="11" fillId="0" borderId="0" xfId="60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left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7" xfId="61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57" applyNumberFormat="1" applyFont="1" applyBorder="1" applyAlignment="1" applyProtection="1">
      <alignment horizontal="center" vertical="center" wrapText="1"/>
      <protection/>
    </xf>
    <xf numFmtId="1" fontId="11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7" applyFont="1" applyBorder="1" applyAlignment="1" applyProtection="1">
      <alignment horizontal="right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11" fillId="0" borderId="0" xfId="60" applyNumberFormat="1" applyFont="1" applyBorder="1" applyProtection="1">
      <alignment/>
      <protection/>
    </xf>
    <xf numFmtId="1" fontId="11" fillId="34" borderId="10" xfId="60" applyNumberFormat="1" applyFont="1" applyFill="1" applyBorder="1" applyAlignment="1" applyProtection="1">
      <alignment horizontal="center"/>
      <protection locked="0"/>
    </xf>
    <xf numFmtId="0" fontId="11" fillId="0" borderId="10" xfId="57" applyFont="1" applyFill="1" applyBorder="1" applyAlignment="1" applyProtection="1">
      <alignment vertical="center" wrapText="1"/>
      <protection/>
    </xf>
    <xf numFmtId="49" fontId="11" fillId="0" borderId="10" xfId="57" applyNumberFormat="1" applyFont="1" applyFill="1" applyBorder="1" applyAlignment="1" applyProtection="1">
      <alignment horizontal="center" vertical="center" wrapText="1"/>
      <protection/>
    </xf>
    <xf numFmtId="0" fontId="12" fillId="0" borderId="0" xfId="57" applyFont="1" applyBorder="1" applyAlignment="1" applyProtection="1">
      <alignment horizontal="right" vertical="center" wrapText="1"/>
      <protection/>
    </xf>
    <xf numFmtId="49" fontId="12" fillId="0" borderId="0" xfId="57" applyNumberFormat="1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horizontal="left" vertical="center" wrapText="1"/>
      <protection locked="0"/>
    </xf>
    <xf numFmtId="0" fontId="12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wrapText="1"/>
      <protection/>
    </xf>
    <xf numFmtId="0" fontId="5" fillId="0" borderId="0" xfId="61" applyFont="1" applyAlignment="1" applyProtection="1">
      <alignment horizontal="right" vertical="top"/>
      <protection locked="0"/>
    </xf>
    <xf numFmtId="0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wrapText="1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wrapText="1"/>
      <protection/>
    </xf>
    <xf numFmtId="0" fontId="3" fillId="0" borderId="0" xfId="59" applyFont="1" applyBorder="1" applyAlignment="1">
      <alignment wrapText="1"/>
      <protection/>
    </xf>
    <xf numFmtId="0" fontId="10" fillId="0" borderId="0" xfId="59" applyFont="1" applyBorder="1" applyAlignment="1">
      <alignment horizontal="right" wrapText="1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16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0" fontId="10" fillId="0" borderId="0" xfId="58" applyFont="1" applyProtection="1">
      <alignment/>
      <protection locked="0"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0" applyFont="1" applyAlignment="1">
      <alignment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36" xfId="61" applyFont="1" applyBorder="1" applyAlignment="1" applyProtection="1">
      <alignment horizontal="right" vertical="top" wrapText="1"/>
      <protection locked="0"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65" fontId="11" fillId="0" borderId="22" xfId="61" applyNumberFormat="1" applyFont="1" applyBorder="1" applyAlignment="1" applyProtection="1">
      <alignment horizontal="left" vertical="top" wrapText="1"/>
      <protection/>
    </xf>
    <xf numFmtId="0" fontId="12" fillId="0" borderId="0" xfId="63" applyFont="1" applyBorder="1" applyAlignment="1" applyProtection="1">
      <alignment horizontal="left" wrapText="1"/>
      <protection/>
    </xf>
    <xf numFmtId="0" fontId="12" fillId="0" borderId="0" xfId="62" applyFont="1" applyBorder="1" applyAlignment="1" applyProtection="1">
      <alignment horizontal="center" vertical="center" wrapText="1"/>
      <protection locked="0"/>
    </xf>
    <xf numFmtId="0" fontId="11" fillId="0" borderId="0" xfId="62" applyFont="1" applyFill="1" applyBorder="1" applyAlignment="1" applyProtection="1">
      <alignment horizontal="center" wrapText="1"/>
      <protection locked="0"/>
    </xf>
    <xf numFmtId="0" fontId="12" fillId="0" borderId="0" xfId="64" applyFont="1" applyBorder="1" applyAlignment="1">
      <alignment horizontal="center" wrapText="1"/>
      <protection/>
    </xf>
    <xf numFmtId="0" fontId="12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167" fontId="12" fillId="0" borderId="22" xfId="61" applyNumberFormat="1" applyFont="1" applyBorder="1" applyAlignment="1" applyProtection="1">
      <alignment horizontal="left" vertical="top" wrapText="1"/>
      <protection/>
    </xf>
    <xf numFmtId="0" fontId="12" fillId="0" borderId="35" xfId="64" applyFont="1" applyBorder="1" applyAlignment="1">
      <alignment horizontal="center" vertical="center" wrapText="1"/>
      <protection/>
    </xf>
    <xf numFmtId="0" fontId="12" fillId="0" borderId="17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0" xfId="64" applyFont="1" applyBorder="1" applyAlignment="1" applyProtection="1">
      <alignment horizontal="left" vertical="center" wrapText="1"/>
      <protection locked="0"/>
    </xf>
    <xf numFmtId="0" fontId="12" fillId="0" borderId="0" xfId="64" applyFont="1" applyBorder="1" applyAlignment="1" applyProtection="1">
      <alignment horizontal="left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 locked="0"/>
    </xf>
    <xf numFmtId="0" fontId="10" fillId="0" borderId="0" xfId="59" applyFont="1" applyBorder="1" applyAlignment="1" applyProtection="1">
      <alignment horizontal="left"/>
      <protection/>
    </xf>
    <xf numFmtId="0" fontId="12" fillId="0" borderId="0" xfId="59" applyFont="1" applyBorder="1" applyAlignment="1" applyProtection="1">
      <alignment horizontal="left"/>
      <protection/>
    </xf>
    <xf numFmtId="167" fontId="12" fillId="0" borderId="0" xfId="59" applyNumberFormat="1" applyFont="1" applyBorder="1" applyAlignment="1" applyProtection="1">
      <alignment horizontal="left" wrapText="1"/>
      <protection/>
    </xf>
    <xf numFmtId="0" fontId="11" fillId="0" borderId="0" xfId="59" applyFont="1" applyBorder="1" applyAlignment="1" applyProtection="1">
      <alignment horizontal="right" wrapText="1"/>
      <protection/>
    </xf>
    <xf numFmtId="0" fontId="12" fillId="0" borderId="10" xfId="59" applyFont="1" applyBorder="1" applyAlignment="1" applyProtection="1">
      <alignment horizontal="center"/>
      <protection/>
    </xf>
    <xf numFmtId="0" fontId="11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left"/>
      <protection locked="0"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9" applyNumberFormat="1" applyFont="1" applyBorder="1" applyAlignment="1" applyProtection="1">
      <alignment horizontal="center" wrapText="1"/>
      <protection/>
    </xf>
    <xf numFmtId="167" fontId="12" fillId="0" borderId="0" xfId="59" applyNumberFormat="1" applyFont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center" vertical="center" wrapText="1"/>
      <protection locked="0"/>
    </xf>
    <xf numFmtId="0" fontId="12" fillId="0" borderId="0" xfId="59" applyNumberFormat="1" applyFont="1" applyBorder="1" applyAlignment="1" applyProtection="1">
      <alignment horizontal="left" wrapText="1"/>
      <protection/>
    </xf>
    <xf numFmtId="0" fontId="5" fillId="0" borderId="0" xfId="59" applyFont="1" applyBorder="1" applyAlignment="1" applyProtection="1">
      <alignment horizontal="right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168" fontId="12" fillId="0" borderId="10" xfId="44" applyFont="1" applyFill="1" applyBorder="1" applyAlignment="1" applyProtection="1">
      <alignment horizontal="center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49" fontId="12" fillId="0" borderId="0" xfId="57" applyNumberFormat="1" applyFont="1" applyBorder="1" applyAlignment="1" applyProtection="1">
      <alignment horizontal="center" vertical="center" wrapText="1"/>
      <protection locked="0"/>
    </xf>
    <xf numFmtId="1" fontId="12" fillId="0" borderId="0" xfId="57" applyNumberFormat="1" applyFont="1" applyBorder="1" applyAlignment="1" applyProtection="1">
      <alignment horizontal="center" vertical="center" wrapText="1"/>
      <protection locked="0"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67" fontId="10" fillId="0" borderId="0" xfId="59" applyNumberFormat="1" applyFont="1" applyBorder="1" applyAlignment="1" applyProtection="1">
      <alignment horizontal="left" wrapText="1"/>
      <protection locked="0"/>
    </xf>
    <xf numFmtId="0" fontId="10" fillId="0" borderId="0" xfId="58" applyFont="1" applyBorder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32" t="s">
        <v>1</v>
      </c>
      <c r="B3" s="532"/>
      <c r="C3" s="532"/>
      <c r="D3" s="532"/>
      <c r="E3" s="14" t="s">
        <v>2</v>
      </c>
      <c r="F3" s="15" t="s">
        <v>3</v>
      </c>
      <c r="G3" s="10"/>
      <c r="H3" s="16">
        <v>822105378</v>
      </c>
    </row>
    <row r="4" spans="1:8" ht="15" customHeight="1">
      <c r="A4" s="532" t="s">
        <v>4</v>
      </c>
      <c r="B4" s="532"/>
      <c r="C4" s="532"/>
      <c r="D4" s="532"/>
      <c r="E4" s="17" t="s">
        <v>5</v>
      </c>
      <c r="F4" s="533" t="s">
        <v>6</v>
      </c>
      <c r="G4" s="533"/>
      <c r="H4" s="16" t="s">
        <v>7</v>
      </c>
    </row>
    <row r="5" spans="1:8" ht="15" customHeight="1">
      <c r="A5" s="532" t="s">
        <v>8</v>
      </c>
      <c r="B5" s="532"/>
      <c r="C5" s="532"/>
      <c r="D5" s="532"/>
      <c r="E5" s="18" t="s">
        <v>895</v>
      </c>
      <c r="F5" s="8"/>
      <c r="G5" s="9"/>
      <c r="H5" s="19" t="s">
        <v>9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10</v>
      </c>
      <c r="B7" s="22" t="s">
        <v>11</v>
      </c>
      <c r="C7" s="23" t="s">
        <v>12</v>
      </c>
      <c r="D7" s="23" t="s">
        <v>13</v>
      </c>
      <c r="E7" s="24" t="s">
        <v>14</v>
      </c>
      <c r="F7" s="22" t="s">
        <v>11</v>
      </c>
      <c r="G7" s="23" t="s">
        <v>15</v>
      </c>
      <c r="H7" s="25" t="s">
        <v>16</v>
      </c>
    </row>
    <row r="8" spans="1:8" ht="14.25">
      <c r="A8" s="26" t="s">
        <v>17</v>
      </c>
      <c r="B8" s="27" t="s">
        <v>18</v>
      </c>
      <c r="C8" s="27">
        <v>1</v>
      </c>
      <c r="D8" s="27">
        <v>2</v>
      </c>
      <c r="E8" s="28" t="s">
        <v>17</v>
      </c>
      <c r="F8" s="27" t="s">
        <v>18</v>
      </c>
      <c r="G8" s="27">
        <v>1</v>
      </c>
      <c r="H8" s="29">
        <v>2</v>
      </c>
    </row>
    <row r="9" spans="1:8" ht="15">
      <c r="A9" s="30" t="s">
        <v>19</v>
      </c>
      <c r="B9" s="31"/>
      <c r="C9" s="32"/>
      <c r="D9" s="33"/>
      <c r="E9" s="34" t="s">
        <v>20</v>
      </c>
      <c r="F9" s="35"/>
      <c r="G9" s="36"/>
      <c r="H9" s="37"/>
    </row>
    <row r="10" spans="1:8" ht="15">
      <c r="A10" s="38" t="s">
        <v>21</v>
      </c>
      <c r="B10" s="39"/>
      <c r="C10" s="32"/>
      <c r="D10" s="33"/>
      <c r="E10" s="40" t="s">
        <v>22</v>
      </c>
      <c r="F10" s="41"/>
      <c r="G10" s="42"/>
      <c r="H10" s="43"/>
    </row>
    <row r="11" spans="1:8" ht="15">
      <c r="A11" s="38" t="s">
        <v>23</v>
      </c>
      <c r="B11" s="44" t="s">
        <v>24</v>
      </c>
      <c r="C11" s="45">
        <v>1644</v>
      </c>
      <c r="D11" s="45">
        <v>1644</v>
      </c>
      <c r="E11" s="40" t="s">
        <v>25</v>
      </c>
      <c r="F11" s="46" t="s">
        <v>26</v>
      </c>
      <c r="G11" s="47">
        <v>942</v>
      </c>
      <c r="H11" s="47">
        <v>942</v>
      </c>
    </row>
    <row r="12" spans="1:8" ht="15">
      <c r="A12" s="38" t="s">
        <v>27</v>
      </c>
      <c r="B12" s="44" t="s">
        <v>28</v>
      </c>
      <c r="C12" s="45">
        <v>3036</v>
      </c>
      <c r="D12" s="45">
        <v>3285</v>
      </c>
      <c r="E12" s="40" t="s">
        <v>29</v>
      </c>
      <c r="F12" s="46" t="s">
        <v>30</v>
      </c>
      <c r="G12" s="48"/>
      <c r="H12" s="48"/>
    </row>
    <row r="13" spans="1:8" ht="15">
      <c r="A13" s="38" t="s">
        <v>31</v>
      </c>
      <c r="B13" s="44" t="s">
        <v>32</v>
      </c>
      <c r="C13" s="45">
        <v>56</v>
      </c>
      <c r="D13" s="45">
        <v>55</v>
      </c>
      <c r="E13" s="40" t="s">
        <v>33</v>
      </c>
      <c r="F13" s="46" t="s">
        <v>34</v>
      </c>
      <c r="G13" s="48"/>
      <c r="H13" s="48"/>
    </row>
    <row r="14" spans="1:8" ht="15">
      <c r="A14" s="38" t="s">
        <v>35</v>
      </c>
      <c r="B14" s="44" t="s">
        <v>36</v>
      </c>
      <c r="C14" s="45">
        <v>331</v>
      </c>
      <c r="D14" s="45">
        <v>355</v>
      </c>
      <c r="E14" s="49" t="s">
        <v>37</v>
      </c>
      <c r="F14" s="46" t="s">
        <v>38</v>
      </c>
      <c r="G14" s="50"/>
      <c r="H14" s="50"/>
    </row>
    <row r="15" spans="1:8" ht="15">
      <c r="A15" s="38" t="s">
        <v>39</v>
      </c>
      <c r="B15" s="44" t="s">
        <v>40</v>
      </c>
      <c r="C15" s="45">
        <v>101</v>
      </c>
      <c r="D15" s="45">
        <v>117</v>
      </c>
      <c r="E15" s="49" t="s">
        <v>41</v>
      </c>
      <c r="F15" s="46" t="s">
        <v>42</v>
      </c>
      <c r="G15" s="50"/>
      <c r="H15" s="50"/>
    </row>
    <row r="16" spans="1:8" ht="15">
      <c r="A16" s="38" t="s">
        <v>43</v>
      </c>
      <c r="B16" s="51" t="s">
        <v>44</v>
      </c>
      <c r="C16" s="45">
        <v>21</v>
      </c>
      <c r="D16" s="45">
        <v>24</v>
      </c>
      <c r="E16" s="49" t="s">
        <v>45</v>
      </c>
      <c r="F16" s="46" t="s">
        <v>46</v>
      </c>
      <c r="G16" s="50"/>
      <c r="H16" s="50"/>
    </row>
    <row r="17" spans="1:18" ht="25.5">
      <c r="A17" s="38" t="s">
        <v>47</v>
      </c>
      <c r="B17" s="44" t="s">
        <v>48</v>
      </c>
      <c r="C17" s="45"/>
      <c r="D17" s="45"/>
      <c r="E17" s="49" t="s">
        <v>49</v>
      </c>
      <c r="F17" s="52" t="s">
        <v>50</v>
      </c>
      <c r="G17" s="53">
        <f>G11+G14+G15+G16</f>
        <v>942</v>
      </c>
      <c r="H17" s="53">
        <f>H11+H14+H15+H16</f>
        <v>942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51</v>
      </c>
      <c r="B18" s="44" t="s">
        <v>52</v>
      </c>
      <c r="C18" s="45">
        <v>125</v>
      </c>
      <c r="D18" s="45">
        <v>141</v>
      </c>
      <c r="E18" s="40" t="s">
        <v>53</v>
      </c>
      <c r="F18" s="55"/>
      <c r="G18" s="56"/>
      <c r="H18" s="57"/>
    </row>
    <row r="19" spans="1:15" ht="15">
      <c r="A19" s="38" t="s">
        <v>54</v>
      </c>
      <c r="B19" s="58" t="s">
        <v>55</v>
      </c>
      <c r="C19" s="59">
        <f>SUM(C11:C18)</f>
        <v>5314</v>
      </c>
      <c r="D19" s="59">
        <f>SUM(D11:D18)</f>
        <v>5621</v>
      </c>
      <c r="E19" s="40" t="s">
        <v>56</v>
      </c>
      <c r="F19" s="46" t="s">
        <v>57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58</v>
      </c>
      <c r="B20" s="58" t="s">
        <v>59</v>
      </c>
      <c r="C20" s="45"/>
      <c r="D20" s="45"/>
      <c r="E20" s="40" t="s">
        <v>60</v>
      </c>
      <c r="F20" s="46" t="s">
        <v>61</v>
      </c>
      <c r="G20" s="60">
        <v>3780</v>
      </c>
      <c r="H20" s="60">
        <v>3780</v>
      </c>
    </row>
    <row r="21" spans="1:18" ht="15">
      <c r="A21" s="38" t="s">
        <v>62</v>
      </c>
      <c r="B21" s="61" t="s">
        <v>63</v>
      </c>
      <c r="C21" s="45"/>
      <c r="D21" s="45"/>
      <c r="E21" s="62" t="s">
        <v>64</v>
      </c>
      <c r="F21" s="46" t="s">
        <v>65</v>
      </c>
      <c r="G21" s="63">
        <f>SUM(G22:G24)</f>
        <v>18463</v>
      </c>
      <c r="H21" s="63">
        <f>SUM(H22:H24)</f>
        <v>18136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66</v>
      </c>
      <c r="B22" s="44"/>
      <c r="C22" s="65"/>
      <c r="D22" s="59"/>
      <c r="E22" s="49" t="s">
        <v>67</v>
      </c>
      <c r="F22" s="46" t="s">
        <v>68</v>
      </c>
      <c r="G22" s="47">
        <v>2184</v>
      </c>
      <c r="H22" s="47">
        <v>2184</v>
      </c>
    </row>
    <row r="23" spans="1:13" ht="15">
      <c r="A23" s="38" t="s">
        <v>69</v>
      </c>
      <c r="B23" s="44" t="s">
        <v>70</v>
      </c>
      <c r="C23" s="45"/>
      <c r="D23" s="45"/>
      <c r="E23" s="66" t="s">
        <v>71</v>
      </c>
      <c r="F23" s="46" t="s">
        <v>72</v>
      </c>
      <c r="G23" s="47"/>
      <c r="H23" s="47"/>
      <c r="M23" s="67"/>
    </row>
    <row r="24" spans="1:8" ht="15">
      <c r="A24" s="38" t="s">
        <v>73</v>
      </c>
      <c r="B24" s="44" t="s">
        <v>74</v>
      </c>
      <c r="C24" s="45"/>
      <c r="D24" s="45"/>
      <c r="E24" s="40" t="s">
        <v>75</v>
      </c>
      <c r="F24" s="46" t="s">
        <v>76</v>
      </c>
      <c r="G24" s="47">
        <v>16279</v>
      </c>
      <c r="H24" s="47">
        <v>15952</v>
      </c>
    </row>
    <row r="25" spans="1:18" ht="15">
      <c r="A25" s="38" t="s">
        <v>77</v>
      </c>
      <c r="B25" s="44" t="s">
        <v>78</v>
      </c>
      <c r="C25" s="45"/>
      <c r="D25" s="45"/>
      <c r="E25" s="66" t="s">
        <v>79</v>
      </c>
      <c r="F25" s="52" t="s">
        <v>80</v>
      </c>
      <c r="G25" s="53">
        <f>G19+G20+G21</f>
        <v>22243</v>
      </c>
      <c r="H25" s="53">
        <f>H19+H20+H21</f>
        <v>21916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81</v>
      </c>
      <c r="B26" s="44" t="s">
        <v>82</v>
      </c>
      <c r="C26" s="45"/>
      <c r="D26" s="45"/>
      <c r="E26" s="40" t="s">
        <v>83</v>
      </c>
      <c r="F26" s="55"/>
      <c r="G26" s="56"/>
      <c r="H26" s="57"/>
    </row>
    <row r="27" spans="1:18" ht="15">
      <c r="A27" s="38" t="s">
        <v>84</v>
      </c>
      <c r="B27" s="61" t="s">
        <v>85</v>
      </c>
      <c r="C27" s="59">
        <f>SUM(C23:C26)</f>
        <v>0</v>
      </c>
      <c r="D27" s="59">
        <f>SUM(D23:D26)</f>
        <v>0</v>
      </c>
      <c r="E27" s="66" t="s">
        <v>86</v>
      </c>
      <c r="F27" s="46" t="s">
        <v>87</v>
      </c>
      <c r="G27" s="53">
        <f>SUM(G28:G30)</f>
        <v>1418</v>
      </c>
      <c r="H27" s="53">
        <f>SUM(H28:H30)</f>
        <v>1428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88</v>
      </c>
      <c r="F28" s="46" t="s">
        <v>89</v>
      </c>
      <c r="G28" s="47">
        <v>1418</v>
      </c>
      <c r="H28" s="47">
        <v>1428</v>
      </c>
    </row>
    <row r="29" spans="1:13" ht="15">
      <c r="A29" s="38" t="s">
        <v>90</v>
      </c>
      <c r="B29" s="44"/>
      <c r="C29" s="65"/>
      <c r="D29" s="59"/>
      <c r="E29" s="62" t="s">
        <v>91</v>
      </c>
      <c r="F29" s="46" t="s">
        <v>92</v>
      </c>
      <c r="G29" s="50"/>
      <c r="H29" s="50"/>
      <c r="M29" s="67"/>
    </row>
    <row r="30" spans="1:8" ht="15">
      <c r="A30" s="38" t="s">
        <v>93</v>
      </c>
      <c r="B30" s="44" t="s">
        <v>94</v>
      </c>
      <c r="C30" s="45"/>
      <c r="D30" s="45"/>
      <c r="E30" s="40" t="s">
        <v>95</v>
      </c>
      <c r="F30" s="46" t="s">
        <v>96</v>
      </c>
      <c r="G30" s="60"/>
      <c r="H30" s="60"/>
    </row>
    <row r="31" spans="1:13" ht="15">
      <c r="A31" s="38" t="s">
        <v>97</v>
      </c>
      <c r="B31" s="44" t="s">
        <v>98</v>
      </c>
      <c r="C31" s="68"/>
      <c r="D31" s="68"/>
      <c r="E31" s="66" t="s">
        <v>99</v>
      </c>
      <c r="F31" s="46" t="s">
        <v>100</v>
      </c>
      <c r="G31" s="47">
        <v>313</v>
      </c>
      <c r="H31" s="47">
        <v>327</v>
      </c>
      <c r="M31" s="67"/>
    </row>
    <row r="32" spans="1:15" ht="15">
      <c r="A32" s="38" t="s">
        <v>101</v>
      </c>
      <c r="B32" s="61" t="s">
        <v>102</v>
      </c>
      <c r="C32" s="59">
        <f>C30+C31</f>
        <v>0</v>
      </c>
      <c r="D32" s="59">
        <f>D30+D31</f>
        <v>0</v>
      </c>
      <c r="E32" s="49" t="s">
        <v>103</v>
      </c>
      <c r="F32" s="46" t="s">
        <v>104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105</v>
      </c>
      <c r="B33" s="51"/>
      <c r="C33" s="65"/>
      <c r="D33" s="59"/>
      <c r="E33" s="66" t="s">
        <v>106</v>
      </c>
      <c r="F33" s="52" t="s">
        <v>107</v>
      </c>
      <c r="G33" s="53">
        <f>G27+G31+G32</f>
        <v>1731</v>
      </c>
      <c r="H33" s="53">
        <f>H27+H31+H32</f>
        <v>1755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108</v>
      </c>
      <c r="B34" s="51" t="s">
        <v>109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110</v>
      </c>
      <c r="B35" s="44" t="s">
        <v>111</v>
      </c>
      <c r="C35" s="45"/>
      <c r="D35" s="45"/>
      <c r="E35" s="72"/>
      <c r="F35" s="73"/>
      <c r="G35" s="74"/>
      <c r="H35" s="75"/>
    </row>
    <row r="36" spans="1:18" ht="15">
      <c r="A36" s="38" t="s">
        <v>112</v>
      </c>
      <c r="B36" s="44" t="s">
        <v>113</v>
      </c>
      <c r="C36" s="45"/>
      <c r="D36" s="45"/>
      <c r="E36" s="40" t="s">
        <v>114</v>
      </c>
      <c r="F36" s="76" t="s">
        <v>115</v>
      </c>
      <c r="G36" s="53">
        <f>G25+G17+G33</f>
        <v>24916</v>
      </c>
      <c r="H36" s="53">
        <f>H25+H17+H33</f>
        <v>24613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116</v>
      </c>
      <c r="B37" s="44" t="s">
        <v>117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118</v>
      </c>
      <c r="B38" s="44" t="s">
        <v>119</v>
      </c>
      <c r="C38" s="45"/>
      <c r="D38" s="45"/>
      <c r="E38" s="78"/>
      <c r="F38" s="73"/>
      <c r="G38" s="74"/>
      <c r="H38" s="75"/>
    </row>
    <row r="39" spans="1:15" ht="15">
      <c r="A39" s="38" t="s">
        <v>120</v>
      </c>
      <c r="B39" s="79" t="s">
        <v>121</v>
      </c>
      <c r="C39" s="80">
        <f>C40+C41+C43</f>
        <v>0</v>
      </c>
      <c r="D39" s="80">
        <f>D40+D41+D43</f>
        <v>0</v>
      </c>
      <c r="E39" s="81" t="s">
        <v>122</v>
      </c>
      <c r="F39" s="76" t="s">
        <v>123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124</v>
      </c>
      <c r="B40" s="79" t="s">
        <v>125</v>
      </c>
      <c r="C40" s="45"/>
      <c r="D40" s="45"/>
      <c r="E40" s="49"/>
      <c r="F40" s="77"/>
      <c r="G40" s="70"/>
      <c r="H40" s="71"/>
    </row>
    <row r="41" spans="1:8" ht="15">
      <c r="A41" s="38" t="s">
        <v>126</v>
      </c>
      <c r="B41" s="79" t="s">
        <v>127</v>
      </c>
      <c r="C41" s="45"/>
      <c r="D41" s="45"/>
      <c r="E41" s="81" t="s">
        <v>128</v>
      </c>
      <c r="F41" s="82"/>
      <c r="G41" s="83"/>
      <c r="H41" s="84"/>
    </row>
    <row r="42" spans="1:8" ht="15">
      <c r="A42" s="38" t="s">
        <v>129</v>
      </c>
      <c r="B42" s="79" t="s">
        <v>130</v>
      </c>
      <c r="C42" s="85"/>
      <c r="D42" s="85"/>
      <c r="E42" s="40" t="s">
        <v>131</v>
      </c>
      <c r="F42" s="73"/>
      <c r="G42" s="74"/>
      <c r="H42" s="75"/>
    </row>
    <row r="43" spans="1:13" ht="15">
      <c r="A43" s="38" t="s">
        <v>132</v>
      </c>
      <c r="B43" s="79" t="s">
        <v>133</v>
      </c>
      <c r="C43" s="45"/>
      <c r="D43" s="45"/>
      <c r="E43" s="49" t="s">
        <v>134</v>
      </c>
      <c r="F43" s="46" t="s">
        <v>135</v>
      </c>
      <c r="G43" s="47"/>
      <c r="H43" s="47"/>
      <c r="M43" s="67"/>
    </row>
    <row r="44" spans="1:8" ht="15">
      <c r="A44" s="38" t="s">
        <v>136</v>
      </c>
      <c r="B44" s="79" t="s">
        <v>137</v>
      </c>
      <c r="C44" s="45"/>
      <c r="D44" s="45"/>
      <c r="E44" s="86" t="s">
        <v>138</v>
      </c>
      <c r="F44" s="46" t="s">
        <v>139</v>
      </c>
      <c r="G44" s="47"/>
      <c r="H44" s="47"/>
    </row>
    <row r="45" spans="1:15" ht="15">
      <c r="A45" s="38" t="s">
        <v>140</v>
      </c>
      <c r="B45" s="58" t="s">
        <v>141</v>
      </c>
      <c r="C45" s="59">
        <f>C34+C39+C44</f>
        <v>0</v>
      </c>
      <c r="D45" s="59">
        <f>D34+D39+D44</f>
        <v>0</v>
      </c>
      <c r="E45" s="62" t="s">
        <v>142</v>
      </c>
      <c r="F45" s="46" t="s">
        <v>143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144</v>
      </c>
      <c r="B46" s="44"/>
      <c r="C46" s="65"/>
      <c r="D46" s="59"/>
      <c r="E46" s="40" t="s">
        <v>145</v>
      </c>
      <c r="F46" s="46" t="s">
        <v>146</v>
      </c>
      <c r="G46" s="47"/>
      <c r="H46" s="47"/>
    </row>
    <row r="47" spans="1:13" ht="15">
      <c r="A47" s="38" t="s">
        <v>147</v>
      </c>
      <c r="B47" s="44" t="s">
        <v>148</v>
      </c>
      <c r="C47" s="45"/>
      <c r="D47" s="45"/>
      <c r="E47" s="62" t="s">
        <v>149</v>
      </c>
      <c r="F47" s="46" t="s">
        <v>150</v>
      </c>
      <c r="G47" s="47"/>
      <c r="H47" s="47"/>
      <c r="M47" s="67"/>
    </row>
    <row r="48" spans="1:8" ht="15">
      <c r="A48" s="38" t="s">
        <v>151</v>
      </c>
      <c r="B48" s="51" t="s">
        <v>152</v>
      </c>
      <c r="C48" s="45"/>
      <c r="D48" s="45"/>
      <c r="E48" s="40" t="s">
        <v>153</v>
      </c>
      <c r="F48" s="46" t="s">
        <v>154</v>
      </c>
      <c r="G48" s="47"/>
      <c r="H48" s="47"/>
    </row>
    <row r="49" spans="1:18" ht="15">
      <c r="A49" s="38" t="s">
        <v>155</v>
      </c>
      <c r="B49" s="44" t="s">
        <v>156</v>
      </c>
      <c r="C49" s="45"/>
      <c r="D49" s="45"/>
      <c r="E49" s="62" t="s">
        <v>54</v>
      </c>
      <c r="F49" s="52" t="s">
        <v>157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81</v>
      </c>
      <c r="B50" s="44" t="s">
        <v>158</v>
      </c>
      <c r="C50" s="45"/>
      <c r="D50" s="45"/>
      <c r="E50" s="40"/>
      <c r="F50" s="46"/>
      <c r="G50" s="65"/>
      <c r="H50" s="53"/>
    </row>
    <row r="51" spans="1:15" ht="15">
      <c r="A51" s="38" t="s">
        <v>159</v>
      </c>
      <c r="B51" s="58" t="s">
        <v>160</v>
      </c>
      <c r="C51" s="59">
        <f>SUM(C47:C50)</f>
        <v>0</v>
      </c>
      <c r="D51" s="59">
        <f>SUM(D47:D50)</f>
        <v>0</v>
      </c>
      <c r="E51" s="62" t="s">
        <v>161</v>
      </c>
      <c r="F51" s="52" t="s">
        <v>162</v>
      </c>
      <c r="G51" s="47">
        <v>147</v>
      </c>
      <c r="H51" s="47">
        <v>147</v>
      </c>
      <c r="I51" s="54"/>
      <c r="J51" s="54"/>
      <c r="K51" s="54"/>
      <c r="L51" s="54"/>
      <c r="M51" s="54"/>
      <c r="N51" s="54"/>
      <c r="O51" s="54"/>
    </row>
    <row r="52" spans="1:8" ht="15">
      <c r="A52" s="38" t="s">
        <v>7</v>
      </c>
      <c r="B52" s="58"/>
      <c r="C52" s="65"/>
      <c r="D52" s="59"/>
      <c r="E52" s="40" t="s">
        <v>163</v>
      </c>
      <c r="F52" s="52" t="s">
        <v>164</v>
      </c>
      <c r="G52" s="47"/>
      <c r="H52" s="47"/>
    </row>
    <row r="53" spans="1:8" ht="15">
      <c r="A53" s="38" t="s">
        <v>165</v>
      </c>
      <c r="B53" s="58" t="s">
        <v>166</v>
      </c>
      <c r="C53" s="45"/>
      <c r="D53" s="45"/>
      <c r="E53" s="40" t="s">
        <v>167</v>
      </c>
      <c r="F53" s="52" t="s">
        <v>168</v>
      </c>
      <c r="G53" s="47"/>
      <c r="H53" s="47"/>
    </row>
    <row r="54" spans="1:8" ht="15">
      <c r="A54" s="38" t="s">
        <v>169</v>
      </c>
      <c r="B54" s="58" t="s">
        <v>170</v>
      </c>
      <c r="C54" s="45">
        <v>25</v>
      </c>
      <c r="D54" s="45">
        <v>25</v>
      </c>
      <c r="E54" s="40" t="s">
        <v>171</v>
      </c>
      <c r="F54" s="52" t="s">
        <v>172</v>
      </c>
      <c r="G54" s="47"/>
      <c r="H54" s="47"/>
    </row>
    <row r="55" spans="1:18" ht="25.5">
      <c r="A55" s="87" t="s">
        <v>173</v>
      </c>
      <c r="B55" s="88" t="s">
        <v>174</v>
      </c>
      <c r="C55" s="59">
        <f>C19+C20+C21+C27+C32+C45+C51+C53+C54</f>
        <v>5339</v>
      </c>
      <c r="D55" s="59">
        <f>D19+D20+D21+D27+D32+D45+D51+D53+D54</f>
        <v>5646</v>
      </c>
      <c r="E55" s="40" t="s">
        <v>175</v>
      </c>
      <c r="F55" s="76" t="s">
        <v>176</v>
      </c>
      <c r="G55" s="53">
        <f>G49+G51+G52+G53+G54</f>
        <v>147</v>
      </c>
      <c r="H55" s="53">
        <f>H49+H51+H52+H53+H54</f>
        <v>147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177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178</v>
      </c>
      <c r="B57" s="44"/>
      <c r="C57" s="65"/>
      <c r="D57" s="59"/>
      <c r="E57" s="91" t="s">
        <v>179</v>
      </c>
      <c r="F57" s="90"/>
      <c r="G57" s="65"/>
      <c r="H57" s="53"/>
      <c r="M57" s="67"/>
    </row>
    <row r="58" spans="1:8" ht="15">
      <c r="A58" s="38" t="s">
        <v>180</v>
      </c>
      <c r="B58" s="44" t="s">
        <v>181</v>
      </c>
      <c r="C58" s="45">
        <v>5921</v>
      </c>
      <c r="D58" s="45">
        <v>5462</v>
      </c>
      <c r="E58" s="40" t="s">
        <v>131</v>
      </c>
      <c r="F58" s="92"/>
      <c r="G58" s="65"/>
      <c r="H58" s="53"/>
    </row>
    <row r="59" spans="1:13" ht="15">
      <c r="A59" s="38" t="s">
        <v>182</v>
      </c>
      <c r="B59" s="44" t="s">
        <v>183</v>
      </c>
      <c r="C59" s="45">
        <v>2849</v>
      </c>
      <c r="D59" s="45">
        <v>3108</v>
      </c>
      <c r="E59" s="62" t="s">
        <v>184</v>
      </c>
      <c r="F59" s="46" t="s">
        <v>185</v>
      </c>
      <c r="G59" s="47">
        <v>5750</v>
      </c>
      <c r="H59" s="47">
        <v>4018</v>
      </c>
      <c r="M59" s="67"/>
    </row>
    <row r="60" spans="1:8" ht="15">
      <c r="A60" s="38" t="s">
        <v>186</v>
      </c>
      <c r="B60" s="44" t="s">
        <v>187</v>
      </c>
      <c r="C60" s="45">
        <v>48</v>
      </c>
      <c r="D60" s="45"/>
      <c r="E60" s="40" t="s">
        <v>188</v>
      </c>
      <c r="F60" s="46" t="s">
        <v>189</v>
      </c>
      <c r="G60" s="47"/>
      <c r="H60" s="47"/>
    </row>
    <row r="61" spans="1:18" ht="15">
      <c r="A61" s="38" t="s">
        <v>190</v>
      </c>
      <c r="B61" s="51" t="s">
        <v>191</v>
      </c>
      <c r="C61" s="45">
        <v>795</v>
      </c>
      <c r="D61" s="45">
        <v>1652</v>
      </c>
      <c r="E61" s="49" t="s">
        <v>192</v>
      </c>
      <c r="F61" s="92" t="s">
        <v>193</v>
      </c>
      <c r="G61" s="53">
        <f>SUM(G62:G68)</f>
        <v>5676</v>
      </c>
      <c r="H61" s="53">
        <f>SUM(H62:H68)</f>
        <v>5772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194</v>
      </c>
      <c r="B62" s="51" t="s">
        <v>195</v>
      </c>
      <c r="C62" s="45"/>
      <c r="D62" s="45"/>
      <c r="E62" s="49" t="s">
        <v>196</v>
      </c>
      <c r="F62" s="46" t="s">
        <v>197</v>
      </c>
      <c r="G62" s="47"/>
      <c r="H62" s="47"/>
    </row>
    <row r="63" spans="1:13" ht="15">
      <c r="A63" s="38" t="s">
        <v>198</v>
      </c>
      <c r="B63" s="44" t="s">
        <v>199</v>
      </c>
      <c r="C63" s="45"/>
      <c r="D63" s="45"/>
      <c r="E63" s="40" t="s">
        <v>200</v>
      </c>
      <c r="F63" s="46" t="s">
        <v>201</v>
      </c>
      <c r="G63" s="47"/>
      <c r="H63" s="47"/>
      <c r="M63" s="67"/>
    </row>
    <row r="64" spans="1:15" ht="15">
      <c r="A64" s="38" t="s">
        <v>54</v>
      </c>
      <c r="B64" s="58" t="s">
        <v>202</v>
      </c>
      <c r="C64" s="59">
        <f>SUM(C58:C63)</f>
        <v>9613</v>
      </c>
      <c r="D64" s="59">
        <f>SUM(D58:D63)</f>
        <v>10222</v>
      </c>
      <c r="E64" s="40" t="s">
        <v>203</v>
      </c>
      <c r="F64" s="46" t="s">
        <v>204</v>
      </c>
      <c r="G64" s="47">
        <v>5286</v>
      </c>
      <c r="H64" s="47">
        <v>5534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205</v>
      </c>
      <c r="F65" s="46" t="s">
        <v>206</v>
      </c>
      <c r="G65" s="47">
        <v>180</v>
      </c>
      <c r="H65" s="47"/>
    </row>
    <row r="66" spans="1:8" ht="15">
      <c r="A66" s="38" t="s">
        <v>207</v>
      </c>
      <c r="B66" s="44"/>
      <c r="C66" s="65"/>
      <c r="D66" s="59"/>
      <c r="E66" s="40" t="s">
        <v>208</v>
      </c>
      <c r="F66" s="46" t="s">
        <v>209</v>
      </c>
      <c r="G66" s="47">
        <v>145</v>
      </c>
      <c r="H66" s="47">
        <v>177</v>
      </c>
    </row>
    <row r="67" spans="1:8" ht="15">
      <c r="A67" s="38" t="s">
        <v>210</v>
      </c>
      <c r="B67" s="44" t="s">
        <v>211</v>
      </c>
      <c r="C67" s="45">
        <v>3127</v>
      </c>
      <c r="D67" s="45">
        <v>3126</v>
      </c>
      <c r="E67" s="40" t="s">
        <v>212</v>
      </c>
      <c r="F67" s="46" t="s">
        <v>213</v>
      </c>
      <c r="G67" s="47">
        <v>53</v>
      </c>
      <c r="H67" s="47">
        <v>52</v>
      </c>
    </row>
    <row r="68" spans="1:8" ht="15">
      <c r="A68" s="38" t="s">
        <v>214</v>
      </c>
      <c r="B68" s="44" t="s">
        <v>215</v>
      </c>
      <c r="C68" s="45">
        <v>11218</v>
      </c>
      <c r="D68" s="45">
        <v>7931</v>
      </c>
      <c r="E68" s="40" t="s">
        <v>216</v>
      </c>
      <c r="F68" s="46" t="s">
        <v>217</v>
      </c>
      <c r="G68" s="47">
        <v>12</v>
      </c>
      <c r="H68" s="47">
        <v>9</v>
      </c>
    </row>
    <row r="69" spans="1:8" ht="15">
      <c r="A69" s="38" t="s">
        <v>218</v>
      </c>
      <c r="B69" s="44" t="s">
        <v>219</v>
      </c>
      <c r="C69" s="45">
        <v>2114</v>
      </c>
      <c r="D69" s="45">
        <v>2463</v>
      </c>
      <c r="E69" s="62" t="s">
        <v>81</v>
      </c>
      <c r="F69" s="46" t="s">
        <v>220</v>
      </c>
      <c r="G69" s="47">
        <v>119</v>
      </c>
      <c r="H69" s="47">
        <v>7</v>
      </c>
    </row>
    <row r="70" spans="1:8" ht="15">
      <c r="A70" s="38" t="s">
        <v>221</v>
      </c>
      <c r="B70" s="44" t="s">
        <v>222</v>
      </c>
      <c r="C70" s="45"/>
      <c r="D70" s="45"/>
      <c r="E70" s="40" t="s">
        <v>223</v>
      </c>
      <c r="F70" s="46" t="s">
        <v>224</v>
      </c>
      <c r="G70" s="47"/>
      <c r="H70" s="47"/>
    </row>
    <row r="71" spans="1:18" ht="15">
      <c r="A71" s="38" t="s">
        <v>225</v>
      </c>
      <c r="B71" s="44" t="s">
        <v>226</v>
      </c>
      <c r="C71" s="45"/>
      <c r="D71" s="45"/>
      <c r="E71" s="66" t="s">
        <v>49</v>
      </c>
      <c r="F71" s="93" t="s">
        <v>227</v>
      </c>
      <c r="G71" s="94">
        <f>G59+G60+G61+G69+G70</f>
        <v>11545</v>
      </c>
      <c r="H71" s="94">
        <f>H59+H60+H61+H69+H70</f>
        <v>9797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228</v>
      </c>
      <c r="B72" s="44" t="s">
        <v>229</v>
      </c>
      <c r="C72" s="45">
        <v>324</v>
      </c>
      <c r="D72" s="45">
        <v>290</v>
      </c>
      <c r="E72" s="49"/>
      <c r="F72" s="95"/>
      <c r="G72" s="96"/>
      <c r="H72" s="97"/>
    </row>
    <row r="73" spans="1:8" ht="15">
      <c r="A73" s="38" t="s">
        <v>230</v>
      </c>
      <c r="B73" s="44" t="s">
        <v>231</v>
      </c>
      <c r="C73" s="45"/>
      <c r="D73" s="45"/>
      <c r="E73" s="98"/>
      <c r="F73" s="99"/>
      <c r="G73" s="100"/>
      <c r="H73" s="101"/>
    </row>
    <row r="74" spans="1:8" ht="15">
      <c r="A74" s="38" t="s">
        <v>232</v>
      </c>
      <c r="B74" s="44" t="s">
        <v>233</v>
      </c>
      <c r="C74" s="45">
        <v>87</v>
      </c>
      <c r="D74" s="45">
        <v>82</v>
      </c>
      <c r="E74" s="40" t="s">
        <v>234</v>
      </c>
      <c r="F74" s="102" t="s">
        <v>235</v>
      </c>
      <c r="G74" s="47"/>
      <c r="H74" s="47"/>
    </row>
    <row r="75" spans="1:15" ht="15">
      <c r="A75" s="38" t="s">
        <v>79</v>
      </c>
      <c r="B75" s="58" t="s">
        <v>236</v>
      </c>
      <c r="C75" s="59">
        <f>SUM(C67:C74)</f>
        <v>16870</v>
      </c>
      <c r="D75" s="59">
        <f>SUM(D67:D74)</f>
        <v>13892</v>
      </c>
      <c r="E75" s="62" t="s">
        <v>163</v>
      </c>
      <c r="F75" s="52" t="s">
        <v>237</v>
      </c>
      <c r="G75" s="47"/>
      <c r="H75" s="47"/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238</v>
      </c>
      <c r="F76" s="52" t="s">
        <v>239</v>
      </c>
      <c r="G76" s="47"/>
      <c r="H76" s="47"/>
    </row>
    <row r="77" spans="1:13" ht="15">
      <c r="A77" s="38" t="s">
        <v>240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241</v>
      </c>
      <c r="B78" s="44" t="s">
        <v>242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243</v>
      </c>
      <c r="B79" s="44" t="s">
        <v>244</v>
      </c>
      <c r="C79" s="45"/>
      <c r="D79" s="45"/>
      <c r="E79" s="62" t="s">
        <v>245</v>
      </c>
      <c r="F79" s="76" t="s">
        <v>246</v>
      </c>
      <c r="G79" s="106">
        <f>G71+G74+G75+G76</f>
        <v>11545</v>
      </c>
      <c r="H79" s="106">
        <f>H71+H74+H75+H76</f>
        <v>9797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247</v>
      </c>
      <c r="B80" s="44" t="s">
        <v>248</v>
      </c>
      <c r="C80" s="45"/>
      <c r="D80" s="45"/>
      <c r="E80" s="40"/>
      <c r="F80" s="107"/>
      <c r="G80" s="108"/>
      <c r="H80" s="109"/>
    </row>
    <row r="81" spans="1:8" ht="15">
      <c r="A81" s="38" t="s">
        <v>249</v>
      </c>
      <c r="B81" s="44" t="s">
        <v>250</v>
      </c>
      <c r="C81" s="45"/>
      <c r="D81" s="45"/>
      <c r="E81" s="98"/>
      <c r="F81" s="108"/>
      <c r="G81" s="108"/>
      <c r="H81" s="109"/>
    </row>
    <row r="82" spans="1:8" ht="15">
      <c r="A82" s="38" t="s">
        <v>251</v>
      </c>
      <c r="B82" s="44" t="s">
        <v>252</v>
      </c>
      <c r="C82" s="45"/>
      <c r="D82" s="45"/>
      <c r="E82" s="78"/>
      <c r="F82" s="108"/>
      <c r="G82" s="108"/>
      <c r="H82" s="109"/>
    </row>
    <row r="83" spans="1:8" ht="15">
      <c r="A83" s="38" t="s">
        <v>136</v>
      </c>
      <c r="B83" s="44" t="s">
        <v>253</v>
      </c>
      <c r="C83" s="45"/>
      <c r="D83" s="45"/>
      <c r="E83" s="98"/>
      <c r="F83" s="108"/>
      <c r="G83" s="108"/>
      <c r="H83" s="109"/>
    </row>
    <row r="84" spans="1:14" ht="15">
      <c r="A84" s="38" t="s">
        <v>254</v>
      </c>
      <c r="B84" s="58" t="s">
        <v>255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256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257</v>
      </c>
      <c r="B87" s="44" t="s">
        <v>258</v>
      </c>
      <c r="C87" s="45">
        <v>153</v>
      </c>
      <c r="D87" s="45">
        <v>144</v>
      </c>
      <c r="E87" s="98"/>
      <c r="F87" s="108"/>
      <c r="G87" s="108"/>
      <c r="H87" s="109"/>
      <c r="M87" s="67"/>
    </row>
    <row r="88" spans="1:8" ht="15">
      <c r="A88" s="38" t="s">
        <v>259</v>
      </c>
      <c r="B88" s="44" t="s">
        <v>260</v>
      </c>
      <c r="C88" s="45">
        <v>4569</v>
      </c>
      <c r="D88" s="45">
        <v>4544</v>
      </c>
      <c r="E88" s="78"/>
      <c r="F88" s="108"/>
      <c r="G88" s="108"/>
      <c r="H88" s="109"/>
    </row>
    <row r="89" spans="1:13" ht="15">
      <c r="A89" s="38" t="s">
        <v>261</v>
      </c>
      <c r="B89" s="44" t="s">
        <v>262</v>
      </c>
      <c r="C89" s="45">
        <v>64</v>
      </c>
      <c r="D89" s="45">
        <v>109</v>
      </c>
      <c r="E89" s="78"/>
      <c r="F89" s="108"/>
      <c r="G89" s="108"/>
      <c r="H89" s="109"/>
      <c r="M89" s="67"/>
    </row>
    <row r="90" spans="1:8" ht="15">
      <c r="A90" s="38" t="s">
        <v>263</v>
      </c>
      <c r="B90" s="44" t="s">
        <v>264</v>
      </c>
      <c r="C90" s="45"/>
      <c r="D90" s="45"/>
      <c r="E90" s="78"/>
      <c r="F90" s="108"/>
      <c r="G90" s="108"/>
      <c r="H90" s="109"/>
    </row>
    <row r="91" spans="1:14" ht="15">
      <c r="A91" s="38" t="s">
        <v>265</v>
      </c>
      <c r="B91" s="58" t="s">
        <v>266</v>
      </c>
      <c r="C91" s="59">
        <f>SUM(C87:C90)</f>
        <v>4786</v>
      </c>
      <c r="D91" s="59">
        <f>SUM(D87:D90)</f>
        <v>4797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267</v>
      </c>
      <c r="B92" s="58" t="s">
        <v>268</v>
      </c>
      <c r="C92" s="45"/>
      <c r="D92" s="45"/>
      <c r="E92" s="78"/>
      <c r="F92" s="108"/>
      <c r="G92" s="108"/>
      <c r="H92" s="109"/>
    </row>
    <row r="93" spans="1:14" ht="15">
      <c r="A93" s="38" t="s">
        <v>269</v>
      </c>
      <c r="B93" s="110" t="s">
        <v>270</v>
      </c>
      <c r="C93" s="59">
        <f>C64+C75+C84+C91+C92</f>
        <v>31269</v>
      </c>
      <c r="D93" s="59">
        <f>D64+D75+D84+D91+D92</f>
        <v>28911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1" t="s">
        <v>271</v>
      </c>
      <c r="B94" s="112" t="s">
        <v>272</v>
      </c>
      <c r="C94" s="113">
        <f>C93+C55</f>
        <v>36608</v>
      </c>
      <c r="D94" s="113">
        <f>D93+D55</f>
        <v>34557</v>
      </c>
      <c r="E94" s="114" t="s">
        <v>273</v>
      </c>
      <c r="F94" s="115" t="s">
        <v>274</v>
      </c>
      <c r="G94" s="116">
        <f>G36+G39+G55+G79</f>
        <v>36608</v>
      </c>
      <c r="H94" s="116">
        <f>H36+H39+H55+H79</f>
        <v>34557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275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0"/>
      <c r="M97" s="67"/>
    </row>
    <row r="98" spans="1:13" ht="15" customHeight="1">
      <c r="A98" s="126" t="s">
        <v>896</v>
      </c>
      <c r="B98" s="124"/>
      <c r="C98" s="534" t="s">
        <v>881</v>
      </c>
      <c r="D98" s="534"/>
      <c r="E98" s="534"/>
      <c r="F98" s="8"/>
      <c r="G98" s="9"/>
      <c r="H98" s="10"/>
      <c r="M98" s="67"/>
    </row>
    <row r="99" spans="1:8" ht="15">
      <c r="A99" s="1" t="s">
        <v>276</v>
      </c>
      <c r="C99" s="126"/>
      <c r="D99" s="127"/>
      <c r="E99" s="126" t="s">
        <v>883</v>
      </c>
      <c r="F99" s="8"/>
      <c r="G99" s="9"/>
      <c r="H99" s="10"/>
    </row>
    <row r="100" spans="1:5" ht="15" customHeight="1">
      <c r="A100" s="128"/>
      <c r="B100" s="128"/>
      <c r="C100" s="534" t="s">
        <v>277</v>
      </c>
      <c r="D100" s="534"/>
      <c r="E100" s="534"/>
    </row>
    <row r="101" ht="12.75">
      <c r="E101" s="1" t="s">
        <v>885</v>
      </c>
    </row>
  </sheetData>
  <sheetProtection password="CF7A"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39375" bottom="0.5847222222222223" header="0.15763888888888888" footer="0.5118055555555555"/>
  <pageSetup horizontalDpi="300" verticalDpi="300" orientation="landscape" paperSize="9" scale="60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1" sqref="A1:F1"/>
    </sheetView>
  </sheetViews>
  <sheetFormatPr defaultColWidth="9.25390625" defaultRowHeight="12.75"/>
  <cols>
    <col min="1" max="1" width="48.125" style="129" customWidth="1"/>
    <col min="2" max="2" width="12.125" style="129" customWidth="1"/>
    <col min="3" max="3" width="13.00390625" style="130" customWidth="1"/>
    <col min="4" max="4" width="12.75390625" style="130" customWidth="1"/>
    <col min="5" max="5" width="37.25390625" style="129" customWidth="1"/>
    <col min="6" max="6" width="9.00390625" style="129" customWidth="1"/>
    <col min="7" max="7" width="11.75390625" style="130" customWidth="1"/>
    <col min="8" max="8" width="13.125" style="130" customWidth="1"/>
    <col min="9" max="16384" width="9.25390625" style="130" customWidth="1"/>
  </cols>
  <sheetData>
    <row r="1" spans="1:8" ht="12" customHeight="1">
      <c r="A1" s="536" t="s">
        <v>278</v>
      </c>
      <c r="B1" s="536"/>
      <c r="C1" s="536"/>
      <c r="D1" s="536"/>
      <c r="E1" s="536"/>
      <c r="F1" s="536"/>
      <c r="G1" s="131"/>
      <c r="H1" s="131"/>
    </row>
    <row r="2" spans="1:8" ht="15" customHeight="1">
      <c r="A2" s="132" t="s">
        <v>279</v>
      </c>
      <c r="B2" s="537" t="str">
        <f>'справка №1-БАЛАНС'!E3</f>
        <v> КАУЧУК АД</v>
      </c>
      <c r="C2" s="537"/>
      <c r="D2" s="537"/>
      <c r="E2" s="537"/>
      <c r="F2" s="538" t="s">
        <v>280</v>
      </c>
      <c r="G2" s="538"/>
      <c r="H2" s="133">
        <f>'справка №1-БАЛАНС'!H3</f>
        <v>822105378</v>
      </c>
    </row>
    <row r="3" spans="1:8" ht="15" customHeight="1">
      <c r="A3" s="132" t="s">
        <v>281</v>
      </c>
      <c r="B3" s="537" t="str">
        <f>'справка №1-БАЛАНС'!E4</f>
        <v>консолидиран</v>
      </c>
      <c r="C3" s="537"/>
      <c r="D3" s="537"/>
      <c r="E3" s="537"/>
      <c r="F3" s="134" t="s">
        <v>6</v>
      </c>
      <c r="G3" s="135"/>
      <c r="H3" s="135" t="str">
        <f>'справка №1-БАЛАНС'!H4</f>
        <v> </v>
      </c>
    </row>
    <row r="4" spans="1:8" ht="17.25" customHeight="1">
      <c r="A4" s="132" t="s">
        <v>8</v>
      </c>
      <c r="B4" s="539" t="str">
        <f>'справка №1-БАЛАНС'!E5</f>
        <v>01.01.2015г. - 30.06.2015г.</v>
      </c>
      <c r="C4" s="539"/>
      <c r="D4" s="539"/>
      <c r="E4" s="136"/>
      <c r="F4" s="137"/>
      <c r="G4" s="131"/>
      <c r="H4" s="138" t="s">
        <v>282</v>
      </c>
    </row>
    <row r="5" spans="1:8" ht="24">
      <c r="A5" s="139" t="s">
        <v>283</v>
      </c>
      <c r="B5" s="140" t="s">
        <v>11</v>
      </c>
      <c r="C5" s="139" t="s">
        <v>12</v>
      </c>
      <c r="D5" s="141" t="s">
        <v>16</v>
      </c>
      <c r="E5" s="139" t="s">
        <v>284</v>
      </c>
      <c r="F5" s="140" t="s">
        <v>11</v>
      </c>
      <c r="G5" s="139" t="s">
        <v>12</v>
      </c>
      <c r="H5" s="139" t="s">
        <v>16</v>
      </c>
    </row>
    <row r="6" spans="1:8" ht="12">
      <c r="A6" s="142" t="s">
        <v>17</v>
      </c>
      <c r="B6" s="142" t="s">
        <v>18</v>
      </c>
      <c r="C6" s="142">
        <v>1</v>
      </c>
      <c r="D6" s="142">
        <v>2</v>
      </c>
      <c r="E6" s="142" t="s">
        <v>17</v>
      </c>
      <c r="F6" s="139" t="s">
        <v>18</v>
      </c>
      <c r="G6" s="139">
        <v>1</v>
      </c>
      <c r="H6" s="139">
        <v>2</v>
      </c>
    </row>
    <row r="7" spans="1:8" ht="12">
      <c r="A7" s="143" t="s">
        <v>285</v>
      </c>
      <c r="B7" s="143"/>
      <c r="C7" s="144"/>
      <c r="D7" s="144"/>
      <c r="E7" s="143" t="s">
        <v>286</v>
      </c>
      <c r="F7" s="145"/>
      <c r="G7" s="146"/>
      <c r="H7" s="146"/>
    </row>
    <row r="8" spans="1:8" ht="12">
      <c r="A8" s="147" t="s">
        <v>287</v>
      </c>
      <c r="B8" s="147"/>
      <c r="C8" s="148"/>
      <c r="D8" s="149"/>
      <c r="E8" s="147" t="s">
        <v>288</v>
      </c>
      <c r="F8" s="145"/>
      <c r="G8" s="146"/>
      <c r="H8" s="146"/>
    </row>
    <row r="9" spans="1:8" ht="12">
      <c r="A9" s="150" t="s">
        <v>289</v>
      </c>
      <c r="B9" s="151" t="s">
        <v>290</v>
      </c>
      <c r="C9" s="152">
        <v>8802</v>
      </c>
      <c r="D9" s="152">
        <v>10578</v>
      </c>
      <c r="E9" s="150" t="s">
        <v>291</v>
      </c>
      <c r="F9" s="153" t="s">
        <v>292</v>
      </c>
      <c r="G9" s="154">
        <v>11880</v>
      </c>
      <c r="H9" s="154">
        <v>14450</v>
      </c>
    </row>
    <row r="10" spans="1:8" ht="12">
      <c r="A10" s="150" t="s">
        <v>293</v>
      </c>
      <c r="B10" s="151" t="s">
        <v>294</v>
      </c>
      <c r="C10" s="152">
        <v>511</v>
      </c>
      <c r="D10" s="152">
        <v>552</v>
      </c>
      <c r="E10" s="150" t="s">
        <v>295</v>
      </c>
      <c r="F10" s="153" t="s">
        <v>296</v>
      </c>
      <c r="G10" s="154">
        <v>355</v>
      </c>
      <c r="H10" s="154"/>
    </row>
    <row r="11" spans="1:8" ht="12">
      <c r="A11" s="150" t="s">
        <v>297</v>
      </c>
      <c r="B11" s="151" t="s">
        <v>298</v>
      </c>
      <c r="C11" s="152">
        <v>310</v>
      </c>
      <c r="D11" s="152">
        <v>305</v>
      </c>
      <c r="E11" s="155" t="s">
        <v>299</v>
      </c>
      <c r="F11" s="153" t="s">
        <v>300</v>
      </c>
      <c r="G11" s="154">
        <v>1</v>
      </c>
      <c r="H11" s="154"/>
    </row>
    <row r="12" spans="1:8" ht="12">
      <c r="A12" s="150" t="s">
        <v>301</v>
      </c>
      <c r="B12" s="151" t="s">
        <v>302</v>
      </c>
      <c r="C12" s="152">
        <v>859</v>
      </c>
      <c r="D12" s="152">
        <v>829</v>
      </c>
      <c r="E12" s="155" t="s">
        <v>81</v>
      </c>
      <c r="F12" s="153" t="s">
        <v>303</v>
      </c>
      <c r="G12" s="154">
        <v>606</v>
      </c>
      <c r="H12" s="154">
        <v>80</v>
      </c>
    </row>
    <row r="13" spans="1:18" ht="12">
      <c r="A13" s="150" t="s">
        <v>304</v>
      </c>
      <c r="B13" s="151" t="s">
        <v>305</v>
      </c>
      <c r="C13" s="152">
        <v>148</v>
      </c>
      <c r="D13" s="152">
        <v>141</v>
      </c>
      <c r="E13" s="156" t="s">
        <v>54</v>
      </c>
      <c r="F13" s="157" t="s">
        <v>306</v>
      </c>
      <c r="G13" s="146">
        <f>SUM(G9:G12)</f>
        <v>12842</v>
      </c>
      <c r="H13" s="146">
        <f>SUM(H9:H12)</f>
        <v>14530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</row>
    <row r="14" spans="1:8" ht="12">
      <c r="A14" s="150" t="s">
        <v>307</v>
      </c>
      <c r="B14" s="151" t="s">
        <v>308</v>
      </c>
      <c r="C14" s="152">
        <v>663</v>
      </c>
      <c r="D14" s="152">
        <v>47</v>
      </c>
      <c r="E14" s="155"/>
      <c r="F14" s="158"/>
      <c r="G14" s="159"/>
      <c r="H14" s="159"/>
    </row>
    <row r="15" spans="1:8" ht="24">
      <c r="A15" s="150" t="s">
        <v>309</v>
      </c>
      <c r="B15" s="151" t="s">
        <v>310</v>
      </c>
      <c r="C15" s="160">
        <v>1044</v>
      </c>
      <c r="D15" s="160">
        <v>1088</v>
      </c>
      <c r="E15" s="147" t="s">
        <v>311</v>
      </c>
      <c r="F15" s="161" t="s">
        <v>312</v>
      </c>
      <c r="G15" s="154"/>
      <c r="H15" s="154"/>
    </row>
    <row r="16" spans="1:8" ht="12">
      <c r="A16" s="150" t="s">
        <v>313</v>
      </c>
      <c r="B16" s="151" t="s">
        <v>314</v>
      </c>
      <c r="C16" s="160">
        <v>70</v>
      </c>
      <c r="D16" s="160">
        <v>525</v>
      </c>
      <c r="E16" s="150" t="s">
        <v>315</v>
      </c>
      <c r="F16" s="158" t="s">
        <v>316</v>
      </c>
      <c r="G16" s="162"/>
      <c r="H16" s="162"/>
    </row>
    <row r="17" spans="1:8" ht="12">
      <c r="A17" s="163" t="s">
        <v>317</v>
      </c>
      <c r="B17" s="151" t="s">
        <v>318</v>
      </c>
      <c r="C17" s="164"/>
      <c r="D17" s="164"/>
      <c r="E17" s="147"/>
      <c r="F17" s="145"/>
      <c r="G17" s="159"/>
      <c r="H17" s="159"/>
    </row>
    <row r="18" spans="1:8" ht="12">
      <c r="A18" s="163" t="s">
        <v>319</v>
      </c>
      <c r="B18" s="151" t="s">
        <v>320</v>
      </c>
      <c r="C18" s="164"/>
      <c r="D18" s="164"/>
      <c r="E18" s="147" t="s">
        <v>321</v>
      </c>
      <c r="F18" s="145"/>
      <c r="G18" s="159"/>
      <c r="H18" s="159"/>
    </row>
    <row r="19" spans="1:15" ht="12">
      <c r="A19" s="156" t="s">
        <v>54</v>
      </c>
      <c r="B19" s="165" t="s">
        <v>322</v>
      </c>
      <c r="C19" s="166">
        <f>SUM(C9:C15)+C16</f>
        <v>12407</v>
      </c>
      <c r="D19" s="166">
        <f>SUM(D9:D15)+D16</f>
        <v>14065</v>
      </c>
      <c r="E19" s="145" t="s">
        <v>323</v>
      </c>
      <c r="F19" s="158" t="s">
        <v>324</v>
      </c>
      <c r="G19" s="154"/>
      <c r="H19" s="154">
        <v>1</v>
      </c>
      <c r="I19" s="131"/>
      <c r="J19" s="131"/>
      <c r="K19" s="131"/>
      <c r="L19" s="131"/>
      <c r="M19" s="131"/>
      <c r="N19" s="131"/>
      <c r="O19" s="131"/>
    </row>
    <row r="20" spans="1:8" ht="12">
      <c r="A20" s="147"/>
      <c r="B20" s="151"/>
      <c r="C20" s="167"/>
      <c r="D20" s="167"/>
      <c r="E20" s="163" t="s">
        <v>325</v>
      </c>
      <c r="F20" s="158" t="s">
        <v>326</v>
      </c>
      <c r="G20" s="154"/>
      <c r="H20" s="154"/>
    </row>
    <row r="21" spans="1:8" ht="24">
      <c r="A21" s="147" t="s">
        <v>327</v>
      </c>
      <c r="B21" s="168"/>
      <c r="C21" s="167"/>
      <c r="D21" s="167"/>
      <c r="E21" s="150" t="s">
        <v>328</v>
      </c>
      <c r="F21" s="158" t="s">
        <v>329</v>
      </c>
      <c r="G21" s="154"/>
      <c r="H21" s="154"/>
    </row>
    <row r="22" spans="1:8" ht="24">
      <c r="A22" s="145" t="s">
        <v>330</v>
      </c>
      <c r="B22" s="168" t="s">
        <v>331</v>
      </c>
      <c r="C22" s="152">
        <v>109</v>
      </c>
      <c r="D22" s="152">
        <v>135</v>
      </c>
      <c r="E22" s="145" t="s">
        <v>332</v>
      </c>
      <c r="F22" s="158" t="s">
        <v>333</v>
      </c>
      <c r="G22" s="154">
        <v>33</v>
      </c>
      <c r="H22" s="154">
        <v>9</v>
      </c>
    </row>
    <row r="23" spans="1:8" ht="24">
      <c r="A23" s="150" t="s">
        <v>334</v>
      </c>
      <c r="B23" s="168" t="s">
        <v>335</v>
      </c>
      <c r="C23" s="152"/>
      <c r="D23" s="152"/>
      <c r="E23" s="150" t="s">
        <v>336</v>
      </c>
      <c r="F23" s="158" t="s">
        <v>337</v>
      </c>
      <c r="G23" s="154"/>
      <c r="H23" s="154"/>
    </row>
    <row r="24" spans="1:18" ht="12">
      <c r="A24" s="150" t="s">
        <v>338</v>
      </c>
      <c r="B24" s="168" t="s">
        <v>339</v>
      </c>
      <c r="C24" s="152">
        <v>23</v>
      </c>
      <c r="D24" s="152">
        <v>52</v>
      </c>
      <c r="E24" s="156" t="s">
        <v>106</v>
      </c>
      <c r="F24" s="161" t="s">
        <v>340</v>
      </c>
      <c r="G24" s="146">
        <f>SUM(G19:G23)</f>
        <v>33</v>
      </c>
      <c r="H24" s="146">
        <f>SUM(H19:H23)</f>
        <v>10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</row>
    <row r="25" spans="1:8" ht="12">
      <c r="A25" s="150" t="s">
        <v>81</v>
      </c>
      <c r="B25" s="168" t="s">
        <v>341</v>
      </c>
      <c r="C25" s="152">
        <v>23</v>
      </c>
      <c r="D25" s="152">
        <v>47</v>
      </c>
      <c r="E25" s="163"/>
      <c r="F25" s="145"/>
      <c r="G25" s="159"/>
      <c r="H25" s="159"/>
    </row>
    <row r="26" spans="1:14" ht="12">
      <c r="A26" s="156" t="s">
        <v>79</v>
      </c>
      <c r="B26" s="169" t="s">
        <v>342</v>
      </c>
      <c r="C26" s="166">
        <f>SUM(C22:C25)</f>
        <v>155</v>
      </c>
      <c r="D26" s="166">
        <f>SUM(D22:D25)</f>
        <v>234</v>
      </c>
      <c r="E26" s="150"/>
      <c r="F26" s="145"/>
      <c r="G26" s="159"/>
      <c r="H26" s="159"/>
      <c r="I26" s="131"/>
      <c r="J26" s="131"/>
      <c r="K26" s="131"/>
      <c r="L26" s="131"/>
      <c r="M26" s="131"/>
      <c r="N26" s="131"/>
    </row>
    <row r="27" spans="1:8" ht="12">
      <c r="A27" s="156"/>
      <c r="B27" s="169"/>
      <c r="C27" s="167"/>
      <c r="D27" s="167"/>
      <c r="E27" s="150"/>
      <c r="F27" s="145"/>
      <c r="G27" s="159"/>
      <c r="H27" s="159"/>
    </row>
    <row r="28" spans="1:18" ht="12">
      <c r="A28" s="143" t="s">
        <v>343</v>
      </c>
      <c r="B28" s="140" t="s">
        <v>344</v>
      </c>
      <c r="C28" s="149">
        <f>C26+C19</f>
        <v>12562</v>
      </c>
      <c r="D28" s="149">
        <f>D26+D19</f>
        <v>14299</v>
      </c>
      <c r="E28" s="143" t="s">
        <v>345</v>
      </c>
      <c r="F28" s="161" t="s">
        <v>346</v>
      </c>
      <c r="G28" s="146">
        <f>G13+G15+G24</f>
        <v>12875</v>
      </c>
      <c r="H28" s="146">
        <f>H13+H15+H24</f>
        <v>14540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</row>
    <row r="29" spans="1:8" ht="12">
      <c r="A29" s="143"/>
      <c r="B29" s="140"/>
      <c r="C29" s="167"/>
      <c r="D29" s="167"/>
      <c r="E29" s="143"/>
      <c r="F29" s="158"/>
      <c r="G29" s="159"/>
      <c r="H29" s="159"/>
    </row>
    <row r="30" spans="1:18" ht="12">
      <c r="A30" s="143" t="s">
        <v>347</v>
      </c>
      <c r="B30" s="140" t="s">
        <v>348</v>
      </c>
      <c r="C30" s="149">
        <f>IF((G28-C28)&gt;0,G28-C28,0)</f>
        <v>313</v>
      </c>
      <c r="D30" s="149">
        <f>IF((H28-D28)&gt;0,H28-D28,0)</f>
        <v>241</v>
      </c>
      <c r="E30" s="143" t="s">
        <v>349</v>
      </c>
      <c r="F30" s="161" t="s">
        <v>350</v>
      </c>
      <c r="G30" s="170">
        <f>IF((C28-G28)&gt;0,C28-G28,0)</f>
        <v>0</v>
      </c>
      <c r="H30" s="170">
        <f>IF((D28-H28)&gt;0,D28-H28,0)</f>
        <v>0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</row>
    <row r="31" spans="1:8" ht="24">
      <c r="A31" s="171" t="s">
        <v>351</v>
      </c>
      <c r="B31" s="169" t="s">
        <v>352</v>
      </c>
      <c r="C31" s="152"/>
      <c r="D31" s="152"/>
      <c r="E31" s="147" t="s">
        <v>353</v>
      </c>
      <c r="F31" s="158" t="s">
        <v>354</v>
      </c>
      <c r="G31" s="154"/>
      <c r="H31" s="154"/>
    </row>
    <row r="32" spans="1:8" ht="12">
      <c r="A32" s="147" t="s">
        <v>355</v>
      </c>
      <c r="B32" s="172" t="s">
        <v>356</v>
      </c>
      <c r="C32" s="152"/>
      <c r="D32" s="152"/>
      <c r="E32" s="147" t="s">
        <v>357</v>
      </c>
      <c r="F32" s="158" t="s">
        <v>358</v>
      </c>
      <c r="G32" s="154"/>
      <c r="H32" s="154">
        <v>15</v>
      </c>
    </row>
    <row r="33" spans="1:18" ht="12">
      <c r="A33" s="173" t="s">
        <v>359</v>
      </c>
      <c r="B33" s="169" t="s">
        <v>360</v>
      </c>
      <c r="C33" s="166">
        <f>C28+C31+C32</f>
        <v>12562</v>
      </c>
      <c r="D33" s="166">
        <f>D28+D31+D32</f>
        <v>14299</v>
      </c>
      <c r="E33" s="143" t="s">
        <v>361</v>
      </c>
      <c r="F33" s="161" t="s">
        <v>362</v>
      </c>
      <c r="G33" s="170">
        <f>G32+G31+G28</f>
        <v>12875</v>
      </c>
      <c r="H33" s="170">
        <f>H32+H31+H28</f>
        <v>14555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</row>
    <row r="34" spans="1:18" ht="12">
      <c r="A34" s="173" t="s">
        <v>363</v>
      </c>
      <c r="B34" s="140" t="s">
        <v>364</v>
      </c>
      <c r="C34" s="149">
        <f>IF((G33-C33)&gt;0,G33-C33,0)</f>
        <v>313</v>
      </c>
      <c r="D34" s="149">
        <f>IF((H33-D33)&gt;0,H33-D33,0)</f>
        <v>256</v>
      </c>
      <c r="E34" s="173" t="s">
        <v>365</v>
      </c>
      <c r="F34" s="161" t="s">
        <v>366</v>
      </c>
      <c r="G34" s="146">
        <f>IF((C33-G33)&gt;0,C33-G33,0)</f>
        <v>0</v>
      </c>
      <c r="H34" s="146">
        <f>IF((D33-H33)&gt;0,D33-H33,0)</f>
        <v>0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</row>
    <row r="35" spans="1:14" ht="12">
      <c r="A35" s="147" t="s">
        <v>367</v>
      </c>
      <c r="B35" s="169" t="s">
        <v>368</v>
      </c>
      <c r="C35" s="166">
        <f>C36+C37+C38</f>
        <v>0</v>
      </c>
      <c r="D35" s="166">
        <f>D36+D37+D38</f>
        <v>0</v>
      </c>
      <c r="E35" s="174"/>
      <c r="F35" s="145"/>
      <c r="G35" s="159"/>
      <c r="H35" s="159"/>
      <c r="I35" s="131"/>
      <c r="J35" s="131"/>
      <c r="K35" s="131"/>
      <c r="L35" s="131"/>
      <c r="M35" s="131"/>
      <c r="N35" s="131"/>
    </row>
    <row r="36" spans="1:8" ht="12">
      <c r="A36" s="175" t="s">
        <v>369</v>
      </c>
      <c r="B36" s="168" t="s">
        <v>370</v>
      </c>
      <c r="C36" s="152"/>
      <c r="D36" s="152"/>
      <c r="E36" s="174"/>
      <c r="F36" s="145"/>
      <c r="G36" s="159"/>
      <c r="H36" s="159"/>
    </row>
    <row r="37" spans="1:8" ht="24">
      <c r="A37" s="175" t="s">
        <v>371</v>
      </c>
      <c r="B37" s="176" t="s">
        <v>372</v>
      </c>
      <c r="C37" s="177"/>
      <c r="D37" s="177"/>
      <c r="E37" s="174"/>
      <c r="F37" s="158"/>
      <c r="G37" s="159"/>
      <c r="H37" s="159"/>
    </row>
    <row r="38" spans="1:8" ht="12">
      <c r="A38" s="178" t="s">
        <v>373</v>
      </c>
      <c r="B38" s="176" t="s">
        <v>374</v>
      </c>
      <c r="C38" s="179"/>
      <c r="D38" s="179"/>
      <c r="E38" s="174"/>
      <c r="F38" s="158"/>
      <c r="G38" s="159"/>
      <c r="H38" s="159"/>
    </row>
    <row r="39" spans="1:18" ht="12" customHeight="1">
      <c r="A39" s="180" t="s">
        <v>375</v>
      </c>
      <c r="B39" s="181" t="s">
        <v>376</v>
      </c>
      <c r="C39" s="182">
        <f>+IF((G33-C33-C35)&gt;0,G33-C33-C35,0)</f>
        <v>313</v>
      </c>
      <c r="D39" s="182">
        <f>+IF((H33-D33-D35)&gt;0,H33-D33-D35,0)</f>
        <v>256</v>
      </c>
      <c r="E39" s="183" t="s">
        <v>377</v>
      </c>
      <c r="F39" s="184" t="s">
        <v>378</v>
      </c>
      <c r="G39" s="185">
        <f>IF(G34&gt;0,IF(C35+G34&lt;0,0,C35+G34),IF(C34-C35&lt;0,C35-C34,0))</f>
        <v>0</v>
      </c>
      <c r="H39" s="185">
        <f>IF(H34&gt;0,IF(D35+H34&lt;0,0,D35+H34),IF(D34-D35&lt;0,D35-D34,0))</f>
        <v>0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</row>
    <row r="40" spans="1:8" ht="12" customHeight="1">
      <c r="A40" s="143" t="s">
        <v>379</v>
      </c>
      <c r="B40" s="142" t="s">
        <v>380</v>
      </c>
      <c r="C40" s="186"/>
      <c r="D40" s="186"/>
      <c r="E40" s="143" t="s">
        <v>379</v>
      </c>
      <c r="F40" s="184" t="s">
        <v>381</v>
      </c>
      <c r="G40" s="154"/>
      <c r="H40" s="154"/>
    </row>
    <row r="41" spans="1:18" ht="12" customHeight="1">
      <c r="A41" s="143" t="s">
        <v>382</v>
      </c>
      <c r="B41" s="139" t="s">
        <v>383</v>
      </c>
      <c r="C41" s="144">
        <f>IF(C39-C40&gt;0,C39-C40,0)</f>
        <v>313</v>
      </c>
      <c r="D41" s="144">
        <f>IF(D39-D40&gt;0,D39-D40,0)</f>
        <v>256</v>
      </c>
      <c r="E41" s="143" t="s">
        <v>384</v>
      </c>
      <c r="F41" s="184" t="s">
        <v>385</v>
      </c>
      <c r="G41" s="144">
        <f>IF(G39-G40&gt;0,G39-G40,0)</f>
        <v>0</v>
      </c>
      <c r="H41" s="144">
        <f>IF(H39-H40&gt;0,H39-H40,0)</f>
        <v>0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ht="12">
      <c r="A42" s="173" t="s">
        <v>386</v>
      </c>
      <c r="B42" s="139" t="s">
        <v>387</v>
      </c>
      <c r="C42" s="170">
        <f>C33+C35+C39</f>
        <v>12875</v>
      </c>
      <c r="D42" s="170">
        <f>D33+D35+D39</f>
        <v>14555</v>
      </c>
      <c r="E42" s="173" t="s">
        <v>388</v>
      </c>
      <c r="F42" s="181" t="s">
        <v>389</v>
      </c>
      <c r="G42" s="170">
        <f>G39+G33</f>
        <v>12875</v>
      </c>
      <c r="H42" s="170">
        <f>H39+H33</f>
        <v>14555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</row>
    <row r="43" spans="1:8" ht="12">
      <c r="A43" s="136"/>
      <c r="B43" s="187"/>
      <c r="C43" s="188"/>
      <c r="D43" s="188"/>
      <c r="E43" s="189"/>
      <c r="F43" s="190"/>
      <c r="G43" s="188"/>
      <c r="H43" s="188"/>
    </row>
    <row r="44" spans="1:8" ht="12">
      <c r="A44" s="136"/>
      <c r="B44" s="187"/>
      <c r="C44" s="188"/>
      <c r="D44" s="188"/>
      <c r="E44" s="189"/>
      <c r="F44" s="190"/>
      <c r="G44" s="188"/>
      <c r="H44" s="188"/>
    </row>
    <row r="45" spans="1:8" ht="12" customHeight="1">
      <c r="A45" s="540" t="s">
        <v>390</v>
      </c>
      <c r="B45" s="540"/>
      <c r="C45" s="540"/>
      <c r="D45" s="540"/>
      <c r="E45" s="540"/>
      <c r="F45" s="190"/>
      <c r="G45" s="188"/>
      <c r="H45" s="188"/>
    </row>
    <row r="46" spans="1:8" ht="12">
      <c r="A46" s="136"/>
      <c r="B46" s="187"/>
      <c r="C46" s="188"/>
      <c r="D46" s="188"/>
      <c r="E46" s="192" t="s">
        <v>884</v>
      </c>
      <c r="F46" s="190"/>
      <c r="G46" s="188"/>
      <c r="H46" s="188"/>
    </row>
    <row r="47" spans="1:8" ht="12">
      <c r="A47" s="136"/>
      <c r="B47" s="187"/>
      <c r="C47" s="188"/>
      <c r="D47" s="188"/>
      <c r="E47" s="189" t="s">
        <v>882</v>
      </c>
      <c r="F47" s="190"/>
      <c r="G47" s="188"/>
      <c r="H47" s="188"/>
    </row>
    <row r="48" spans="1:15" ht="12" customHeight="1">
      <c r="A48" s="191" t="s">
        <v>391</v>
      </c>
      <c r="B48" s="192" t="s">
        <v>897</v>
      </c>
      <c r="C48" s="192"/>
      <c r="D48" s="535" t="s">
        <v>886</v>
      </c>
      <c r="E48" s="535"/>
      <c r="F48" s="535"/>
      <c r="G48" s="535"/>
      <c r="H48" s="535"/>
      <c r="I48" s="131"/>
      <c r="J48" s="131"/>
      <c r="K48" s="131"/>
      <c r="L48" s="131"/>
      <c r="M48" s="131"/>
      <c r="N48" s="131"/>
      <c r="O48" s="131"/>
    </row>
    <row r="50" ht="12.75" customHeight="1"/>
  </sheetData>
  <sheetProtection password="CF7A" sheet="1"/>
  <mergeCells count="7">
    <mergeCell ref="D48:H48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5118055555555555" right="0.2361111111111111" top="0.9701388888888889" bottom="0.9840277777777777" header="0.5118055555555555" footer="0.5118055555555555"/>
  <pageSetup horizontalDpi="300" verticalDpi="300" orientation="landscape" paperSize="9" scale="60" r:id="rId1"/>
  <headerFooter alignWithMargins="0">
    <oddHeader xml:space="preserve">&amp;R&amp;"Times New Roman Cyr,Обикновен"&amp;9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2" sqref="A2:F2"/>
    </sheetView>
  </sheetViews>
  <sheetFormatPr defaultColWidth="9.25390625" defaultRowHeight="12.75"/>
  <cols>
    <col min="1" max="1" width="69.875" style="193" customWidth="1"/>
    <col min="2" max="2" width="36.125" style="193" customWidth="1"/>
    <col min="3" max="3" width="22.125" style="194" customWidth="1"/>
    <col min="4" max="4" width="21.25390625" style="194" customWidth="1"/>
    <col min="5" max="5" width="10.125" style="193" customWidth="1"/>
    <col min="6" max="6" width="12.00390625" style="193" customWidth="1"/>
    <col min="7" max="16384" width="9.25390625" style="193" customWidth="1"/>
  </cols>
  <sheetData>
    <row r="1" spans="1:4" ht="12">
      <c r="A1" s="195"/>
      <c r="B1" s="195"/>
      <c r="C1" s="196"/>
      <c r="D1" s="196"/>
    </row>
    <row r="2" spans="1:6" ht="12" customHeight="1">
      <c r="A2" s="541" t="s">
        <v>392</v>
      </c>
      <c r="B2" s="541"/>
      <c r="C2" s="541"/>
      <c r="D2" s="541"/>
      <c r="E2" s="541"/>
      <c r="F2" s="541"/>
    </row>
    <row r="3" spans="1:6" ht="15" customHeight="1">
      <c r="A3" s="197"/>
      <c r="B3" s="197"/>
      <c r="C3" s="198"/>
      <c r="D3" s="198"/>
      <c r="E3" s="199"/>
      <c r="F3" s="199"/>
    </row>
    <row r="4" spans="1:6" ht="15" customHeight="1">
      <c r="A4" s="200" t="s">
        <v>393</v>
      </c>
      <c r="B4" s="200" t="str">
        <f>'справка №1-БАЛАНС'!E3</f>
        <v> КАУЧУК АД</v>
      </c>
      <c r="C4" s="201" t="s">
        <v>280</v>
      </c>
      <c r="D4" s="201">
        <f>'справка №1-БАЛАНС'!H3</f>
        <v>822105378</v>
      </c>
      <c r="E4" s="199"/>
      <c r="F4" s="199"/>
    </row>
    <row r="5" spans="1:4" ht="15">
      <c r="A5" s="200" t="s">
        <v>281</v>
      </c>
      <c r="B5" s="200" t="str">
        <f>'справка №1-БАЛАНС'!E4</f>
        <v>консолидиран</v>
      </c>
      <c r="C5" s="202" t="s">
        <v>6</v>
      </c>
      <c r="D5" s="201" t="str">
        <f>'справка №1-БАЛАНС'!H4</f>
        <v> </v>
      </c>
    </row>
    <row r="6" spans="1:6" ht="12" customHeight="1">
      <c r="A6" s="203" t="s">
        <v>8</v>
      </c>
      <c r="B6" s="204" t="str">
        <f>'справка №1-БАЛАНС'!E5</f>
        <v>01.01.2015г. - 30.06.2015г.</v>
      </c>
      <c r="C6" s="205"/>
      <c r="D6" s="206" t="s">
        <v>282</v>
      </c>
      <c r="F6" s="207"/>
    </row>
    <row r="7" spans="1:6" ht="33.75" customHeight="1">
      <c r="A7" s="208" t="s">
        <v>394</v>
      </c>
      <c r="B7" s="208" t="s">
        <v>11</v>
      </c>
      <c r="C7" s="209" t="s">
        <v>12</v>
      </c>
      <c r="D7" s="209" t="s">
        <v>16</v>
      </c>
      <c r="E7" s="210"/>
      <c r="F7" s="210"/>
    </row>
    <row r="8" spans="1:6" ht="12">
      <c r="A8" s="208" t="s">
        <v>17</v>
      </c>
      <c r="B8" s="208" t="s">
        <v>18</v>
      </c>
      <c r="C8" s="211">
        <v>1</v>
      </c>
      <c r="D8" s="211">
        <v>2</v>
      </c>
      <c r="E8" s="210"/>
      <c r="F8" s="210"/>
    </row>
    <row r="9" spans="1:6" ht="12">
      <c r="A9" s="212" t="s">
        <v>395</v>
      </c>
      <c r="B9" s="213"/>
      <c r="C9" s="214"/>
      <c r="D9" s="214"/>
      <c r="E9" s="215"/>
      <c r="F9" s="215"/>
    </row>
    <row r="10" spans="1:6" ht="12">
      <c r="A10" s="216" t="s">
        <v>396</v>
      </c>
      <c r="B10" s="217" t="s">
        <v>397</v>
      </c>
      <c r="C10" s="218">
        <v>10472</v>
      </c>
      <c r="D10" s="218">
        <v>16878</v>
      </c>
      <c r="E10" s="215"/>
      <c r="F10" s="215"/>
    </row>
    <row r="11" spans="1:13" ht="12">
      <c r="A11" s="216" t="s">
        <v>398</v>
      </c>
      <c r="B11" s="217" t="s">
        <v>399</v>
      </c>
      <c r="C11" s="218">
        <v>-11675</v>
      </c>
      <c r="D11" s="218">
        <v>-12693</v>
      </c>
      <c r="E11" s="219"/>
      <c r="F11" s="219"/>
      <c r="G11" s="220"/>
      <c r="H11" s="220"/>
      <c r="I11" s="220"/>
      <c r="J11" s="220"/>
      <c r="K11" s="220"/>
      <c r="L11" s="220"/>
      <c r="M11" s="220"/>
    </row>
    <row r="12" spans="1:13" ht="12">
      <c r="A12" s="216" t="s">
        <v>400</v>
      </c>
      <c r="B12" s="217" t="s">
        <v>401</v>
      </c>
      <c r="C12" s="218"/>
      <c r="D12" s="218"/>
      <c r="E12" s="219"/>
      <c r="F12" s="219"/>
      <c r="G12" s="220"/>
      <c r="H12" s="220"/>
      <c r="I12" s="220"/>
      <c r="J12" s="220"/>
      <c r="K12" s="220"/>
      <c r="L12" s="220"/>
      <c r="M12" s="220"/>
    </row>
    <row r="13" spans="1:13" ht="12" customHeight="1">
      <c r="A13" s="216" t="s">
        <v>402</v>
      </c>
      <c r="B13" s="217" t="s">
        <v>403</v>
      </c>
      <c r="C13" s="218">
        <v>-570</v>
      </c>
      <c r="D13" s="218">
        <v>-485</v>
      </c>
      <c r="E13" s="219"/>
      <c r="F13" s="219"/>
      <c r="G13" s="220"/>
      <c r="H13" s="220"/>
      <c r="I13" s="220"/>
      <c r="J13" s="220"/>
      <c r="K13" s="220"/>
      <c r="L13" s="220"/>
      <c r="M13" s="220"/>
    </row>
    <row r="14" spans="1:13" ht="14.25" customHeight="1">
      <c r="A14" s="216" t="s">
        <v>404</v>
      </c>
      <c r="B14" s="217" t="s">
        <v>405</v>
      </c>
      <c r="C14" s="218">
        <v>698</v>
      </c>
      <c r="D14" s="218"/>
      <c r="E14" s="219"/>
      <c r="F14" s="219"/>
      <c r="G14" s="220"/>
      <c r="H14" s="220"/>
      <c r="I14" s="220"/>
      <c r="J14" s="220"/>
      <c r="K14" s="220"/>
      <c r="L14" s="220"/>
      <c r="M14" s="220"/>
    </row>
    <row r="15" spans="1:13" ht="12">
      <c r="A15" s="221" t="s">
        <v>406</v>
      </c>
      <c r="B15" s="217" t="s">
        <v>407</v>
      </c>
      <c r="C15" s="218">
        <v>-5</v>
      </c>
      <c r="D15" s="218">
        <v>10</v>
      </c>
      <c r="E15" s="219"/>
      <c r="F15" s="219"/>
      <c r="G15" s="220"/>
      <c r="H15" s="220"/>
      <c r="I15" s="220"/>
      <c r="J15" s="220"/>
      <c r="K15" s="220"/>
      <c r="L15" s="220"/>
      <c r="M15" s="220"/>
    </row>
    <row r="16" spans="1:13" ht="12">
      <c r="A16" s="216" t="s">
        <v>408</v>
      </c>
      <c r="B16" s="217" t="s">
        <v>409</v>
      </c>
      <c r="C16" s="218"/>
      <c r="D16" s="218">
        <v>1</v>
      </c>
      <c r="E16" s="219"/>
      <c r="F16" s="219"/>
      <c r="G16" s="220"/>
      <c r="H16" s="220"/>
      <c r="I16" s="220"/>
      <c r="J16" s="220"/>
      <c r="K16" s="220"/>
      <c r="L16" s="220"/>
      <c r="M16" s="220"/>
    </row>
    <row r="17" spans="1:13" ht="12">
      <c r="A17" s="216" t="s">
        <v>410</v>
      </c>
      <c r="B17" s="217" t="s">
        <v>411</v>
      </c>
      <c r="C17" s="218"/>
      <c r="D17" s="218"/>
      <c r="E17" s="219"/>
      <c r="F17" s="219"/>
      <c r="G17" s="220"/>
      <c r="H17" s="220"/>
      <c r="I17" s="220"/>
      <c r="J17" s="220"/>
      <c r="K17" s="220"/>
      <c r="L17" s="220"/>
      <c r="M17" s="220"/>
    </row>
    <row r="18" spans="1:13" ht="12">
      <c r="A18" s="221" t="s">
        <v>412</v>
      </c>
      <c r="B18" s="222" t="s">
        <v>413</v>
      </c>
      <c r="C18" s="218">
        <v>-1</v>
      </c>
      <c r="D18" s="218"/>
      <c r="E18" s="219"/>
      <c r="F18" s="219"/>
      <c r="G18" s="220"/>
      <c r="H18" s="220"/>
      <c r="I18" s="220"/>
      <c r="J18" s="220"/>
      <c r="K18" s="220"/>
      <c r="L18" s="220"/>
      <c r="M18" s="220"/>
    </row>
    <row r="19" spans="1:13" ht="12">
      <c r="A19" s="216" t="s">
        <v>414</v>
      </c>
      <c r="B19" s="217" t="s">
        <v>415</v>
      </c>
      <c r="C19" s="218">
        <v>-531</v>
      </c>
      <c r="D19" s="218">
        <v>-198</v>
      </c>
      <c r="E19" s="219"/>
      <c r="F19" s="219"/>
      <c r="G19" s="220"/>
      <c r="H19" s="220"/>
      <c r="I19" s="220"/>
      <c r="J19" s="220"/>
      <c r="K19" s="220"/>
      <c r="L19" s="220"/>
      <c r="M19" s="220"/>
    </row>
    <row r="20" spans="1:13" ht="12">
      <c r="A20" s="223" t="s">
        <v>416</v>
      </c>
      <c r="B20" s="224" t="s">
        <v>417</v>
      </c>
      <c r="C20" s="214">
        <f>SUM(C10:C19)</f>
        <v>-1612</v>
      </c>
      <c r="D20" s="214">
        <f>SUM(D10:D19)</f>
        <v>3513</v>
      </c>
      <c r="E20" s="219"/>
      <c r="F20" s="219"/>
      <c r="G20" s="220"/>
      <c r="H20" s="220"/>
      <c r="I20" s="220"/>
      <c r="J20" s="220"/>
      <c r="K20" s="220"/>
      <c r="L20" s="220"/>
      <c r="M20" s="220"/>
    </row>
    <row r="21" spans="1:13" ht="12">
      <c r="A21" s="212" t="s">
        <v>418</v>
      </c>
      <c r="B21" s="225"/>
      <c r="C21" s="226"/>
      <c r="D21" s="226"/>
      <c r="E21" s="219"/>
      <c r="F21" s="219"/>
      <c r="G21" s="220"/>
      <c r="H21" s="220"/>
      <c r="I21" s="220"/>
      <c r="J21" s="220"/>
      <c r="K21" s="220"/>
      <c r="L21" s="220"/>
      <c r="M21" s="220"/>
    </row>
    <row r="22" spans="1:13" ht="12">
      <c r="A22" s="216" t="s">
        <v>419</v>
      </c>
      <c r="B22" s="217" t="s">
        <v>420</v>
      </c>
      <c r="C22" s="218"/>
      <c r="D22" s="218"/>
      <c r="E22" s="219"/>
      <c r="F22" s="219"/>
      <c r="G22" s="220"/>
      <c r="H22" s="220"/>
      <c r="I22" s="220"/>
      <c r="J22" s="220"/>
      <c r="K22" s="220"/>
      <c r="L22" s="220"/>
      <c r="M22" s="220"/>
    </row>
    <row r="23" spans="1:13" ht="12">
      <c r="A23" s="216" t="s">
        <v>421</v>
      </c>
      <c r="B23" s="217" t="s">
        <v>422</v>
      </c>
      <c r="C23" s="218"/>
      <c r="D23" s="218"/>
      <c r="E23" s="219"/>
      <c r="F23" s="219"/>
      <c r="G23" s="220"/>
      <c r="H23" s="220"/>
      <c r="I23" s="220"/>
      <c r="J23" s="220"/>
      <c r="K23" s="220"/>
      <c r="L23" s="220"/>
      <c r="M23" s="220"/>
    </row>
    <row r="24" spans="1:13" ht="12">
      <c r="A24" s="216" t="s">
        <v>423</v>
      </c>
      <c r="B24" s="217" t="s">
        <v>424</v>
      </c>
      <c r="C24" s="218"/>
      <c r="D24" s="218"/>
      <c r="E24" s="219"/>
      <c r="F24" s="219"/>
      <c r="G24" s="220"/>
      <c r="H24" s="220"/>
      <c r="I24" s="220"/>
      <c r="J24" s="220"/>
      <c r="K24" s="220"/>
      <c r="L24" s="220"/>
      <c r="M24" s="220"/>
    </row>
    <row r="25" spans="1:13" ht="13.5" customHeight="1">
      <c r="A25" s="216" t="s">
        <v>425</v>
      </c>
      <c r="B25" s="217" t="s">
        <v>426</v>
      </c>
      <c r="C25" s="218"/>
      <c r="D25" s="218"/>
      <c r="E25" s="219"/>
      <c r="F25" s="219"/>
      <c r="G25" s="220"/>
      <c r="H25" s="220"/>
      <c r="I25" s="220"/>
      <c r="J25" s="220"/>
      <c r="K25" s="220"/>
      <c r="L25" s="220"/>
      <c r="M25" s="220"/>
    </row>
    <row r="26" spans="1:13" ht="12">
      <c r="A26" s="216" t="s">
        <v>427</v>
      </c>
      <c r="B26" s="217" t="s">
        <v>428</v>
      </c>
      <c r="C26" s="218"/>
      <c r="D26" s="218"/>
      <c r="E26" s="219"/>
      <c r="F26" s="219"/>
      <c r="G26" s="220"/>
      <c r="H26" s="220"/>
      <c r="I26" s="220"/>
      <c r="J26" s="220"/>
      <c r="K26" s="220"/>
      <c r="L26" s="220"/>
      <c r="M26" s="220"/>
    </row>
    <row r="27" spans="1:13" ht="12">
      <c r="A27" s="216" t="s">
        <v>429</v>
      </c>
      <c r="B27" s="217" t="s">
        <v>430</v>
      </c>
      <c r="C27" s="218"/>
      <c r="D27" s="218"/>
      <c r="E27" s="219"/>
      <c r="F27" s="219"/>
      <c r="G27" s="220"/>
      <c r="H27" s="220"/>
      <c r="I27" s="220"/>
      <c r="J27" s="220"/>
      <c r="K27" s="220"/>
      <c r="L27" s="220"/>
      <c r="M27" s="220"/>
    </row>
    <row r="28" spans="1:13" ht="12">
      <c r="A28" s="216" t="s">
        <v>431</v>
      </c>
      <c r="B28" s="217" t="s">
        <v>432</v>
      </c>
      <c r="C28" s="218"/>
      <c r="D28" s="218"/>
      <c r="E28" s="219"/>
      <c r="F28" s="219"/>
      <c r="G28" s="220"/>
      <c r="H28" s="220"/>
      <c r="I28" s="220"/>
      <c r="J28" s="220"/>
      <c r="K28" s="220"/>
      <c r="L28" s="220"/>
      <c r="M28" s="220"/>
    </row>
    <row r="29" spans="1:13" ht="12">
      <c r="A29" s="216" t="s">
        <v>433</v>
      </c>
      <c r="B29" s="217" t="s">
        <v>434</v>
      </c>
      <c r="C29" s="218"/>
      <c r="D29" s="218"/>
      <c r="E29" s="219"/>
      <c r="F29" s="219"/>
      <c r="G29" s="220"/>
      <c r="H29" s="220"/>
      <c r="I29" s="220"/>
      <c r="J29" s="220"/>
      <c r="K29" s="220"/>
      <c r="L29" s="220"/>
      <c r="M29" s="220"/>
    </row>
    <row r="30" spans="1:13" ht="12">
      <c r="A30" s="216" t="s">
        <v>412</v>
      </c>
      <c r="B30" s="217" t="s">
        <v>435</v>
      </c>
      <c r="C30" s="218"/>
      <c r="D30" s="218">
        <v>4</v>
      </c>
      <c r="E30" s="219"/>
      <c r="F30" s="219"/>
      <c r="G30" s="220"/>
      <c r="H30" s="220"/>
      <c r="I30" s="220"/>
      <c r="J30" s="220"/>
      <c r="K30" s="220"/>
      <c r="L30" s="220"/>
      <c r="M30" s="220"/>
    </row>
    <row r="31" spans="1:13" ht="12">
      <c r="A31" s="216" t="s">
        <v>436</v>
      </c>
      <c r="B31" s="217" t="s">
        <v>437</v>
      </c>
      <c r="C31" s="218"/>
      <c r="D31" s="218"/>
      <c r="E31" s="219"/>
      <c r="F31" s="219"/>
      <c r="G31" s="220"/>
      <c r="H31" s="220"/>
      <c r="I31" s="220"/>
      <c r="J31" s="220"/>
      <c r="K31" s="220"/>
      <c r="L31" s="220"/>
      <c r="M31" s="220"/>
    </row>
    <row r="32" spans="1:13" ht="12">
      <c r="A32" s="223" t="s">
        <v>438</v>
      </c>
      <c r="B32" s="224" t="s">
        <v>439</v>
      </c>
      <c r="C32" s="214">
        <f>SUM(C22:C31)</f>
        <v>0</v>
      </c>
      <c r="D32" s="214">
        <f>SUM(D22:D31)</f>
        <v>4</v>
      </c>
      <c r="E32" s="219"/>
      <c r="F32" s="219"/>
      <c r="G32" s="220"/>
      <c r="H32" s="220"/>
      <c r="I32" s="220"/>
      <c r="J32" s="220"/>
      <c r="K32" s="220"/>
      <c r="L32" s="220"/>
      <c r="M32" s="220"/>
    </row>
    <row r="33" spans="1:6" ht="12">
      <c r="A33" s="212" t="s">
        <v>440</v>
      </c>
      <c r="B33" s="225"/>
      <c r="C33" s="226"/>
      <c r="D33" s="226"/>
      <c r="E33" s="215"/>
      <c r="F33" s="215"/>
    </row>
    <row r="34" spans="1:6" ht="12">
      <c r="A34" s="216" t="s">
        <v>441</v>
      </c>
      <c r="B34" s="217" t="s">
        <v>442</v>
      </c>
      <c r="C34" s="218"/>
      <c r="D34" s="218"/>
      <c r="E34" s="215"/>
      <c r="F34" s="215"/>
    </row>
    <row r="35" spans="1:6" ht="12">
      <c r="A35" s="221" t="s">
        <v>443</v>
      </c>
      <c r="B35" s="217" t="s">
        <v>444</v>
      </c>
      <c r="C35" s="218"/>
      <c r="D35" s="218"/>
      <c r="E35" s="215"/>
      <c r="F35" s="215"/>
    </row>
    <row r="36" spans="1:6" ht="12">
      <c r="A36" s="216" t="s">
        <v>445</v>
      </c>
      <c r="B36" s="217" t="s">
        <v>446</v>
      </c>
      <c r="C36" s="218">
        <v>5390</v>
      </c>
      <c r="D36" s="218">
        <v>3903</v>
      </c>
      <c r="E36" s="215"/>
      <c r="F36" s="215"/>
    </row>
    <row r="37" spans="1:6" ht="12">
      <c r="A37" s="216" t="s">
        <v>447</v>
      </c>
      <c r="B37" s="217" t="s">
        <v>448</v>
      </c>
      <c r="C37" s="218">
        <v>-3657</v>
      </c>
      <c r="D37" s="218">
        <v>-1379</v>
      </c>
      <c r="E37" s="215"/>
      <c r="F37" s="215"/>
    </row>
    <row r="38" spans="1:6" ht="12">
      <c r="A38" s="216" t="s">
        <v>449</v>
      </c>
      <c r="B38" s="217" t="s">
        <v>450</v>
      </c>
      <c r="C38" s="218"/>
      <c r="D38" s="218"/>
      <c r="E38" s="215"/>
      <c r="F38" s="215"/>
    </row>
    <row r="39" spans="1:6" ht="12">
      <c r="A39" s="216" t="s">
        <v>451</v>
      </c>
      <c r="B39" s="217" t="s">
        <v>452</v>
      </c>
      <c r="C39" s="218">
        <v>-132</v>
      </c>
      <c r="D39" s="218">
        <v>-187</v>
      </c>
      <c r="E39" s="215"/>
      <c r="F39" s="215"/>
    </row>
    <row r="40" spans="1:6" ht="12">
      <c r="A40" s="216" t="s">
        <v>453</v>
      </c>
      <c r="B40" s="217" t="s">
        <v>454</v>
      </c>
      <c r="C40" s="218"/>
      <c r="D40" s="218"/>
      <c r="E40" s="215"/>
      <c r="F40" s="215"/>
    </row>
    <row r="41" spans="1:8" ht="12">
      <c r="A41" s="216" t="s">
        <v>455</v>
      </c>
      <c r="B41" s="217" t="s">
        <v>456</v>
      </c>
      <c r="C41" s="218"/>
      <c r="D41" s="218"/>
      <c r="E41" s="215"/>
      <c r="F41" s="215"/>
      <c r="G41" s="220"/>
      <c r="H41" s="220"/>
    </row>
    <row r="42" spans="1:8" ht="12">
      <c r="A42" s="223" t="s">
        <v>457</v>
      </c>
      <c r="B42" s="224" t="s">
        <v>458</v>
      </c>
      <c r="C42" s="214">
        <f>SUM(C34:C41)</f>
        <v>1601</v>
      </c>
      <c r="D42" s="214">
        <f>SUM(D34:D41)</f>
        <v>2337</v>
      </c>
      <c r="E42" s="215"/>
      <c r="F42" s="215"/>
      <c r="G42" s="220"/>
      <c r="H42" s="220"/>
    </row>
    <row r="43" spans="1:8" ht="12">
      <c r="A43" s="227" t="s">
        <v>459</v>
      </c>
      <c r="B43" s="224" t="s">
        <v>460</v>
      </c>
      <c r="C43" s="214">
        <f>C42+C32+C20</f>
        <v>-11</v>
      </c>
      <c r="D43" s="214">
        <f>D42+D32+D20</f>
        <v>5854</v>
      </c>
      <c r="E43" s="215"/>
      <c r="F43" s="215"/>
      <c r="G43" s="220"/>
      <c r="H43" s="220"/>
    </row>
    <row r="44" spans="1:8" ht="12">
      <c r="A44" s="212" t="s">
        <v>461</v>
      </c>
      <c r="B44" s="225" t="s">
        <v>462</v>
      </c>
      <c r="C44" s="228">
        <v>4797</v>
      </c>
      <c r="D44" s="228">
        <v>744</v>
      </c>
      <c r="E44" s="215"/>
      <c r="F44" s="215"/>
      <c r="G44" s="220"/>
      <c r="H44" s="220"/>
    </row>
    <row r="45" spans="1:8" ht="12">
      <c r="A45" s="212" t="s">
        <v>463</v>
      </c>
      <c r="B45" s="225" t="s">
        <v>464</v>
      </c>
      <c r="C45" s="214">
        <f>C44+C43</f>
        <v>4786</v>
      </c>
      <c r="D45" s="214">
        <f>D44+D43</f>
        <v>6598</v>
      </c>
      <c r="E45" s="215"/>
      <c r="F45" s="215"/>
      <c r="G45" s="220"/>
      <c r="H45" s="220"/>
    </row>
    <row r="46" spans="1:8" ht="12">
      <c r="A46" s="216" t="s">
        <v>465</v>
      </c>
      <c r="B46" s="225" t="s">
        <v>466</v>
      </c>
      <c r="C46" s="229"/>
      <c r="D46" s="229"/>
      <c r="E46" s="215"/>
      <c r="F46" s="215"/>
      <c r="G46" s="220"/>
      <c r="H46" s="220"/>
    </row>
    <row r="47" spans="1:8" ht="12">
      <c r="A47" s="216" t="s">
        <v>467</v>
      </c>
      <c r="B47" s="225" t="s">
        <v>468</v>
      </c>
      <c r="C47" s="229"/>
      <c r="D47" s="229">
        <v>0</v>
      </c>
      <c r="G47" s="220"/>
      <c r="H47" s="220"/>
    </row>
    <row r="48" spans="1:8" ht="12">
      <c r="A48" s="215"/>
      <c r="B48" s="230"/>
      <c r="C48" s="231"/>
      <c r="D48" s="231"/>
      <c r="G48" s="220"/>
      <c r="H48" s="220"/>
    </row>
    <row r="49" spans="1:8" ht="12">
      <c r="A49" s="232" t="s">
        <v>898</v>
      </c>
      <c r="B49" s="233"/>
      <c r="C49" s="196"/>
      <c r="D49" s="234"/>
      <c r="E49" s="235"/>
      <c r="G49" s="220"/>
      <c r="H49" s="220"/>
    </row>
    <row r="50" spans="1:8" ht="12" customHeight="1">
      <c r="A50" s="195"/>
      <c r="B50" s="233" t="s">
        <v>887</v>
      </c>
      <c r="C50" s="542"/>
      <c r="D50" s="542"/>
      <c r="G50" s="220"/>
      <c r="H50" s="220"/>
    </row>
    <row r="51" spans="1:8" ht="12">
      <c r="A51" s="195"/>
      <c r="B51" s="195" t="s">
        <v>888</v>
      </c>
      <c r="C51" s="196"/>
      <c r="D51" s="196"/>
      <c r="G51" s="220"/>
      <c r="H51" s="220"/>
    </row>
    <row r="52" spans="1:8" ht="12" customHeight="1">
      <c r="A52" s="195"/>
      <c r="B52" s="233" t="s">
        <v>889</v>
      </c>
      <c r="C52" s="542"/>
      <c r="D52" s="542"/>
      <c r="G52" s="220"/>
      <c r="H52" s="220"/>
    </row>
  </sheetData>
  <sheetProtection password="CF7A" sheet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6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">
      <selection activeCell="A1" sqref="A1:M1"/>
    </sheetView>
  </sheetViews>
  <sheetFormatPr defaultColWidth="9.25390625" defaultRowHeight="12.75"/>
  <cols>
    <col min="1" max="1" width="48.375" style="236" customWidth="1"/>
    <col min="2" max="2" width="8.25390625" style="237" customWidth="1"/>
    <col min="3" max="3" width="9.125" style="238" customWidth="1"/>
    <col min="4" max="4" width="9.25390625" style="238" customWidth="1"/>
    <col min="5" max="5" width="8.75390625" style="238" customWidth="1"/>
    <col min="6" max="6" width="7.375" style="238" customWidth="1"/>
    <col min="7" max="7" width="9.75390625" style="238" customWidth="1"/>
    <col min="8" max="8" width="7.375" style="238" customWidth="1"/>
    <col min="9" max="9" width="8.25390625" style="238" customWidth="1"/>
    <col min="10" max="10" width="8.00390625" style="238" customWidth="1"/>
    <col min="11" max="11" width="11.125" style="238" customWidth="1"/>
    <col min="12" max="12" width="12.875" style="238" customWidth="1"/>
    <col min="13" max="13" width="15.875" style="238" customWidth="1"/>
    <col min="14" max="14" width="11.00390625" style="238" customWidth="1"/>
    <col min="15" max="16384" width="9.25390625" style="238" customWidth="1"/>
  </cols>
  <sheetData>
    <row r="1" spans="1:14" s="239" customFormat="1" ht="24" customHeight="1">
      <c r="A1" s="543" t="s">
        <v>470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238"/>
    </row>
    <row r="2" spans="1:14" s="239" customFormat="1" ht="12">
      <c r="A2" s="240"/>
      <c r="B2" s="241"/>
      <c r="C2" s="242"/>
      <c r="D2" s="242"/>
      <c r="E2" s="242"/>
      <c r="F2" s="242"/>
      <c r="G2" s="242"/>
      <c r="H2" s="242"/>
      <c r="I2" s="242"/>
      <c r="J2" s="242"/>
      <c r="K2" s="243"/>
      <c r="L2" s="243"/>
      <c r="M2" s="243"/>
      <c r="N2" s="238"/>
    </row>
    <row r="3" spans="1:14" s="239" customFormat="1" ht="15" customHeight="1">
      <c r="A3" s="132" t="s">
        <v>279</v>
      </c>
      <c r="B3" s="544" t="str">
        <f>'справка №1-БАЛАНС'!E3</f>
        <v> КАУЧУК АД</v>
      </c>
      <c r="C3" s="544"/>
      <c r="D3" s="544"/>
      <c r="E3" s="544"/>
      <c r="F3" s="544"/>
      <c r="G3" s="544"/>
      <c r="H3" s="544"/>
      <c r="I3" s="544"/>
      <c r="J3" s="242"/>
      <c r="K3" s="545" t="s">
        <v>280</v>
      </c>
      <c r="L3" s="545"/>
      <c r="M3" s="244">
        <f>'справка №1-БАЛАНС'!H3</f>
        <v>822105378</v>
      </c>
      <c r="N3" s="238"/>
    </row>
    <row r="4" spans="1:15" s="239" customFormat="1" ht="13.5" customHeight="1">
      <c r="A4" s="132" t="s">
        <v>471</v>
      </c>
      <c r="B4" s="544" t="str">
        <f>'справка №1-БАЛАНС'!E4</f>
        <v>консолидиран</v>
      </c>
      <c r="C4" s="544"/>
      <c r="D4" s="544"/>
      <c r="E4" s="544"/>
      <c r="F4" s="544"/>
      <c r="G4" s="544"/>
      <c r="H4" s="544"/>
      <c r="I4" s="544"/>
      <c r="J4" s="245"/>
      <c r="K4" s="546" t="s">
        <v>6</v>
      </c>
      <c r="L4" s="546"/>
      <c r="M4" s="244" t="str">
        <f>'справка №1-БАЛАНС'!H4</f>
        <v> </v>
      </c>
      <c r="N4" s="246"/>
      <c r="O4" s="246"/>
    </row>
    <row r="5" spans="1:14" s="239" customFormat="1" ht="12.75" customHeight="1">
      <c r="A5" s="132" t="s">
        <v>8</v>
      </c>
      <c r="B5" s="547" t="str">
        <f>'справка №1-БАЛАНС'!E5</f>
        <v>01.01.2015г. - 30.06.2015г.</v>
      </c>
      <c r="C5" s="547"/>
      <c r="D5" s="547"/>
      <c r="E5" s="547"/>
      <c r="F5" s="247"/>
      <c r="G5" s="247"/>
      <c r="H5" s="247"/>
      <c r="I5" s="247"/>
      <c r="J5" s="247"/>
      <c r="K5" s="248"/>
      <c r="L5" s="207"/>
      <c r="M5" s="249" t="s">
        <v>9</v>
      </c>
      <c r="N5" s="250"/>
    </row>
    <row r="6" spans="1:14" s="257" customFormat="1" ht="21.75" customHeight="1">
      <c r="A6" s="251"/>
      <c r="B6" s="252"/>
      <c r="C6" s="253"/>
      <c r="D6" s="548" t="s">
        <v>472</v>
      </c>
      <c r="E6" s="548"/>
      <c r="F6" s="548"/>
      <c r="G6" s="548"/>
      <c r="H6" s="548"/>
      <c r="I6" s="549" t="s">
        <v>473</v>
      </c>
      <c r="J6" s="549"/>
      <c r="K6" s="254"/>
      <c r="L6" s="253"/>
      <c r="M6" s="255"/>
      <c r="N6" s="256"/>
    </row>
    <row r="7" spans="1:14" s="257" customFormat="1" ht="60" customHeight="1">
      <c r="A7" s="258" t="s">
        <v>474</v>
      </c>
      <c r="B7" s="259" t="s">
        <v>475</v>
      </c>
      <c r="C7" s="260" t="s">
        <v>476</v>
      </c>
      <c r="D7" s="261" t="s">
        <v>477</v>
      </c>
      <c r="E7" s="253" t="s">
        <v>478</v>
      </c>
      <c r="F7" s="550" t="s">
        <v>479</v>
      </c>
      <c r="G7" s="550"/>
      <c r="H7" s="550"/>
      <c r="I7" s="253" t="s">
        <v>480</v>
      </c>
      <c r="J7" s="263" t="s">
        <v>481</v>
      </c>
      <c r="K7" s="260" t="s">
        <v>482</v>
      </c>
      <c r="L7" s="260" t="s">
        <v>483</v>
      </c>
      <c r="M7" s="264" t="s">
        <v>484</v>
      </c>
      <c r="N7" s="256"/>
    </row>
    <row r="8" spans="1:14" s="257" customFormat="1" ht="22.5" customHeight="1">
      <c r="A8" s="265"/>
      <c r="B8" s="266"/>
      <c r="C8" s="267"/>
      <c r="D8" s="268"/>
      <c r="E8" s="267"/>
      <c r="F8" s="262" t="s">
        <v>485</v>
      </c>
      <c r="G8" s="262" t="s">
        <v>486</v>
      </c>
      <c r="H8" s="262" t="s">
        <v>487</v>
      </c>
      <c r="I8" s="267"/>
      <c r="J8" s="269"/>
      <c r="K8" s="267"/>
      <c r="L8" s="267"/>
      <c r="M8" s="270"/>
      <c r="N8" s="256"/>
    </row>
    <row r="9" spans="1:14" s="257" customFormat="1" ht="12" customHeight="1">
      <c r="A9" s="262" t="s">
        <v>17</v>
      </c>
      <c r="B9" s="271"/>
      <c r="C9" s="267">
        <v>1</v>
      </c>
      <c r="D9" s="262">
        <v>2</v>
      </c>
      <c r="E9" s="262">
        <v>3</v>
      </c>
      <c r="F9" s="262">
        <v>4</v>
      </c>
      <c r="G9" s="262">
        <v>5</v>
      </c>
      <c r="H9" s="262">
        <v>6</v>
      </c>
      <c r="I9" s="262">
        <v>7</v>
      </c>
      <c r="J9" s="262">
        <v>8</v>
      </c>
      <c r="K9" s="267">
        <v>9</v>
      </c>
      <c r="L9" s="267">
        <v>10</v>
      </c>
      <c r="M9" s="272">
        <v>11</v>
      </c>
      <c r="N9" s="256"/>
    </row>
    <row r="10" spans="1:14" s="257" customFormat="1" ht="12" customHeight="1">
      <c r="A10" s="262" t="s">
        <v>488</v>
      </c>
      <c r="B10" s="273"/>
      <c r="C10" s="274" t="s">
        <v>50</v>
      </c>
      <c r="D10" s="274" t="s">
        <v>50</v>
      </c>
      <c r="E10" s="275" t="s">
        <v>61</v>
      </c>
      <c r="F10" s="275" t="s">
        <v>68</v>
      </c>
      <c r="G10" s="275" t="s">
        <v>72</v>
      </c>
      <c r="H10" s="275" t="s">
        <v>76</v>
      </c>
      <c r="I10" s="275" t="s">
        <v>89</v>
      </c>
      <c r="J10" s="275" t="s">
        <v>92</v>
      </c>
      <c r="K10" s="276" t="s">
        <v>489</v>
      </c>
      <c r="L10" s="275" t="s">
        <v>115</v>
      </c>
      <c r="M10" s="277" t="s">
        <v>123</v>
      </c>
      <c r="N10" s="256"/>
    </row>
    <row r="11" spans="1:23" ht="15.75" customHeight="1">
      <c r="A11" s="278" t="s">
        <v>490</v>
      </c>
      <c r="B11" s="273" t="s">
        <v>491</v>
      </c>
      <c r="C11" s="279">
        <f>'справка №1-БАЛАНС'!H17</f>
        <v>942</v>
      </c>
      <c r="D11" s="279">
        <f>'справка №1-БАЛАНС'!H19</f>
        <v>0</v>
      </c>
      <c r="E11" s="279">
        <f>'справка №1-БАЛАНС'!H20</f>
        <v>3780</v>
      </c>
      <c r="F11" s="279">
        <f>'справка №1-БАЛАНС'!H22</f>
        <v>2184</v>
      </c>
      <c r="G11" s="279">
        <f>'справка №1-БАЛАНС'!H23</f>
        <v>0</v>
      </c>
      <c r="H11" s="280">
        <v>15952</v>
      </c>
      <c r="I11" s="279">
        <f>'справка №1-БАЛАНС'!H28+'справка №1-БАЛАНС'!H31</f>
        <v>1755</v>
      </c>
      <c r="J11" s="279">
        <f>'справка №1-БАЛАНС'!H29+'справка №1-БАЛАНС'!H32</f>
        <v>0</v>
      </c>
      <c r="K11" s="280"/>
      <c r="L11" s="281">
        <f aca="true" t="shared" si="0" ref="L11:L32">SUM(C11:K11)</f>
        <v>24613</v>
      </c>
      <c r="M11" s="279">
        <f>'справка №1-БАЛАНС'!H39</f>
        <v>0</v>
      </c>
      <c r="N11" s="282"/>
      <c r="O11" s="243"/>
      <c r="P11" s="243"/>
      <c r="Q11" s="243"/>
      <c r="R11" s="243"/>
      <c r="S11" s="243"/>
      <c r="T11" s="243"/>
      <c r="U11" s="243"/>
      <c r="V11" s="243"/>
      <c r="W11" s="243"/>
    </row>
    <row r="12" spans="1:23" ht="12.75" customHeight="1">
      <c r="A12" s="278" t="s">
        <v>492</v>
      </c>
      <c r="B12" s="273" t="s">
        <v>493</v>
      </c>
      <c r="C12" s="283">
        <f aca="true" t="shared" si="1" ref="C12:K12">C13+C14</f>
        <v>0</v>
      </c>
      <c r="D12" s="283">
        <f t="shared" si="1"/>
        <v>0</v>
      </c>
      <c r="E12" s="283">
        <f t="shared" si="1"/>
        <v>0</v>
      </c>
      <c r="F12" s="283">
        <f t="shared" si="1"/>
        <v>0</v>
      </c>
      <c r="G12" s="283">
        <f t="shared" si="1"/>
        <v>0</v>
      </c>
      <c r="H12" s="283">
        <f t="shared" si="1"/>
        <v>0</v>
      </c>
      <c r="I12" s="283">
        <f t="shared" si="1"/>
        <v>0</v>
      </c>
      <c r="J12" s="283">
        <f t="shared" si="1"/>
        <v>0</v>
      </c>
      <c r="K12" s="283">
        <f t="shared" si="1"/>
        <v>0</v>
      </c>
      <c r="L12" s="281">
        <f t="shared" si="0"/>
        <v>0</v>
      </c>
      <c r="M12" s="283">
        <f>M13+M14</f>
        <v>0</v>
      </c>
      <c r="N12" s="284"/>
      <c r="O12" s="243"/>
      <c r="P12" s="243"/>
      <c r="Q12" s="243"/>
      <c r="R12" s="243"/>
      <c r="S12" s="243"/>
      <c r="T12" s="243"/>
      <c r="U12" s="243"/>
      <c r="V12" s="243"/>
      <c r="W12" s="243"/>
    </row>
    <row r="13" spans="1:14" ht="12.75" customHeight="1">
      <c r="A13" s="285" t="s">
        <v>494</v>
      </c>
      <c r="B13" s="275" t="s">
        <v>495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1">
        <f t="shared" si="0"/>
        <v>0</v>
      </c>
      <c r="M13" s="280"/>
      <c r="N13" s="286"/>
    </row>
    <row r="14" spans="1:14" ht="12" customHeight="1">
      <c r="A14" s="285" t="s">
        <v>496</v>
      </c>
      <c r="B14" s="275" t="s">
        <v>497</v>
      </c>
      <c r="C14" s="280"/>
      <c r="D14" s="280"/>
      <c r="E14" s="280"/>
      <c r="F14" s="280"/>
      <c r="G14" s="280"/>
      <c r="H14" s="280"/>
      <c r="I14" s="280"/>
      <c r="J14" s="280"/>
      <c r="K14" s="280"/>
      <c r="L14" s="281">
        <f t="shared" si="0"/>
        <v>0</v>
      </c>
      <c r="M14" s="280"/>
      <c r="N14" s="286"/>
    </row>
    <row r="15" spans="1:23" ht="12">
      <c r="A15" s="278" t="s">
        <v>498</v>
      </c>
      <c r="B15" s="273" t="s">
        <v>499</v>
      </c>
      <c r="C15" s="287">
        <f aca="true" t="shared" si="2" ref="C15:K15">C11+C12</f>
        <v>942</v>
      </c>
      <c r="D15" s="287">
        <f t="shared" si="2"/>
        <v>0</v>
      </c>
      <c r="E15" s="287">
        <f t="shared" si="2"/>
        <v>3780</v>
      </c>
      <c r="F15" s="287">
        <f t="shared" si="2"/>
        <v>2184</v>
      </c>
      <c r="G15" s="287">
        <f t="shared" si="2"/>
        <v>0</v>
      </c>
      <c r="H15" s="287">
        <f t="shared" si="2"/>
        <v>15952</v>
      </c>
      <c r="I15" s="287">
        <f t="shared" si="2"/>
        <v>1755</v>
      </c>
      <c r="J15" s="287">
        <f t="shared" si="2"/>
        <v>0</v>
      </c>
      <c r="K15" s="287">
        <f t="shared" si="2"/>
        <v>0</v>
      </c>
      <c r="L15" s="281">
        <f t="shared" si="0"/>
        <v>24613</v>
      </c>
      <c r="M15" s="287">
        <f>M11+M12</f>
        <v>0</v>
      </c>
      <c r="N15" s="284"/>
      <c r="O15" s="243"/>
      <c r="P15" s="243"/>
      <c r="Q15" s="243"/>
      <c r="R15" s="243"/>
      <c r="S15" s="243"/>
      <c r="T15" s="243"/>
      <c r="U15" s="243"/>
      <c r="V15" s="243"/>
      <c r="W15" s="243"/>
    </row>
    <row r="16" spans="1:20" ht="12.75" customHeight="1">
      <c r="A16" s="278" t="s">
        <v>500</v>
      </c>
      <c r="B16" s="288" t="s">
        <v>501</v>
      </c>
      <c r="C16" s="289"/>
      <c r="D16" s="290"/>
      <c r="E16" s="290"/>
      <c r="F16" s="290"/>
      <c r="G16" s="290"/>
      <c r="H16" s="291"/>
      <c r="I16" s="292">
        <v>313</v>
      </c>
      <c r="J16" s="293">
        <f>+'справка №1-БАЛАНС'!G32</f>
        <v>0</v>
      </c>
      <c r="K16" s="280"/>
      <c r="L16" s="281">
        <f t="shared" si="0"/>
        <v>313</v>
      </c>
      <c r="M16" s="280"/>
      <c r="N16" s="284"/>
      <c r="O16" s="243"/>
      <c r="P16" s="243"/>
      <c r="Q16" s="243"/>
      <c r="R16" s="243"/>
      <c r="S16" s="243"/>
      <c r="T16" s="243"/>
    </row>
    <row r="17" spans="1:23" ht="12.75" customHeight="1">
      <c r="A17" s="285" t="s">
        <v>502</v>
      </c>
      <c r="B17" s="275" t="s">
        <v>503</v>
      </c>
      <c r="C17" s="294">
        <f aca="true" t="shared" si="3" ref="C17:K17">C18+C19</f>
        <v>0</v>
      </c>
      <c r="D17" s="294">
        <f t="shared" si="3"/>
        <v>0</v>
      </c>
      <c r="E17" s="294">
        <f t="shared" si="3"/>
        <v>0</v>
      </c>
      <c r="F17" s="294">
        <f t="shared" si="3"/>
        <v>0</v>
      </c>
      <c r="G17" s="294">
        <f t="shared" si="3"/>
        <v>0</v>
      </c>
      <c r="H17" s="294">
        <f t="shared" si="3"/>
        <v>327</v>
      </c>
      <c r="I17" s="294">
        <f t="shared" si="3"/>
        <v>-327</v>
      </c>
      <c r="J17" s="294">
        <f t="shared" si="3"/>
        <v>0</v>
      </c>
      <c r="K17" s="294">
        <f t="shared" si="3"/>
        <v>0</v>
      </c>
      <c r="L17" s="281">
        <f t="shared" si="0"/>
        <v>0</v>
      </c>
      <c r="M17" s="294">
        <f>M18+M19</f>
        <v>0</v>
      </c>
      <c r="N17" s="284"/>
      <c r="O17" s="243"/>
      <c r="P17" s="243"/>
      <c r="Q17" s="243"/>
      <c r="R17" s="243"/>
      <c r="S17" s="243"/>
      <c r="T17" s="243"/>
      <c r="U17" s="243"/>
      <c r="V17" s="243"/>
      <c r="W17" s="243"/>
    </row>
    <row r="18" spans="1:14" ht="12" customHeight="1">
      <c r="A18" s="295" t="s">
        <v>504</v>
      </c>
      <c r="B18" s="296" t="s">
        <v>505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1">
        <f t="shared" si="0"/>
        <v>0</v>
      </c>
      <c r="M18" s="280"/>
      <c r="N18" s="286"/>
    </row>
    <row r="19" spans="1:14" ht="12" customHeight="1">
      <c r="A19" s="295" t="s">
        <v>506</v>
      </c>
      <c r="B19" s="296" t="s">
        <v>507</v>
      </c>
      <c r="C19" s="280"/>
      <c r="D19" s="280"/>
      <c r="E19" s="280"/>
      <c r="F19" s="280"/>
      <c r="G19" s="280"/>
      <c r="H19" s="280">
        <v>327</v>
      </c>
      <c r="I19" s="280">
        <v>-327</v>
      </c>
      <c r="J19" s="280"/>
      <c r="K19" s="280"/>
      <c r="L19" s="281">
        <f t="shared" si="0"/>
        <v>0</v>
      </c>
      <c r="M19" s="280"/>
      <c r="N19" s="286"/>
    </row>
    <row r="20" spans="1:14" ht="12.75" customHeight="1">
      <c r="A20" s="285" t="s">
        <v>508</v>
      </c>
      <c r="B20" s="275" t="s">
        <v>509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1">
        <f t="shared" si="0"/>
        <v>0</v>
      </c>
      <c r="M20" s="280"/>
      <c r="N20" s="286"/>
    </row>
    <row r="21" spans="1:23" ht="23.25" customHeight="1">
      <c r="A21" s="285" t="s">
        <v>510</v>
      </c>
      <c r="B21" s="275" t="s">
        <v>511</v>
      </c>
      <c r="C21" s="283">
        <f aca="true" t="shared" si="4" ref="C21:K21">C22-C23</f>
        <v>0</v>
      </c>
      <c r="D21" s="283">
        <f t="shared" si="4"/>
        <v>0</v>
      </c>
      <c r="E21" s="283">
        <f t="shared" si="4"/>
        <v>0</v>
      </c>
      <c r="F21" s="283">
        <f t="shared" si="4"/>
        <v>0</v>
      </c>
      <c r="G21" s="283">
        <f t="shared" si="4"/>
        <v>0</v>
      </c>
      <c r="H21" s="283">
        <f t="shared" si="4"/>
        <v>0</v>
      </c>
      <c r="I21" s="283">
        <f t="shared" si="4"/>
        <v>0</v>
      </c>
      <c r="J21" s="283">
        <f t="shared" si="4"/>
        <v>0</v>
      </c>
      <c r="K21" s="283">
        <f t="shared" si="4"/>
        <v>0</v>
      </c>
      <c r="L21" s="281">
        <f t="shared" si="0"/>
        <v>0</v>
      </c>
      <c r="M21" s="283">
        <f>M22-M23</f>
        <v>0</v>
      </c>
      <c r="N21" s="284"/>
      <c r="O21" s="243"/>
      <c r="P21" s="243"/>
      <c r="Q21" s="243"/>
      <c r="R21" s="243"/>
      <c r="S21" s="243"/>
      <c r="T21" s="243"/>
      <c r="U21" s="243"/>
      <c r="V21" s="243"/>
      <c r="W21" s="243"/>
    </row>
    <row r="22" spans="1:14" ht="12">
      <c r="A22" s="285" t="s">
        <v>512</v>
      </c>
      <c r="B22" s="275" t="s">
        <v>513</v>
      </c>
      <c r="C22" s="297"/>
      <c r="D22" s="297"/>
      <c r="E22" s="297"/>
      <c r="F22" s="297"/>
      <c r="G22" s="297"/>
      <c r="H22" s="297"/>
      <c r="I22" s="297"/>
      <c r="J22" s="297"/>
      <c r="K22" s="297"/>
      <c r="L22" s="281">
        <f t="shared" si="0"/>
        <v>0</v>
      </c>
      <c r="M22" s="297"/>
      <c r="N22" s="286"/>
    </row>
    <row r="23" spans="1:14" ht="12">
      <c r="A23" s="285" t="s">
        <v>514</v>
      </c>
      <c r="B23" s="275" t="s">
        <v>515</v>
      </c>
      <c r="C23" s="297"/>
      <c r="D23" s="297"/>
      <c r="E23" s="297"/>
      <c r="F23" s="297"/>
      <c r="G23" s="297"/>
      <c r="H23" s="297"/>
      <c r="I23" s="297"/>
      <c r="J23" s="297"/>
      <c r="K23" s="297"/>
      <c r="L23" s="281">
        <f t="shared" si="0"/>
        <v>0</v>
      </c>
      <c r="M23" s="297"/>
      <c r="N23" s="286"/>
    </row>
    <row r="24" spans="1:23" ht="22.5" customHeight="1">
      <c r="A24" s="285" t="s">
        <v>516</v>
      </c>
      <c r="B24" s="275" t="s">
        <v>517</v>
      </c>
      <c r="C24" s="283">
        <f aca="true" t="shared" si="5" ref="C24:K24">C25-C26</f>
        <v>0</v>
      </c>
      <c r="D24" s="283">
        <f t="shared" si="5"/>
        <v>0</v>
      </c>
      <c r="E24" s="283">
        <f t="shared" si="5"/>
        <v>0</v>
      </c>
      <c r="F24" s="283">
        <f t="shared" si="5"/>
        <v>0</v>
      </c>
      <c r="G24" s="283">
        <f t="shared" si="5"/>
        <v>0</v>
      </c>
      <c r="H24" s="283">
        <f t="shared" si="5"/>
        <v>0</v>
      </c>
      <c r="I24" s="283">
        <f t="shared" si="5"/>
        <v>0</v>
      </c>
      <c r="J24" s="283">
        <f t="shared" si="5"/>
        <v>0</v>
      </c>
      <c r="K24" s="283">
        <f t="shared" si="5"/>
        <v>0</v>
      </c>
      <c r="L24" s="281">
        <f t="shared" si="0"/>
        <v>0</v>
      </c>
      <c r="M24" s="283">
        <f>M25-M26</f>
        <v>0</v>
      </c>
      <c r="N24" s="284"/>
      <c r="O24" s="243"/>
      <c r="P24" s="243"/>
      <c r="Q24" s="243"/>
      <c r="R24" s="243"/>
      <c r="S24" s="243"/>
      <c r="T24" s="243"/>
      <c r="U24" s="243"/>
      <c r="V24" s="243"/>
      <c r="W24" s="243"/>
    </row>
    <row r="25" spans="1:14" ht="12">
      <c r="A25" s="285" t="s">
        <v>512</v>
      </c>
      <c r="B25" s="275" t="s">
        <v>518</v>
      </c>
      <c r="C25" s="297"/>
      <c r="D25" s="297"/>
      <c r="E25" s="297"/>
      <c r="F25" s="297"/>
      <c r="G25" s="297"/>
      <c r="H25" s="297"/>
      <c r="I25" s="297"/>
      <c r="J25" s="297"/>
      <c r="K25" s="297"/>
      <c r="L25" s="281">
        <f t="shared" si="0"/>
        <v>0</v>
      </c>
      <c r="M25" s="297"/>
      <c r="N25" s="286"/>
    </row>
    <row r="26" spans="1:14" ht="12">
      <c r="A26" s="285" t="s">
        <v>514</v>
      </c>
      <c r="B26" s="275" t="s">
        <v>519</v>
      </c>
      <c r="C26" s="297"/>
      <c r="D26" s="297"/>
      <c r="E26" s="297"/>
      <c r="F26" s="297"/>
      <c r="G26" s="297"/>
      <c r="H26" s="297"/>
      <c r="I26" s="297"/>
      <c r="J26" s="297"/>
      <c r="K26" s="297"/>
      <c r="L26" s="281">
        <f t="shared" si="0"/>
        <v>0</v>
      </c>
      <c r="M26" s="297"/>
      <c r="N26" s="286"/>
    </row>
    <row r="27" spans="1:14" ht="12">
      <c r="A27" s="285" t="s">
        <v>520</v>
      </c>
      <c r="B27" s="275" t="s">
        <v>521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1">
        <f t="shared" si="0"/>
        <v>0</v>
      </c>
      <c r="M27" s="280"/>
      <c r="N27" s="286"/>
    </row>
    <row r="28" spans="1:14" ht="12">
      <c r="A28" s="285" t="s">
        <v>522</v>
      </c>
      <c r="B28" s="275" t="s">
        <v>523</v>
      </c>
      <c r="C28" s="280"/>
      <c r="D28" s="280"/>
      <c r="E28" s="280"/>
      <c r="F28" s="280"/>
      <c r="G28" s="280"/>
      <c r="H28" s="280"/>
      <c r="I28" s="280">
        <v>-10</v>
      </c>
      <c r="J28" s="280"/>
      <c r="K28" s="280"/>
      <c r="L28" s="281">
        <f t="shared" si="0"/>
        <v>-10</v>
      </c>
      <c r="M28" s="280"/>
      <c r="N28" s="286"/>
    </row>
    <row r="29" spans="1:23" ht="14.25" customHeight="1">
      <c r="A29" s="278" t="s">
        <v>524</v>
      </c>
      <c r="B29" s="273" t="s">
        <v>525</v>
      </c>
      <c r="C29" s="283">
        <f aca="true" t="shared" si="6" ref="C29:K29">C17+C20+C21+C24+C28+C27+C15+C16</f>
        <v>942</v>
      </c>
      <c r="D29" s="283">
        <f t="shared" si="6"/>
        <v>0</v>
      </c>
      <c r="E29" s="283">
        <f t="shared" si="6"/>
        <v>3780</v>
      </c>
      <c r="F29" s="283">
        <f t="shared" si="6"/>
        <v>2184</v>
      </c>
      <c r="G29" s="283">
        <f t="shared" si="6"/>
        <v>0</v>
      </c>
      <c r="H29" s="283">
        <f t="shared" si="6"/>
        <v>16279</v>
      </c>
      <c r="I29" s="283">
        <f t="shared" si="6"/>
        <v>1731</v>
      </c>
      <c r="J29" s="283">
        <f t="shared" si="6"/>
        <v>0</v>
      </c>
      <c r="K29" s="283">
        <f t="shared" si="6"/>
        <v>0</v>
      </c>
      <c r="L29" s="281">
        <f t="shared" si="0"/>
        <v>24916</v>
      </c>
      <c r="M29" s="283">
        <f>M17+M20+M21+M24+M28+M27+M15+M16</f>
        <v>0</v>
      </c>
      <c r="N29" s="282"/>
      <c r="O29" s="243"/>
      <c r="P29" s="243"/>
      <c r="Q29" s="243"/>
      <c r="R29" s="243"/>
      <c r="S29" s="243"/>
      <c r="T29" s="243"/>
      <c r="U29" s="243"/>
      <c r="V29" s="243"/>
      <c r="W29" s="243"/>
    </row>
    <row r="30" spans="1:14" ht="23.25" customHeight="1">
      <c r="A30" s="285" t="s">
        <v>526</v>
      </c>
      <c r="B30" s="275" t="s">
        <v>527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1">
        <f t="shared" si="0"/>
        <v>0</v>
      </c>
      <c r="M30" s="280"/>
      <c r="N30" s="286"/>
    </row>
    <row r="31" spans="1:14" ht="24" customHeight="1">
      <c r="A31" s="285" t="s">
        <v>528</v>
      </c>
      <c r="B31" s="275" t="s">
        <v>529</v>
      </c>
      <c r="C31" s="280"/>
      <c r="D31" s="280"/>
      <c r="E31" s="280"/>
      <c r="F31" s="280"/>
      <c r="G31" s="280"/>
      <c r="H31" s="280"/>
      <c r="I31" s="280"/>
      <c r="J31" s="280"/>
      <c r="K31" s="280"/>
      <c r="L31" s="281">
        <f t="shared" si="0"/>
        <v>0</v>
      </c>
      <c r="M31" s="280"/>
      <c r="N31" s="286"/>
    </row>
    <row r="32" spans="1:23" ht="23.25" customHeight="1">
      <c r="A32" s="278" t="s">
        <v>530</v>
      </c>
      <c r="B32" s="273" t="s">
        <v>531</v>
      </c>
      <c r="C32" s="283">
        <f aca="true" t="shared" si="7" ref="C32:K32">C29+C30+C31</f>
        <v>942</v>
      </c>
      <c r="D32" s="283">
        <f t="shared" si="7"/>
        <v>0</v>
      </c>
      <c r="E32" s="283">
        <f t="shared" si="7"/>
        <v>3780</v>
      </c>
      <c r="F32" s="283">
        <f t="shared" si="7"/>
        <v>2184</v>
      </c>
      <c r="G32" s="283">
        <f t="shared" si="7"/>
        <v>0</v>
      </c>
      <c r="H32" s="283">
        <f t="shared" si="7"/>
        <v>16279</v>
      </c>
      <c r="I32" s="283">
        <f t="shared" si="7"/>
        <v>1731</v>
      </c>
      <c r="J32" s="283">
        <f t="shared" si="7"/>
        <v>0</v>
      </c>
      <c r="K32" s="283">
        <f t="shared" si="7"/>
        <v>0</v>
      </c>
      <c r="L32" s="281">
        <f t="shared" si="0"/>
        <v>24916</v>
      </c>
      <c r="M32" s="283">
        <f>M29+M30+M31</f>
        <v>0</v>
      </c>
      <c r="N32" s="284"/>
      <c r="O32" s="243"/>
      <c r="P32" s="243"/>
      <c r="Q32" s="243"/>
      <c r="R32" s="243"/>
      <c r="S32" s="243"/>
      <c r="T32" s="243"/>
      <c r="U32" s="243"/>
      <c r="V32" s="243"/>
      <c r="W32" s="243"/>
    </row>
    <row r="33" spans="1:14" ht="14.25" customHeight="1">
      <c r="A33" s="298"/>
      <c r="B33" s="299"/>
      <c r="C33" s="300"/>
      <c r="D33" s="300"/>
      <c r="E33" s="300"/>
      <c r="F33" s="300"/>
      <c r="G33" s="300"/>
      <c r="H33" s="300"/>
      <c r="I33" s="300"/>
      <c r="J33" s="300"/>
      <c r="K33" s="300"/>
      <c r="L33" s="301"/>
      <c r="M33" s="301"/>
      <c r="N33" s="286"/>
    </row>
    <row r="34" spans="1:14" ht="14.25" customHeight="1">
      <c r="A34" s="298"/>
      <c r="B34" s="299"/>
      <c r="C34" s="300"/>
      <c r="D34" s="300"/>
      <c r="E34" s="300"/>
      <c r="F34" s="300"/>
      <c r="G34" s="300"/>
      <c r="H34" s="300"/>
      <c r="I34" s="300"/>
      <c r="J34" s="300"/>
      <c r="K34" s="300"/>
      <c r="L34" s="301"/>
      <c r="M34" s="301"/>
      <c r="N34" s="286"/>
    </row>
    <row r="35" spans="1:14" ht="14.25" customHeight="1">
      <c r="A35" s="551" t="s">
        <v>532</v>
      </c>
      <c r="B35" s="551"/>
      <c r="C35" s="551"/>
      <c r="D35" s="551"/>
      <c r="E35" s="551"/>
      <c r="F35" s="551"/>
      <c r="G35" s="551"/>
      <c r="H35" s="551"/>
      <c r="I35" s="551"/>
      <c r="J35" s="551"/>
      <c r="K35" s="300"/>
      <c r="L35" s="301"/>
      <c r="M35" s="301"/>
      <c r="N35" s="286"/>
    </row>
    <row r="36" spans="1:14" ht="14.25" customHeight="1">
      <c r="A36" s="298"/>
      <c r="B36" s="299"/>
      <c r="C36" s="300"/>
      <c r="D36" s="300"/>
      <c r="E36" s="300"/>
      <c r="F36" s="300"/>
      <c r="G36" s="300"/>
      <c r="H36" s="300"/>
      <c r="I36" s="300"/>
      <c r="J36" s="300"/>
      <c r="K36" s="300"/>
      <c r="L36" s="301"/>
      <c r="M36" s="301"/>
      <c r="N36" s="286"/>
    </row>
    <row r="37" spans="1:14" ht="14.25" customHeight="1">
      <c r="A37" s="298"/>
      <c r="B37" s="299"/>
      <c r="C37" s="300"/>
      <c r="D37" s="300"/>
      <c r="E37" s="300"/>
      <c r="F37" s="300"/>
      <c r="G37" s="300"/>
      <c r="H37" s="300"/>
      <c r="I37" s="300"/>
      <c r="J37" s="300"/>
      <c r="K37" s="300"/>
      <c r="L37" s="301"/>
      <c r="M37" s="301"/>
      <c r="N37" s="286"/>
    </row>
    <row r="38" spans="1:14" ht="12" customHeight="1">
      <c r="A38" s="302" t="s">
        <v>899</v>
      </c>
      <c r="B38" s="303"/>
      <c r="C38" s="304"/>
      <c r="D38" s="552"/>
      <c r="E38" s="552"/>
      <c r="F38" s="552" t="s">
        <v>891</v>
      </c>
      <c r="G38" s="552"/>
      <c r="H38" s="552"/>
      <c r="I38" s="552"/>
      <c r="J38" s="304"/>
      <c r="K38" s="304"/>
      <c r="L38" s="304" t="s">
        <v>890</v>
      </c>
      <c r="M38" s="304"/>
      <c r="N38" s="286"/>
    </row>
  </sheetData>
  <sheetProtection password="CF7A" sheet="1"/>
  <mergeCells count="12">
    <mergeCell ref="D6:H6"/>
    <mergeCell ref="I6:J6"/>
    <mergeCell ref="F7:H7"/>
    <mergeCell ref="A35:J35"/>
    <mergeCell ref="D38:E38"/>
    <mergeCell ref="F38:I38"/>
    <mergeCell ref="A1:M1"/>
    <mergeCell ref="B3:I3"/>
    <mergeCell ref="K3:L3"/>
    <mergeCell ref="B4:I4"/>
    <mergeCell ref="K4:L4"/>
    <mergeCell ref="B5:E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5375" bottom="0.43333333333333335" header="0.5118055555555555" footer="0.511805555555555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1">
      <selection activeCell="B1" sqref="B1:L1"/>
    </sheetView>
  </sheetViews>
  <sheetFormatPr defaultColWidth="10.75390625" defaultRowHeight="12.75"/>
  <cols>
    <col min="1" max="1" width="4.125" style="305" customWidth="1"/>
    <col min="2" max="2" width="31.00390625" style="305" customWidth="1"/>
    <col min="3" max="3" width="9.25390625" style="305" customWidth="1"/>
    <col min="4" max="6" width="9.375" style="305" customWidth="1"/>
    <col min="7" max="7" width="8.875" style="305" customWidth="1"/>
    <col min="8" max="8" width="15.00390625" style="305" customWidth="1"/>
    <col min="9" max="9" width="11.00390625" style="305" customWidth="1"/>
    <col min="10" max="10" width="12.375" style="305" customWidth="1"/>
    <col min="11" max="11" width="9.25390625" style="305" customWidth="1"/>
    <col min="12" max="12" width="10.75390625" style="305" customWidth="1"/>
    <col min="13" max="13" width="9.75390625" style="305" customWidth="1"/>
    <col min="14" max="14" width="8.375" style="305" customWidth="1"/>
    <col min="15" max="15" width="13.875" style="305" customWidth="1"/>
    <col min="16" max="16" width="12.125" style="305" customWidth="1"/>
    <col min="17" max="17" width="13.125" style="305" customWidth="1"/>
    <col min="18" max="18" width="11.25390625" style="305" customWidth="1"/>
    <col min="19" max="16384" width="10.75390625" style="305" customWidth="1"/>
  </cols>
  <sheetData>
    <row r="1" spans="1:18" ht="12" customHeight="1">
      <c r="A1" s="306"/>
      <c r="B1" s="554" t="s">
        <v>533</v>
      </c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307"/>
      <c r="N1" s="307"/>
      <c r="O1" s="307"/>
      <c r="P1" s="307"/>
      <c r="Q1" s="307"/>
      <c r="R1" s="307"/>
    </row>
    <row r="2" spans="1:18" ht="16.5" customHeight="1">
      <c r="A2" s="555" t="s">
        <v>393</v>
      </c>
      <c r="B2" s="555"/>
      <c r="C2" s="556" t="str">
        <f>'справка №1-БАЛАНС'!E3</f>
        <v> КАУЧУК АД</v>
      </c>
      <c r="D2" s="556"/>
      <c r="E2" s="556"/>
      <c r="F2" s="556"/>
      <c r="G2" s="556"/>
      <c r="H2" s="556"/>
      <c r="I2" s="308"/>
      <c r="J2" s="308"/>
      <c r="K2" s="308"/>
      <c r="L2" s="308"/>
      <c r="M2" s="309" t="s">
        <v>280</v>
      </c>
      <c r="N2" s="310"/>
      <c r="O2" s="310">
        <f>'справка №1-БАЛАНС'!H3</f>
        <v>822105378</v>
      </c>
      <c r="P2" s="308"/>
      <c r="Q2" s="308"/>
      <c r="R2" s="133"/>
    </row>
    <row r="3" spans="1:18" ht="15" customHeight="1">
      <c r="A3" s="555" t="s">
        <v>8</v>
      </c>
      <c r="B3" s="555"/>
      <c r="C3" s="557" t="str">
        <f>'справка №1-БАЛАНС'!E5</f>
        <v>01.01.2015г. - 30.06.2015г.</v>
      </c>
      <c r="D3" s="557"/>
      <c r="E3" s="557"/>
      <c r="F3" s="311"/>
      <c r="G3" s="311"/>
      <c r="H3" s="311"/>
      <c r="I3" s="311"/>
      <c r="J3" s="311"/>
      <c r="K3" s="311"/>
      <c r="L3" s="311"/>
      <c r="M3" s="558" t="s">
        <v>6</v>
      </c>
      <c r="N3" s="558"/>
      <c r="O3" s="310" t="str">
        <f>'справка №1-БАЛАНС'!H4</f>
        <v> </v>
      </c>
      <c r="P3" s="312"/>
      <c r="Q3" s="312"/>
      <c r="R3" s="135"/>
    </row>
    <row r="4" spans="1:18" ht="12">
      <c r="A4" s="313" t="s">
        <v>534</v>
      </c>
      <c r="B4" s="314"/>
      <c r="C4" s="314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5"/>
      <c r="R4" s="315" t="s">
        <v>535</v>
      </c>
    </row>
    <row r="5" spans="1:18" s="318" customFormat="1" ht="30.75" customHeight="1">
      <c r="A5" s="553" t="s">
        <v>474</v>
      </c>
      <c r="B5" s="553"/>
      <c r="C5" s="562" t="s">
        <v>11</v>
      </c>
      <c r="D5" s="553" t="s">
        <v>536</v>
      </c>
      <c r="E5" s="553"/>
      <c r="F5" s="553"/>
      <c r="G5" s="553"/>
      <c r="H5" s="553" t="s">
        <v>537</v>
      </c>
      <c r="I5" s="553"/>
      <c r="J5" s="553" t="s">
        <v>538</v>
      </c>
      <c r="K5" s="553" t="s">
        <v>539</v>
      </c>
      <c r="L5" s="553"/>
      <c r="M5" s="553"/>
      <c r="N5" s="553"/>
      <c r="O5" s="553" t="s">
        <v>537</v>
      </c>
      <c r="P5" s="553"/>
      <c r="Q5" s="553" t="s">
        <v>540</v>
      </c>
      <c r="R5" s="553" t="s">
        <v>541</v>
      </c>
    </row>
    <row r="6" spans="1:18" s="318" customFormat="1" ht="48">
      <c r="A6" s="553"/>
      <c r="B6" s="553"/>
      <c r="C6" s="562"/>
      <c r="D6" s="316" t="s">
        <v>542</v>
      </c>
      <c r="E6" s="316" t="s">
        <v>543</v>
      </c>
      <c r="F6" s="316" t="s">
        <v>544</v>
      </c>
      <c r="G6" s="316" t="s">
        <v>545</v>
      </c>
      <c r="H6" s="316" t="s">
        <v>546</v>
      </c>
      <c r="I6" s="316" t="s">
        <v>547</v>
      </c>
      <c r="J6" s="553"/>
      <c r="K6" s="316" t="s">
        <v>542</v>
      </c>
      <c r="L6" s="316" t="s">
        <v>548</v>
      </c>
      <c r="M6" s="316" t="s">
        <v>549</v>
      </c>
      <c r="N6" s="316" t="s">
        <v>550</v>
      </c>
      <c r="O6" s="316" t="s">
        <v>546</v>
      </c>
      <c r="P6" s="316" t="s">
        <v>547</v>
      </c>
      <c r="Q6" s="553"/>
      <c r="R6" s="553"/>
    </row>
    <row r="7" spans="1:18" s="318" customFormat="1" ht="12">
      <c r="A7" s="559" t="s">
        <v>551</v>
      </c>
      <c r="B7" s="559"/>
      <c r="C7" s="319" t="s">
        <v>18</v>
      </c>
      <c r="D7" s="316">
        <v>1</v>
      </c>
      <c r="E7" s="316">
        <v>2</v>
      </c>
      <c r="F7" s="316">
        <v>3</v>
      </c>
      <c r="G7" s="316">
        <v>4</v>
      </c>
      <c r="H7" s="316">
        <v>5</v>
      </c>
      <c r="I7" s="316">
        <v>6</v>
      </c>
      <c r="J7" s="316">
        <v>7</v>
      </c>
      <c r="K7" s="316">
        <v>8</v>
      </c>
      <c r="L7" s="316">
        <v>9</v>
      </c>
      <c r="M7" s="316">
        <v>10</v>
      </c>
      <c r="N7" s="316">
        <v>11</v>
      </c>
      <c r="O7" s="316">
        <v>12</v>
      </c>
      <c r="P7" s="316">
        <v>13</v>
      </c>
      <c r="Q7" s="316">
        <v>14</v>
      </c>
      <c r="R7" s="316">
        <v>15</v>
      </c>
    </row>
    <row r="8" spans="1:18" ht="27" customHeight="1">
      <c r="A8" s="320" t="s">
        <v>552</v>
      </c>
      <c r="B8" s="320" t="s">
        <v>553</v>
      </c>
      <c r="C8" s="321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</row>
    <row r="9" spans="1:28" ht="12">
      <c r="A9" s="323" t="s">
        <v>554</v>
      </c>
      <c r="B9" s="323" t="s">
        <v>555</v>
      </c>
      <c r="C9" s="324" t="s">
        <v>556</v>
      </c>
      <c r="D9" s="325">
        <v>1644</v>
      </c>
      <c r="E9" s="325"/>
      <c r="F9" s="325"/>
      <c r="G9" s="326">
        <f aca="true" t="shared" si="0" ref="G9:G25">D9+E9-F9</f>
        <v>1644</v>
      </c>
      <c r="H9" s="327"/>
      <c r="I9" s="327"/>
      <c r="J9" s="326">
        <f aca="true" t="shared" si="1" ref="J9:J25">G9+H9-I9</f>
        <v>1644</v>
      </c>
      <c r="K9" s="327"/>
      <c r="L9" s="327"/>
      <c r="M9" s="327"/>
      <c r="N9" s="326">
        <f aca="true" t="shared" si="2" ref="N9:N25">K9+L9-M9</f>
        <v>0</v>
      </c>
      <c r="O9" s="327"/>
      <c r="P9" s="327"/>
      <c r="Q9" s="326">
        <f aca="true" t="shared" si="3" ref="Q9:Q25">N9+O9-P9</f>
        <v>0</v>
      </c>
      <c r="R9" s="326">
        <f aca="true" t="shared" si="4" ref="R9:R25">J9-Q9</f>
        <v>1644</v>
      </c>
      <c r="S9" s="328"/>
      <c r="T9" s="328"/>
      <c r="U9" s="328"/>
      <c r="V9" s="328"/>
      <c r="W9" s="328"/>
      <c r="X9" s="328"/>
      <c r="Y9" s="328"/>
      <c r="Z9" s="328"/>
      <c r="AA9" s="328"/>
      <c r="AB9" s="328"/>
    </row>
    <row r="10" spans="1:28" ht="12">
      <c r="A10" s="323" t="s">
        <v>557</v>
      </c>
      <c r="B10" s="323" t="s">
        <v>558</v>
      </c>
      <c r="C10" s="324" t="s">
        <v>559</v>
      </c>
      <c r="D10" s="325">
        <v>12532</v>
      </c>
      <c r="E10" s="325"/>
      <c r="F10" s="325"/>
      <c r="G10" s="326">
        <f t="shared" si="0"/>
        <v>12532</v>
      </c>
      <c r="H10" s="327"/>
      <c r="I10" s="327"/>
      <c r="J10" s="326">
        <f t="shared" si="1"/>
        <v>12532</v>
      </c>
      <c r="K10" s="327">
        <v>9247</v>
      </c>
      <c r="L10" s="327">
        <v>249</v>
      </c>
      <c r="M10" s="327"/>
      <c r="N10" s="326">
        <f t="shared" si="2"/>
        <v>9496</v>
      </c>
      <c r="O10" s="327"/>
      <c r="P10" s="327"/>
      <c r="Q10" s="326">
        <f t="shared" si="3"/>
        <v>9496</v>
      </c>
      <c r="R10" s="326">
        <f t="shared" si="4"/>
        <v>3036</v>
      </c>
      <c r="S10" s="328"/>
      <c r="T10" s="328"/>
      <c r="U10" s="328"/>
      <c r="V10" s="328"/>
      <c r="W10" s="328"/>
      <c r="X10" s="328"/>
      <c r="Y10" s="328"/>
      <c r="Z10" s="328"/>
      <c r="AA10" s="328"/>
      <c r="AB10" s="328"/>
    </row>
    <row r="11" spans="1:28" ht="12">
      <c r="A11" s="323" t="s">
        <v>560</v>
      </c>
      <c r="B11" s="323" t="s">
        <v>561</v>
      </c>
      <c r="C11" s="324" t="s">
        <v>562</v>
      </c>
      <c r="D11" s="325">
        <v>14684</v>
      </c>
      <c r="E11" s="325">
        <v>1</v>
      </c>
      <c r="F11" s="325"/>
      <c r="G11" s="326">
        <f t="shared" si="0"/>
        <v>14685</v>
      </c>
      <c r="H11" s="327"/>
      <c r="I11" s="327"/>
      <c r="J11" s="326">
        <f t="shared" si="1"/>
        <v>14685</v>
      </c>
      <c r="K11" s="327">
        <v>14629</v>
      </c>
      <c r="L11" s="327">
        <v>0</v>
      </c>
      <c r="M11" s="327"/>
      <c r="N11" s="326">
        <f t="shared" si="2"/>
        <v>14629</v>
      </c>
      <c r="O11" s="327"/>
      <c r="P11" s="327"/>
      <c r="Q11" s="326">
        <f t="shared" si="3"/>
        <v>14629</v>
      </c>
      <c r="R11" s="326">
        <f t="shared" si="4"/>
        <v>56</v>
      </c>
      <c r="S11" s="328"/>
      <c r="T11" s="328"/>
      <c r="U11" s="328"/>
      <c r="V11" s="328"/>
      <c r="W11" s="328"/>
      <c r="X11" s="328"/>
      <c r="Y11" s="328"/>
      <c r="Z11" s="328"/>
      <c r="AA11" s="328"/>
      <c r="AB11" s="328"/>
    </row>
    <row r="12" spans="1:28" ht="12">
      <c r="A12" s="323" t="s">
        <v>563</v>
      </c>
      <c r="B12" s="323" t="s">
        <v>564</v>
      </c>
      <c r="C12" s="324" t="s">
        <v>565</v>
      </c>
      <c r="D12" s="325">
        <v>1342</v>
      </c>
      <c r="E12" s="325"/>
      <c r="F12" s="325"/>
      <c r="G12" s="326">
        <f t="shared" si="0"/>
        <v>1342</v>
      </c>
      <c r="H12" s="327"/>
      <c r="I12" s="327"/>
      <c r="J12" s="326">
        <f t="shared" si="1"/>
        <v>1342</v>
      </c>
      <c r="K12" s="327">
        <v>987</v>
      </c>
      <c r="L12" s="327">
        <v>24</v>
      </c>
      <c r="M12" s="327"/>
      <c r="N12" s="326">
        <f t="shared" si="2"/>
        <v>1011</v>
      </c>
      <c r="O12" s="327"/>
      <c r="P12" s="327"/>
      <c r="Q12" s="326">
        <f t="shared" si="3"/>
        <v>1011</v>
      </c>
      <c r="R12" s="326">
        <f t="shared" si="4"/>
        <v>331</v>
      </c>
      <c r="S12" s="328"/>
      <c r="T12" s="328"/>
      <c r="U12" s="328"/>
      <c r="V12" s="328"/>
      <c r="W12" s="328"/>
      <c r="X12" s="328"/>
      <c r="Y12" s="328"/>
      <c r="Z12" s="328"/>
      <c r="AA12" s="328"/>
      <c r="AB12" s="328"/>
    </row>
    <row r="13" spans="1:28" ht="12">
      <c r="A13" s="323" t="s">
        <v>566</v>
      </c>
      <c r="B13" s="323" t="s">
        <v>567</v>
      </c>
      <c r="C13" s="324" t="s">
        <v>568</v>
      </c>
      <c r="D13" s="325">
        <v>1032</v>
      </c>
      <c r="E13" s="325"/>
      <c r="F13" s="325"/>
      <c r="G13" s="326">
        <f t="shared" si="0"/>
        <v>1032</v>
      </c>
      <c r="H13" s="327"/>
      <c r="I13" s="327"/>
      <c r="J13" s="326">
        <f t="shared" si="1"/>
        <v>1032</v>
      </c>
      <c r="K13" s="327">
        <v>915</v>
      </c>
      <c r="L13" s="327">
        <v>16</v>
      </c>
      <c r="M13" s="327"/>
      <c r="N13" s="326">
        <f t="shared" si="2"/>
        <v>931</v>
      </c>
      <c r="O13" s="327"/>
      <c r="P13" s="327"/>
      <c r="Q13" s="326">
        <f t="shared" si="3"/>
        <v>931</v>
      </c>
      <c r="R13" s="326">
        <f t="shared" si="4"/>
        <v>101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</row>
    <row r="14" spans="1:28" ht="12">
      <c r="A14" s="323" t="s">
        <v>569</v>
      </c>
      <c r="B14" s="323" t="s">
        <v>570</v>
      </c>
      <c r="C14" s="324" t="s">
        <v>571</v>
      </c>
      <c r="D14" s="325">
        <v>129</v>
      </c>
      <c r="E14" s="325">
        <v>2</v>
      </c>
      <c r="F14" s="325"/>
      <c r="G14" s="326">
        <f t="shared" si="0"/>
        <v>131</v>
      </c>
      <c r="H14" s="327"/>
      <c r="I14" s="327"/>
      <c r="J14" s="326">
        <f t="shared" si="1"/>
        <v>131</v>
      </c>
      <c r="K14" s="327">
        <v>105</v>
      </c>
      <c r="L14" s="327">
        <v>5</v>
      </c>
      <c r="M14" s="327"/>
      <c r="N14" s="326">
        <f t="shared" si="2"/>
        <v>110</v>
      </c>
      <c r="O14" s="327"/>
      <c r="P14" s="327"/>
      <c r="Q14" s="326">
        <f t="shared" si="3"/>
        <v>110</v>
      </c>
      <c r="R14" s="326">
        <f t="shared" si="4"/>
        <v>21</v>
      </c>
      <c r="S14" s="328"/>
      <c r="T14" s="328"/>
      <c r="U14" s="328"/>
      <c r="V14" s="328"/>
      <c r="W14" s="328"/>
      <c r="X14" s="328"/>
      <c r="Y14" s="328"/>
      <c r="Z14" s="328"/>
      <c r="AA14" s="328"/>
      <c r="AB14" s="328"/>
    </row>
    <row r="15" spans="1:28" s="335" customFormat="1" ht="24">
      <c r="A15" s="329" t="s">
        <v>572</v>
      </c>
      <c r="B15" s="330" t="s">
        <v>573</v>
      </c>
      <c r="C15" s="331" t="s">
        <v>574</v>
      </c>
      <c r="D15" s="332"/>
      <c r="E15" s="332"/>
      <c r="F15" s="332"/>
      <c r="G15" s="326">
        <f>D15+E15-F15</f>
        <v>0</v>
      </c>
      <c r="H15" s="333"/>
      <c r="I15" s="333"/>
      <c r="J15" s="326">
        <f t="shared" si="1"/>
        <v>0</v>
      </c>
      <c r="K15" s="333"/>
      <c r="L15" s="333"/>
      <c r="M15" s="333"/>
      <c r="N15" s="326">
        <f t="shared" si="2"/>
        <v>0</v>
      </c>
      <c r="O15" s="333"/>
      <c r="P15" s="333"/>
      <c r="Q15" s="326">
        <f t="shared" si="3"/>
        <v>0</v>
      </c>
      <c r="R15" s="326">
        <f t="shared" si="4"/>
        <v>0</v>
      </c>
      <c r="S15" s="334"/>
      <c r="T15" s="334"/>
      <c r="U15" s="334"/>
      <c r="V15" s="334"/>
      <c r="W15" s="334"/>
      <c r="X15" s="334"/>
      <c r="Y15" s="334"/>
      <c r="Z15" s="334"/>
      <c r="AA15" s="334"/>
      <c r="AB15" s="334"/>
    </row>
    <row r="16" spans="1:28" ht="12">
      <c r="A16" s="323" t="s">
        <v>575</v>
      </c>
      <c r="B16" s="336" t="s">
        <v>576</v>
      </c>
      <c r="C16" s="324" t="s">
        <v>577</v>
      </c>
      <c r="D16" s="325">
        <v>656</v>
      </c>
      <c r="E16" s="325"/>
      <c r="F16" s="325"/>
      <c r="G16" s="326">
        <f>D16+E16-F16</f>
        <v>656</v>
      </c>
      <c r="H16" s="327"/>
      <c r="I16" s="327"/>
      <c r="J16" s="326">
        <f t="shared" si="1"/>
        <v>656</v>
      </c>
      <c r="K16" s="327">
        <v>515</v>
      </c>
      <c r="L16" s="327">
        <v>16</v>
      </c>
      <c r="M16" s="327"/>
      <c r="N16" s="326">
        <f t="shared" si="2"/>
        <v>531</v>
      </c>
      <c r="O16" s="327"/>
      <c r="P16" s="327"/>
      <c r="Q16" s="326">
        <f t="shared" si="3"/>
        <v>531</v>
      </c>
      <c r="R16" s="326">
        <f t="shared" si="4"/>
        <v>125</v>
      </c>
      <c r="S16" s="328"/>
      <c r="T16" s="328"/>
      <c r="U16" s="328"/>
      <c r="V16" s="328"/>
      <c r="W16" s="328"/>
      <c r="X16" s="328"/>
      <c r="Y16" s="328"/>
      <c r="Z16" s="328"/>
      <c r="AA16" s="328"/>
      <c r="AB16" s="328"/>
    </row>
    <row r="17" spans="1:28" ht="12">
      <c r="A17" s="323"/>
      <c r="B17" s="337" t="s">
        <v>578</v>
      </c>
      <c r="C17" s="338" t="s">
        <v>579</v>
      </c>
      <c r="D17" s="339">
        <f>SUM(D9:D16)</f>
        <v>32019</v>
      </c>
      <c r="E17" s="339">
        <f>SUM(E9:E16)</f>
        <v>3</v>
      </c>
      <c r="F17" s="339">
        <f>SUM(F9:F16)</f>
        <v>0</v>
      </c>
      <c r="G17" s="326">
        <f t="shared" si="0"/>
        <v>32022</v>
      </c>
      <c r="H17" s="340">
        <f>SUM(H9:H16)</f>
        <v>0</v>
      </c>
      <c r="I17" s="340">
        <f>SUM(I9:I16)</f>
        <v>0</v>
      </c>
      <c r="J17" s="326">
        <f t="shared" si="1"/>
        <v>32022</v>
      </c>
      <c r="K17" s="340">
        <f>SUM(K9:K16)</f>
        <v>26398</v>
      </c>
      <c r="L17" s="340">
        <f>SUM(L9:L16)</f>
        <v>310</v>
      </c>
      <c r="M17" s="340">
        <f>SUM(M9:M16)</f>
        <v>0</v>
      </c>
      <c r="N17" s="326">
        <f t="shared" si="2"/>
        <v>26708</v>
      </c>
      <c r="O17" s="340">
        <f>SUM(O9:O16)</f>
        <v>0</v>
      </c>
      <c r="P17" s="340">
        <f>SUM(P9:P16)</f>
        <v>0</v>
      </c>
      <c r="Q17" s="326">
        <f t="shared" si="3"/>
        <v>26708</v>
      </c>
      <c r="R17" s="326">
        <f t="shared" si="4"/>
        <v>5314</v>
      </c>
      <c r="S17" s="328"/>
      <c r="T17" s="328"/>
      <c r="U17" s="328"/>
      <c r="V17" s="328"/>
      <c r="W17" s="328"/>
      <c r="X17" s="328"/>
      <c r="Y17" s="328"/>
      <c r="Z17" s="328"/>
      <c r="AA17" s="328"/>
      <c r="AB17" s="328"/>
    </row>
    <row r="18" spans="1:28" ht="12">
      <c r="A18" s="341" t="s">
        <v>580</v>
      </c>
      <c r="B18" s="342" t="s">
        <v>581</v>
      </c>
      <c r="C18" s="338" t="s">
        <v>582</v>
      </c>
      <c r="D18" s="343"/>
      <c r="E18" s="343"/>
      <c r="F18" s="343"/>
      <c r="G18" s="326">
        <f t="shared" si="0"/>
        <v>0</v>
      </c>
      <c r="H18" s="344"/>
      <c r="I18" s="344"/>
      <c r="J18" s="326">
        <f t="shared" si="1"/>
        <v>0</v>
      </c>
      <c r="K18" s="344"/>
      <c r="L18" s="344"/>
      <c r="M18" s="344"/>
      <c r="N18" s="326">
        <f t="shared" si="2"/>
        <v>0</v>
      </c>
      <c r="O18" s="344"/>
      <c r="P18" s="344"/>
      <c r="Q18" s="326">
        <f t="shared" si="3"/>
        <v>0</v>
      </c>
      <c r="R18" s="326">
        <f t="shared" si="4"/>
        <v>0</v>
      </c>
      <c r="S18" s="328"/>
      <c r="T18" s="328"/>
      <c r="U18" s="328"/>
      <c r="V18" s="328"/>
      <c r="W18" s="328"/>
      <c r="X18" s="328"/>
      <c r="Y18" s="328"/>
      <c r="Z18" s="328"/>
      <c r="AA18" s="328"/>
      <c r="AB18" s="328"/>
    </row>
    <row r="19" spans="1:28" ht="12" customHeight="1">
      <c r="A19" s="345" t="s">
        <v>583</v>
      </c>
      <c r="B19" s="342" t="s">
        <v>584</v>
      </c>
      <c r="C19" s="338" t="s">
        <v>585</v>
      </c>
      <c r="D19" s="343"/>
      <c r="E19" s="343"/>
      <c r="F19" s="343"/>
      <c r="G19" s="326">
        <f t="shared" si="0"/>
        <v>0</v>
      </c>
      <c r="H19" s="344"/>
      <c r="I19" s="344"/>
      <c r="J19" s="326">
        <f t="shared" si="1"/>
        <v>0</v>
      </c>
      <c r="K19" s="344"/>
      <c r="L19" s="344"/>
      <c r="M19" s="344"/>
      <c r="N19" s="326">
        <f t="shared" si="2"/>
        <v>0</v>
      </c>
      <c r="O19" s="344"/>
      <c r="P19" s="344"/>
      <c r="Q19" s="326">
        <f t="shared" si="3"/>
        <v>0</v>
      </c>
      <c r="R19" s="326">
        <f t="shared" si="4"/>
        <v>0</v>
      </c>
      <c r="S19" s="328"/>
      <c r="T19" s="328"/>
      <c r="U19" s="328"/>
      <c r="V19" s="328"/>
      <c r="W19" s="328"/>
      <c r="X19" s="328"/>
      <c r="Y19" s="328"/>
      <c r="Z19" s="328"/>
      <c r="AA19" s="328"/>
      <c r="AB19" s="328"/>
    </row>
    <row r="20" spans="1:28" ht="12" customHeight="1">
      <c r="A20" s="346" t="s">
        <v>586</v>
      </c>
      <c r="B20" s="320" t="s">
        <v>587</v>
      </c>
      <c r="C20" s="324"/>
      <c r="D20" s="347"/>
      <c r="E20" s="347"/>
      <c r="F20" s="347"/>
      <c r="G20" s="326">
        <f t="shared" si="0"/>
        <v>0</v>
      </c>
      <c r="H20" s="348"/>
      <c r="I20" s="348"/>
      <c r="J20" s="326">
        <f t="shared" si="1"/>
        <v>0</v>
      </c>
      <c r="K20" s="348"/>
      <c r="L20" s="348"/>
      <c r="M20" s="348"/>
      <c r="N20" s="326">
        <f t="shared" si="2"/>
        <v>0</v>
      </c>
      <c r="O20" s="348"/>
      <c r="P20" s="348"/>
      <c r="Q20" s="326">
        <f t="shared" si="3"/>
        <v>0</v>
      </c>
      <c r="R20" s="326">
        <f t="shared" si="4"/>
        <v>0</v>
      </c>
      <c r="S20" s="328"/>
      <c r="T20" s="328"/>
      <c r="U20" s="328"/>
      <c r="V20" s="328"/>
      <c r="W20" s="328"/>
      <c r="X20" s="328"/>
      <c r="Y20" s="328"/>
      <c r="Z20" s="328"/>
      <c r="AA20" s="328"/>
      <c r="AB20" s="328"/>
    </row>
    <row r="21" spans="1:28" ht="12">
      <c r="A21" s="323" t="s">
        <v>554</v>
      </c>
      <c r="B21" s="323" t="s">
        <v>588</v>
      </c>
      <c r="C21" s="324" t="s">
        <v>589</v>
      </c>
      <c r="D21" s="325"/>
      <c r="E21" s="325"/>
      <c r="F21" s="325"/>
      <c r="G21" s="326">
        <f t="shared" si="0"/>
        <v>0</v>
      </c>
      <c r="H21" s="327"/>
      <c r="I21" s="327"/>
      <c r="J21" s="326">
        <f t="shared" si="1"/>
        <v>0</v>
      </c>
      <c r="K21" s="327"/>
      <c r="L21" s="327"/>
      <c r="M21" s="327"/>
      <c r="N21" s="326">
        <f t="shared" si="2"/>
        <v>0</v>
      </c>
      <c r="O21" s="327"/>
      <c r="P21" s="327"/>
      <c r="Q21" s="326">
        <f t="shared" si="3"/>
        <v>0</v>
      </c>
      <c r="R21" s="326">
        <f t="shared" si="4"/>
        <v>0</v>
      </c>
      <c r="S21" s="328"/>
      <c r="T21" s="328"/>
      <c r="U21" s="328"/>
      <c r="V21" s="328"/>
      <c r="W21" s="328"/>
      <c r="X21" s="328"/>
      <c r="Y21" s="328"/>
      <c r="Z21" s="328"/>
      <c r="AA21" s="328"/>
      <c r="AB21" s="328"/>
    </row>
    <row r="22" spans="1:28" ht="12">
      <c r="A22" s="323" t="s">
        <v>557</v>
      </c>
      <c r="B22" s="323" t="s">
        <v>590</v>
      </c>
      <c r="C22" s="324" t="s">
        <v>591</v>
      </c>
      <c r="D22" s="325">
        <v>15</v>
      </c>
      <c r="E22" s="325"/>
      <c r="F22" s="325"/>
      <c r="G22" s="326">
        <f t="shared" si="0"/>
        <v>15</v>
      </c>
      <c r="H22" s="327"/>
      <c r="I22" s="327"/>
      <c r="J22" s="326">
        <f t="shared" si="1"/>
        <v>15</v>
      </c>
      <c r="K22" s="327">
        <v>15</v>
      </c>
      <c r="L22" s="327"/>
      <c r="M22" s="327"/>
      <c r="N22" s="326">
        <f t="shared" si="2"/>
        <v>15</v>
      </c>
      <c r="O22" s="327"/>
      <c r="P22" s="327"/>
      <c r="Q22" s="326">
        <f t="shared" si="3"/>
        <v>15</v>
      </c>
      <c r="R22" s="326">
        <f t="shared" si="4"/>
        <v>0</v>
      </c>
      <c r="S22" s="328"/>
      <c r="T22" s="328"/>
      <c r="U22" s="328"/>
      <c r="V22" s="328"/>
      <c r="W22" s="328"/>
      <c r="X22" s="328"/>
      <c r="Y22" s="328"/>
      <c r="Z22" s="328"/>
      <c r="AA22" s="328"/>
      <c r="AB22" s="328"/>
    </row>
    <row r="23" spans="1:28" ht="12">
      <c r="A23" s="330" t="s">
        <v>560</v>
      </c>
      <c r="B23" s="330" t="s">
        <v>592</v>
      </c>
      <c r="C23" s="324" t="s">
        <v>593</v>
      </c>
      <c r="D23" s="325"/>
      <c r="E23" s="325"/>
      <c r="F23" s="325"/>
      <c r="G23" s="326">
        <f t="shared" si="0"/>
        <v>0</v>
      </c>
      <c r="H23" s="327"/>
      <c r="I23" s="327"/>
      <c r="J23" s="326">
        <f t="shared" si="1"/>
        <v>0</v>
      </c>
      <c r="K23" s="327"/>
      <c r="L23" s="327"/>
      <c r="M23" s="327"/>
      <c r="N23" s="326">
        <f t="shared" si="2"/>
        <v>0</v>
      </c>
      <c r="O23" s="327"/>
      <c r="P23" s="327"/>
      <c r="Q23" s="326">
        <f t="shared" si="3"/>
        <v>0</v>
      </c>
      <c r="R23" s="326">
        <f t="shared" si="4"/>
        <v>0</v>
      </c>
      <c r="S23" s="328"/>
      <c r="T23" s="328"/>
      <c r="U23" s="328"/>
      <c r="V23" s="328"/>
      <c r="W23" s="328"/>
      <c r="X23" s="328"/>
      <c r="Y23" s="328"/>
      <c r="Z23" s="328"/>
      <c r="AA23" s="328"/>
      <c r="AB23" s="328"/>
    </row>
    <row r="24" spans="1:28" ht="12">
      <c r="A24" s="323" t="s">
        <v>563</v>
      </c>
      <c r="B24" s="349" t="s">
        <v>576</v>
      </c>
      <c r="C24" s="324" t="s">
        <v>594</v>
      </c>
      <c r="D24" s="325"/>
      <c r="E24" s="325"/>
      <c r="F24" s="325"/>
      <c r="G24" s="326">
        <f t="shared" si="0"/>
        <v>0</v>
      </c>
      <c r="H24" s="327"/>
      <c r="I24" s="327"/>
      <c r="J24" s="326">
        <f t="shared" si="1"/>
        <v>0</v>
      </c>
      <c r="K24" s="327"/>
      <c r="L24" s="327"/>
      <c r="M24" s="327"/>
      <c r="N24" s="326">
        <f t="shared" si="2"/>
        <v>0</v>
      </c>
      <c r="O24" s="327"/>
      <c r="P24" s="327"/>
      <c r="Q24" s="326">
        <f t="shared" si="3"/>
        <v>0</v>
      </c>
      <c r="R24" s="326">
        <f t="shared" si="4"/>
        <v>0</v>
      </c>
      <c r="S24" s="328"/>
      <c r="T24" s="328"/>
      <c r="U24" s="328"/>
      <c r="V24" s="328"/>
      <c r="W24" s="328"/>
      <c r="X24" s="328"/>
      <c r="Y24" s="328"/>
      <c r="Z24" s="328"/>
      <c r="AA24" s="328"/>
      <c r="AB24" s="328"/>
    </row>
    <row r="25" spans="1:28" ht="12">
      <c r="A25" s="323"/>
      <c r="B25" s="337" t="s">
        <v>595</v>
      </c>
      <c r="C25" s="350" t="s">
        <v>596</v>
      </c>
      <c r="D25" s="351">
        <f>SUM(D21:D24)</f>
        <v>15</v>
      </c>
      <c r="E25" s="351">
        <f>SUM(E21:E24)</f>
        <v>0</v>
      </c>
      <c r="F25" s="351">
        <f>SUM(F21:F24)</f>
        <v>0</v>
      </c>
      <c r="G25" s="352">
        <f t="shared" si="0"/>
        <v>15</v>
      </c>
      <c r="H25" s="353">
        <f>SUM(H21:H24)</f>
        <v>0</v>
      </c>
      <c r="I25" s="353">
        <f>SUM(I21:I24)</f>
        <v>0</v>
      </c>
      <c r="J25" s="352">
        <f t="shared" si="1"/>
        <v>15</v>
      </c>
      <c r="K25" s="353">
        <f>SUM(K21:K24)</f>
        <v>15</v>
      </c>
      <c r="L25" s="353">
        <f>SUM(L21:L24)</f>
        <v>0</v>
      </c>
      <c r="M25" s="353">
        <f>SUM(M21:M24)</f>
        <v>0</v>
      </c>
      <c r="N25" s="352">
        <f t="shared" si="2"/>
        <v>15</v>
      </c>
      <c r="O25" s="353">
        <f>SUM(O21:O24)</f>
        <v>0</v>
      </c>
      <c r="P25" s="353">
        <f>SUM(P21:P24)</f>
        <v>0</v>
      </c>
      <c r="Q25" s="352">
        <f t="shared" si="3"/>
        <v>15</v>
      </c>
      <c r="R25" s="352">
        <f t="shared" si="4"/>
        <v>0</v>
      </c>
      <c r="S25" s="328"/>
      <c r="T25" s="328"/>
      <c r="U25" s="328"/>
      <c r="V25" s="328"/>
      <c r="W25" s="328"/>
      <c r="X25" s="328"/>
      <c r="Y25" s="328"/>
      <c r="Z25" s="328"/>
      <c r="AA25" s="328"/>
      <c r="AB25" s="328"/>
    </row>
    <row r="26" spans="1:18" ht="24" customHeight="1">
      <c r="A26" s="346" t="s">
        <v>597</v>
      </c>
      <c r="B26" s="354" t="s">
        <v>598</v>
      </c>
      <c r="C26" s="355"/>
      <c r="D26" s="356"/>
      <c r="E26" s="356"/>
      <c r="F26" s="356"/>
      <c r="G26" s="357"/>
      <c r="H26" s="358"/>
      <c r="I26" s="358"/>
      <c r="J26" s="357"/>
      <c r="K26" s="358"/>
      <c r="L26" s="358"/>
      <c r="M26" s="358"/>
      <c r="N26" s="357"/>
      <c r="O26" s="358"/>
      <c r="P26" s="358"/>
      <c r="Q26" s="357"/>
      <c r="R26" s="359"/>
    </row>
    <row r="27" spans="1:28" ht="12">
      <c r="A27" s="323" t="s">
        <v>554</v>
      </c>
      <c r="B27" s="360" t="s">
        <v>599</v>
      </c>
      <c r="C27" s="361" t="s">
        <v>600</v>
      </c>
      <c r="D27" s="362">
        <f>SUM(D28:D31)</f>
        <v>0</v>
      </c>
      <c r="E27" s="362">
        <f>SUM(E28:E31)</f>
        <v>0</v>
      </c>
      <c r="F27" s="362">
        <f>SUM(F28:F31)</f>
        <v>0</v>
      </c>
      <c r="G27" s="363">
        <f aca="true" t="shared" si="5" ref="G27:G39">D27+E27-F27</f>
        <v>0</v>
      </c>
      <c r="H27" s="364">
        <f>SUM(H28:H31)</f>
        <v>0</v>
      </c>
      <c r="I27" s="364">
        <f>SUM(I28:I31)</f>
        <v>0</v>
      </c>
      <c r="J27" s="363">
        <f aca="true" t="shared" si="6" ref="J27:J39">G27+H27-I27</f>
        <v>0</v>
      </c>
      <c r="K27" s="364">
        <f>SUM(K28:K31)</f>
        <v>0</v>
      </c>
      <c r="L27" s="364">
        <f>SUM(L28:L31)</f>
        <v>0</v>
      </c>
      <c r="M27" s="364">
        <f>SUM(M28:M31)</f>
        <v>0</v>
      </c>
      <c r="N27" s="363">
        <f aca="true" t="shared" si="7" ref="N27:N39">K27+L27-M27</f>
        <v>0</v>
      </c>
      <c r="O27" s="364">
        <f>SUM(O28:O31)</f>
        <v>0</v>
      </c>
      <c r="P27" s="364">
        <f>SUM(P28:P31)</f>
        <v>0</v>
      </c>
      <c r="Q27" s="363">
        <f aca="true" t="shared" si="8" ref="Q27:Q39">N27+O27-P27</f>
        <v>0</v>
      </c>
      <c r="R27" s="363">
        <f aca="true" t="shared" si="9" ref="R27:R39">J27-Q27</f>
        <v>0</v>
      </c>
      <c r="S27" s="328"/>
      <c r="T27" s="328"/>
      <c r="U27" s="328"/>
      <c r="V27" s="328"/>
      <c r="W27" s="328"/>
      <c r="X27" s="328"/>
      <c r="Y27" s="328"/>
      <c r="Z27" s="328"/>
      <c r="AA27" s="328"/>
      <c r="AB27" s="328"/>
    </row>
    <row r="28" spans="1:28" ht="12">
      <c r="A28" s="323"/>
      <c r="B28" s="323" t="s">
        <v>110</v>
      </c>
      <c r="C28" s="324" t="s">
        <v>601</v>
      </c>
      <c r="D28" s="325"/>
      <c r="E28" s="325"/>
      <c r="F28" s="325"/>
      <c r="G28" s="326">
        <f t="shared" si="5"/>
        <v>0</v>
      </c>
      <c r="H28" s="327"/>
      <c r="I28" s="327"/>
      <c r="J28" s="326">
        <f t="shared" si="6"/>
        <v>0</v>
      </c>
      <c r="K28" s="365"/>
      <c r="L28" s="365"/>
      <c r="M28" s="365"/>
      <c r="N28" s="326">
        <f t="shared" si="7"/>
        <v>0</v>
      </c>
      <c r="O28" s="365"/>
      <c r="P28" s="365"/>
      <c r="Q28" s="326">
        <f t="shared" si="8"/>
        <v>0</v>
      </c>
      <c r="R28" s="326">
        <f t="shared" si="9"/>
        <v>0</v>
      </c>
      <c r="S28" s="328"/>
      <c r="T28" s="328"/>
      <c r="U28" s="328"/>
      <c r="V28" s="328"/>
      <c r="W28" s="328"/>
      <c r="X28" s="328"/>
      <c r="Y28" s="328"/>
      <c r="Z28" s="328"/>
      <c r="AA28" s="328"/>
      <c r="AB28" s="328"/>
    </row>
    <row r="29" spans="1:28" ht="12">
      <c r="A29" s="323"/>
      <c r="B29" s="323" t="s">
        <v>112</v>
      </c>
      <c r="C29" s="324" t="s">
        <v>602</v>
      </c>
      <c r="D29" s="325"/>
      <c r="E29" s="325"/>
      <c r="F29" s="325"/>
      <c r="G29" s="326">
        <f t="shared" si="5"/>
        <v>0</v>
      </c>
      <c r="H29" s="365"/>
      <c r="I29" s="365"/>
      <c r="J29" s="326">
        <f t="shared" si="6"/>
        <v>0</v>
      </c>
      <c r="K29" s="365"/>
      <c r="L29" s="365"/>
      <c r="M29" s="365"/>
      <c r="N29" s="326">
        <f t="shared" si="7"/>
        <v>0</v>
      </c>
      <c r="O29" s="365"/>
      <c r="P29" s="365"/>
      <c r="Q29" s="326">
        <f t="shared" si="8"/>
        <v>0</v>
      </c>
      <c r="R29" s="326">
        <f t="shared" si="9"/>
        <v>0</v>
      </c>
      <c r="S29" s="328"/>
      <c r="T29" s="328"/>
      <c r="U29" s="328"/>
      <c r="V29" s="328"/>
      <c r="W29" s="328"/>
      <c r="X29" s="328"/>
      <c r="Y29" s="328"/>
      <c r="Z29" s="328"/>
      <c r="AA29" s="328"/>
      <c r="AB29" s="328"/>
    </row>
    <row r="30" spans="1:28" ht="12">
      <c r="A30" s="323"/>
      <c r="B30" s="323" t="s">
        <v>116</v>
      </c>
      <c r="C30" s="324" t="s">
        <v>603</v>
      </c>
      <c r="D30" s="325"/>
      <c r="E30" s="325"/>
      <c r="F30" s="325"/>
      <c r="G30" s="326">
        <f t="shared" si="5"/>
        <v>0</v>
      </c>
      <c r="H30" s="365"/>
      <c r="I30" s="365"/>
      <c r="J30" s="326">
        <f t="shared" si="6"/>
        <v>0</v>
      </c>
      <c r="K30" s="365"/>
      <c r="L30" s="365"/>
      <c r="M30" s="365"/>
      <c r="N30" s="326">
        <f t="shared" si="7"/>
        <v>0</v>
      </c>
      <c r="O30" s="365"/>
      <c r="P30" s="365"/>
      <c r="Q30" s="326">
        <f t="shared" si="8"/>
        <v>0</v>
      </c>
      <c r="R30" s="326">
        <f t="shared" si="9"/>
        <v>0</v>
      </c>
      <c r="S30" s="328"/>
      <c r="T30" s="328"/>
      <c r="U30" s="328"/>
      <c r="V30" s="328"/>
      <c r="W30" s="328"/>
      <c r="X30" s="328"/>
      <c r="Y30" s="328"/>
      <c r="Z30" s="328"/>
      <c r="AA30" s="328"/>
      <c r="AB30" s="328"/>
    </row>
    <row r="31" spans="1:28" ht="12">
      <c r="A31" s="323"/>
      <c r="B31" s="323" t="s">
        <v>118</v>
      </c>
      <c r="C31" s="324" t="s">
        <v>604</v>
      </c>
      <c r="D31" s="325"/>
      <c r="E31" s="325"/>
      <c r="F31" s="325"/>
      <c r="G31" s="326">
        <f t="shared" si="5"/>
        <v>0</v>
      </c>
      <c r="H31" s="365"/>
      <c r="I31" s="365"/>
      <c r="J31" s="326">
        <f t="shared" si="6"/>
        <v>0</v>
      </c>
      <c r="K31" s="365"/>
      <c r="L31" s="365"/>
      <c r="M31" s="365"/>
      <c r="N31" s="326">
        <f t="shared" si="7"/>
        <v>0</v>
      </c>
      <c r="O31" s="365"/>
      <c r="P31" s="365"/>
      <c r="Q31" s="326">
        <f t="shared" si="8"/>
        <v>0</v>
      </c>
      <c r="R31" s="326">
        <f t="shared" si="9"/>
        <v>0</v>
      </c>
      <c r="S31" s="328"/>
      <c r="T31" s="328"/>
      <c r="U31" s="328"/>
      <c r="V31" s="328"/>
      <c r="W31" s="328"/>
      <c r="X31" s="328"/>
      <c r="Y31" s="328"/>
      <c r="Z31" s="328"/>
      <c r="AA31" s="328"/>
      <c r="AB31" s="328"/>
    </row>
    <row r="32" spans="1:28" ht="12">
      <c r="A32" s="323" t="s">
        <v>557</v>
      </c>
      <c r="B32" s="360" t="s">
        <v>605</v>
      </c>
      <c r="C32" s="324" t="s">
        <v>606</v>
      </c>
      <c r="D32" s="336">
        <f>SUM(D33:D36)</f>
        <v>0</v>
      </c>
      <c r="E32" s="336">
        <f>SUM(E33:E36)</f>
        <v>0</v>
      </c>
      <c r="F32" s="336">
        <f>SUM(F33:F36)</f>
        <v>0</v>
      </c>
      <c r="G32" s="326">
        <f t="shared" si="5"/>
        <v>0</v>
      </c>
      <c r="H32" s="366">
        <f>SUM(H33:H36)</f>
        <v>0</v>
      </c>
      <c r="I32" s="366">
        <f>SUM(I33:I36)</f>
        <v>0</v>
      </c>
      <c r="J32" s="326">
        <f t="shared" si="6"/>
        <v>0</v>
      </c>
      <c r="K32" s="366">
        <f>SUM(K33:K36)</f>
        <v>0</v>
      </c>
      <c r="L32" s="366">
        <f>SUM(L33:L36)</f>
        <v>0</v>
      </c>
      <c r="M32" s="366">
        <f>SUM(M33:M36)</f>
        <v>0</v>
      </c>
      <c r="N32" s="326">
        <f t="shared" si="7"/>
        <v>0</v>
      </c>
      <c r="O32" s="366">
        <f>SUM(O33:O36)</f>
        <v>0</v>
      </c>
      <c r="P32" s="366">
        <f>SUM(P33:P36)</f>
        <v>0</v>
      </c>
      <c r="Q32" s="326">
        <f t="shared" si="8"/>
        <v>0</v>
      </c>
      <c r="R32" s="326">
        <f t="shared" si="9"/>
        <v>0</v>
      </c>
      <c r="S32" s="328"/>
      <c r="T32" s="328"/>
      <c r="U32" s="328"/>
      <c r="V32" s="328"/>
      <c r="W32" s="328"/>
      <c r="X32" s="328"/>
      <c r="Y32" s="328"/>
      <c r="Z32" s="328"/>
      <c r="AA32" s="328"/>
      <c r="AB32" s="328"/>
    </row>
    <row r="33" spans="1:28" ht="12">
      <c r="A33" s="323"/>
      <c r="B33" s="330" t="s">
        <v>124</v>
      </c>
      <c r="C33" s="324" t="s">
        <v>607</v>
      </c>
      <c r="D33" s="325"/>
      <c r="E33" s="325"/>
      <c r="F33" s="325"/>
      <c r="G33" s="326">
        <f t="shared" si="5"/>
        <v>0</v>
      </c>
      <c r="H33" s="365"/>
      <c r="I33" s="365"/>
      <c r="J33" s="326">
        <f t="shared" si="6"/>
        <v>0</v>
      </c>
      <c r="K33" s="365"/>
      <c r="L33" s="365"/>
      <c r="M33" s="365"/>
      <c r="N33" s="326">
        <f t="shared" si="7"/>
        <v>0</v>
      </c>
      <c r="O33" s="365"/>
      <c r="P33" s="365"/>
      <c r="Q33" s="326">
        <f t="shared" si="8"/>
        <v>0</v>
      </c>
      <c r="R33" s="326">
        <f t="shared" si="9"/>
        <v>0</v>
      </c>
      <c r="S33" s="328"/>
      <c r="T33" s="328"/>
      <c r="U33" s="328"/>
      <c r="V33" s="328"/>
      <c r="W33" s="328"/>
      <c r="X33" s="328"/>
      <c r="Y33" s="328"/>
      <c r="Z33" s="328"/>
      <c r="AA33" s="328"/>
      <c r="AB33" s="328"/>
    </row>
    <row r="34" spans="1:28" ht="12">
      <c r="A34" s="323"/>
      <c r="B34" s="330" t="s">
        <v>608</v>
      </c>
      <c r="C34" s="324" t="s">
        <v>609</v>
      </c>
      <c r="D34" s="325"/>
      <c r="E34" s="325"/>
      <c r="F34" s="325"/>
      <c r="G34" s="326">
        <f t="shared" si="5"/>
        <v>0</v>
      </c>
      <c r="H34" s="365"/>
      <c r="I34" s="365"/>
      <c r="J34" s="326">
        <f t="shared" si="6"/>
        <v>0</v>
      </c>
      <c r="K34" s="365"/>
      <c r="L34" s="365"/>
      <c r="M34" s="365"/>
      <c r="N34" s="326">
        <f t="shared" si="7"/>
        <v>0</v>
      </c>
      <c r="O34" s="365"/>
      <c r="P34" s="365"/>
      <c r="Q34" s="326">
        <f t="shared" si="8"/>
        <v>0</v>
      </c>
      <c r="R34" s="326">
        <f t="shared" si="9"/>
        <v>0</v>
      </c>
      <c r="S34" s="328"/>
      <c r="T34" s="328"/>
      <c r="U34" s="328"/>
      <c r="V34" s="328"/>
      <c r="W34" s="328"/>
      <c r="X34" s="328"/>
      <c r="Y34" s="328"/>
      <c r="Z34" s="328"/>
      <c r="AA34" s="328"/>
      <c r="AB34" s="328"/>
    </row>
    <row r="35" spans="1:28" ht="12">
      <c r="A35" s="323"/>
      <c r="B35" s="330" t="s">
        <v>610</v>
      </c>
      <c r="C35" s="324" t="s">
        <v>611</v>
      </c>
      <c r="D35" s="325"/>
      <c r="E35" s="325"/>
      <c r="F35" s="325"/>
      <c r="G35" s="326">
        <f t="shared" si="5"/>
        <v>0</v>
      </c>
      <c r="H35" s="365"/>
      <c r="I35" s="365"/>
      <c r="J35" s="326">
        <f t="shared" si="6"/>
        <v>0</v>
      </c>
      <c r="K35" s="365"/>
      <c r="L35" s="365"/>
      <c r="M35" s="365"/>
      <c r="N35" s="326">
        <f t="shared" si="7"/>
        <v>0</v>
      </c>
      <c r="O35" s="365"/>
      <c r="P35" s="365"/>
      <c r="Q35" s="326">
        <f t="shared" si="8"/>
        <v>0</v>
      </c>
      <c r="R35" s="326">
        <f t="shared" si="9"/>
        <v>0</v>
      </c>
      <c r="S35" s="328"/>
      <c r="T35" s="328"/>
      <c r="U35" s="328"/>
      <c r="V35" s="328"/>
      <c r="W35" s="328"/>
      <c r="X35" s="328"/>
      <c r="Y35" s="328"/>
      <c r="Z35" s="328"/>
      <c r="AA35" s="328"/>
      <c r="AB35" s="328"/>
    </row>
    <row r="36" spans="1:28" ht="24">
      <c r="A36" s="323"/>
      <c r="B36" s="330" t="s">
        <v>612</v>
      </c>
      <c r="C36" s="324" t="s">
        <v>613</v>
      </c>
      <c r="D36" s="325"/>
      <c r="E36" s="325"/>
      <c r="F36" s="325"/>
      <c r="G36" s="326">
        <f t="shared" si="5"/>
        <v>0</v>
      </c>
      <c r="H36" s="365"/>
      <c r="I36" s="365"/>
      <c r="J36" s="326">
        <f t="shared" si="6"/>
        <v>0</v>
      </c>
      <c r="K36" s="365"/>
      <c r="L36" s="365"/>
      <c r="M36" s="365"/>
      <c r="N36" s="326">
        <f t="shared" si="7"/>
        <v>0</v>
      </c>
      <c r="O36" s="365"/>
      <c r="P36" s="365"/>
      <c r="Q36" s="326">
        <f t="shared" si="8"/>
        <v>0</v>
      </c>
      <c r="R36" s="326">
        <f t="shared" si="9"/>
        <v>0</v>
      </c>
      <c r="S36" s="328"/>
      <c r="T36" s="328"/>
      <c r="U36" s="328"/>
      <c r="V36" s="328"/>
      <c r="W36" s="328"/>
      <c r="X36" s="328"/>
      <c r="Y36" s="328"/>
      <c r="Z36" s="328"/>
      <c r="AA36" s="328"/>
      <c r="AB36" s="328"/>
    </row>
    <row r="37" spans="1:28" ht="12">
      <c r="A37" s="323" t="s">
        <v>560</v>
      </c>
      <c r="B37" s="330" t="s">
        <v>576</v>
      </c>
      <c r="C37" s="324" t="s">
        <v>614</v>
      </c>
      <c r="D37" s="325"/>
      <c r="E37" s="325"/>
      <c r="F37" s="325"/>
      <c r="G37" s="326">
        <f t="shared" si="5"/>
        <v>0</v>
      </c>
      <c r="H37" s="365"/>
      <c r="I37" s="365"/>
      <c r="J37" s="326">
        <f t="shared" si="6"/>
        <v>0</v>
      </c>
      <c r="K37" s="365"/>
      <c r="L37" s="365"/>
      <c r="M37" s="365"/>
      <c r="N37" s="326">
        <f t="shared" si="7"/>
        <v>0</v>
      </c>
      <c r="O37" s="365"/>
      <c r="P37" s="365"/>
      <c r="Q37" s="326">
        <f t="shared" si="8"/>
        <v>0</v>
      </c>
      <c r="R37" s="326">
        <f t="shared" si="9"/>
        <v>0</v>
      </c>
      <c r="S37" s="328"/>
      <c r="T37" s="328"/>
      <c r="U37" s="328"/>
      <c r="V37" s="328"/>
      <c r="W37" s="328"/>
      <c r="X37" s="328"/>
      <c r="Y37" s="328"/>
      <c r="Z37" s="328"/>
      <c r="AA37" s="328"/>
      <c r="AB37" s="328"/>
    </row>
    <row r="38" spans="1:28" ht="12">
      <c r="A38" s="323"/>
      <c r="B38" s="337" t="s">
        <v>615</v>
      </c>
      <c r="C38" s="338" t="s">
        <v>616</v>
      </c>
      <c r="D38" s="339">
        <f>D27+D32+D37</f>
        <v>0</v>
      </c>
      <c r="E38" s="339">
        <f>E27+E32+E37</f>
        <v>0</v>
      </c>
      <c r="F38" s="339">
        <f>F27+F32+F37</f>
        <v>0</v>
      </c>
      <c r="G38" s="326">
        <f t="shared" si="5"/>
        <v>0</v>
      </c>
      <c r="H38" s="340">
        <f>H27+H32+H37</f>
        <v>0</v>
      </c>
      <c r="I38" s="340">
        <f>I27+I32+I37</f>
        <v>0</v>
      </c>
      <c r="J38" s="326">
        <f t="shared" si="6"/>
        <v>0</v>
      </c>
      <c r="K38" s="340">
        <f>K27+K32+K37</f>
        <v>0</v>
      </c>
      <c r="L38" s="340">
        <f>L27+L32+L37</f>
        <v>0</v>
      </c>
      <c r="M38" s="340">
        <f>M27+M32+M37</f>
        <v>0</v>
      </c>
      <c r="N38" s="326">
        <f t="shared" si="7"/>
        <v>0</v>
      </c>
      <c r="O38" s="340">
        <f>O27+O32+O37</f>
        <v>0</v>
      </c>
      <c r="P38" s="340">
        <f>P27+P32+P37</f>
        <v>0</v>
      </c>
      <c r="Q38" s="326">
        <f t="shared" si="8"/>
        <v>0</v>
      </c>
      <c r="R38" s="326">
        <f t="shared" si="9"/>
        <v>0</v>
      </c>
      <c r="S38" s="328"/>
      <c r="T38" s="328"/>
      <c r="U38" s="328"/>
      <c r="V38" s="328"/>
      <c r="W38" s="328"/>
      <c r="X38" s="328"/>
      <c r="Y38" s="328"/>
      <c r="Z38" s="328"/>
      <c r="AA38" s="328"/>
      <c r="AB38" s="328"/>
    </row>
    <row r="39" spans="1:28" ht="12">
      <c r="A39" s="341" t="s">
        <v>617</v>
      </c>
      <c r="B39" s="341" t="s">
        <v>618</v>
      </c>
      <c r="C39" s="338" t="s">
        <v>619</v>
      </c>
      <c r="D39" s="325"/>
      <c r="E39" s="325"/>
      <c r="F39" s="325"/>
      <c r="G39" s="326">
        <f t="shared" si="5"/>
        <v>0</v>
      </c>
      <c r="H39" s="365"/>
      <c r="I39" s="365"/>
      <c r="J39" s="326">
        <f t="shared" si="6"/>
        <v>0</v>
      </c>
      <c r="K39" s="365"/>
      <c r="L39" s="365"/>
      <c r="M39" s="365"/>
      <c r="N39" s="326">
        <f t="shared" si="7"/>
        <v>0</v>
      </c>
      <c r="O39" s="365"/>
      <c r="P39" s="365"/>
      <c r="Q39" s="326">
        <f t="shared" si="8"/>
        <v>0</v>
      </c>
      <c r="R39" s="326">
        <f t="shared" si="9"/>
        <v>0</v>
      </c>
      <c r="S39" s="328"/>
      <c r="T39" s="328"/>
      <c r="U39" s="328"/>
      <c r="V39" s="328"/>
      <c r="W39" s="328"/>
      <c r="X39" s="328"/>
      <c r="Y39" s="328"/>
      <c r="Z39" s="328"/>
      <c r="AA39" s="328"/>
      <c r="AB39" s="328"/>
    </row>
    <row r="40" spans="1:28" ht="12">
      <c r="A40" s="323"/>
      <c r="B40" s="341" t="s">
        <v>620</v>
      </c>
      <c r="C40" s="317" t="s">
        <v>621</v>
      </c>
      <c r="D40" s="367">
        <f aca="true" t="shared" si="10" ref="D40:R40">D17+D18+D19+D25+D38+D39</f>
        <v>32034</v>
      </c>
      <c r="E40" s="367">
        <f t="shared" si="10"/>
        <v>3</v>
      </c>
      <c r="F40" s="367">
        <f t="shared" si="10"/>
        <v>0</v>
      </c>
      <c r="G40" s="367">
        <f t="shared" si="10"/>
        <v>32037</v>
      </c>
      <c r="H40" s="367">
        <f t="shared" si="10"/>
        <v>0</v>
      </c>
      <c r="I40" s="367">
        <f t="shared" si="10"/>
        <v>0</v>
      </c>
      <c r="J40" s="367">
        <f t="shared" si="10"/>
        <v>32037</v>
      </c>
      <c r="K40" s="367">
        <f t="shared" si="10"/>
        <v>26413</v>
      </c>
      <c r="L40" s="367">
        <f t="shared" si="10"/>
        <v>310</v>
      </c>
      <c r="M40" s="367">
        <f t="shared" si="10"/>
        <v>0</v>
      </c>
      <c r="N40" s="367">
        <f t="shared" si="10"/>
        <v>26723</v>
      </c>
      <c r="O40" s="367">
        <f t="shared" si="10"/>
        <v>0</v>
      </c>
      <c r="P40" s="367">
        <f t="shared" si="10"/>
        <v>0</v>
      </c>
      <c r="Q40" s="367">
        <f t="shared" si="10"/>
        <v>26723</v>
      </c>
      <c r="R40" s="367">
        <f t="shared" si="10"/>
        <v>5314</v>
      </c>
      <c r="S40" s="328"/>
      <c r="T40" s="328"/>
      <c r="U40" s="328"/>
      <c r="V40" s="328"/>
      <c r="W40" s="328"/>
      <c r="X40" s="328"/>
      <c r="Y40" s="328"/>
      <c r="Z40" s="328"/>
      <c r="AA40" s="328"/>
      <c r="AB40" s="328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622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2" customHeight="1">
      <c r="A44" s="368"/>
      <c r="B44" s="373" t="s">
        <v>900</v>
      </c>
      <c r="C44" s="373"/>
      <c r="D44" s="374"/>
      <c r="E44" s="374"/>
      <c r="F44" s="374"/>
      <c r="G44" s="368"/>
      <c r="H44" s="554" t="s">
        <v>887</v>
      </c>
      <c r="I44" s="554"/>
      <c r="J44" s="554"/>
      <c r="K44" s="560"/>
      <c r="L44" s="560"/>
      <c r="M44" s="560"/>
      <c r="N44" s="560"/>
      <c r="O44" s="561" t="s">
        <v>889</v>
      </c>
      <c r="P44" s="561"/>
      <c r="Q44" s="561"/>
      <c r="R44" s="561"/>
    </row>
  </sheetData>
  <sheetProtection password="CF7A" sheet="1"/>
  <mergeCells count="19">
    <mergeCell ref="O5:P5"/>
    <mergeCell ref="Q5:Q6"/>
    <mergeCell ref="R5:R6"/>
    <mergeCell ref="A7:B7"/>
    <mergeCell ref="H44:J44"/>
    <mergeCell ref="K44:N44"/>
    <mergeCell ref="O44:R44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  <mergeCell ref="M3:N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3888888888889" right="0.3541666666666667" top="0.3701388888888889" bottom="0.5118055555555555" header="0.5118055555555555" footer="0.5118055555555555"/>
  <pageSetup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1"/>
  <sheetViews>
    <sheetView zoomScalePageLayoutView="0" workbookViewId="0" topLeftCell="A1">
      <selection activeCell="A1" sqref="A1:E1"/>
    </sheetView>
  </sheetViews>
  <sheetFormatPr defaultColWidth="10.75390625" defaultRowHeight="12.75"/>
  <cols>
    <col min="1" max="1" width="39.125" style="305" customWidth="1"/>
    <col min="2" max="2" width="10.375" style="375" customWidth="1"/>
    <col min="3" max="3" width="22.75390625" style="305" customWidth="1"/>
    <col min="4" max="4" width="21.25390625" style="305" customWidth="1"/>
    <col min="5" max="5" width="13.125" style="305" customWidth="1"/>
    <col min="6" max="6" width="14.875" style="305" customWidth="1"/>
    <col min="7" max="26" width="0" style="305" hidden="1" customWidth="1"/>
    <col min="27" max="16384" width="10.75390625" style="305" customWidth="1"/>
  </cols>
  <sheetData>
    <row r="1" spans="1:6" ht="24" customHeight="1">
      <c r="A1" s="564" t="s">
        <v>623</v>
      </c>
      <c r="B1" s="564"/>
      <c r="C1" s="564"/>
      <c r="D1" s="564"/>
      <c r="E1" s="564"/>
      <c r="F1" s="377"/>
    </row>
    <row r="2" spans="1:6" ht="12">
      <c r="A2" s="378"/>
      <c r="B2" s="379"/>
      <c r="C2" s="380"/>
      <c r="D2" s="328"/>
      <c r="E2" s="381"/>
      <c r="F2" s="382"/>
    </row>
    <row r="3" spans="1:15" ht="13.5" customHeight="1">
      <c r="A3" s="383" t="s">
        <v>393</v>
      </c>
      <c r="B3" s="565" t="str">
        <f>'справка №1-БАЛАНС'!E3</f>
        <v> КАУЧУК АД</v>
      </c>
      <c r="C3" s="565"/>
      <c r="D3" s="133" t="s">
        <v>280</v>
      </c>
      <c r="E3" s="328">
        <f>'справка №1-БАЛАНС'!H3</f>
        <v>822105378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 customHeight="1">
      <c r="A4" s="386" t="s">
        <v>8</v>
      </c>
      <c r="B4" s="566" t="str">
        <f>'справка №1-БАЛАНС'!E5</f>
        <v>01.01.2015г. - 30.06.2015г.</v>
      </c>
      <c r="C4" s="566"/>
      <c r="D4" s="135" t="s">
        <v>6</v>
      </c>
      <c r="E4" s="328" t="str">
        <f>'справка №1-БАЛАНС'!H4</f>
        <v> 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624</v>
      </c>
      <c r="B5" s="390"/>
      <c r="C5" s="391"/>
      <c r="D5" s="328"/>
      <c r="E5" s="392" t="s">
        <v>625</v>
      </c>
    </row>
    <row r="6" spans="1:14" s="318" customFormat="1" ht="12" customHeight="1">
      <c r="A6" s="393" t="s">
        <v>474</v>
      </c>
      <c r="B6" s="394" t="s">
        <v>11</v>
      </c>
      <c r="C6" s="395" t="s">
        <v>626</v>
      </c>
      <c r="D6" s="567" t="s">
        <v>627</v>
      </c>
      <c r="E6" s="567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8" customFormat="1" ht="12">
      <c r="A7" s="393"/>
      <c r="B7" s="399"/>
      <c r="C7" s="395"/>
      <c r="D7" s="400" t="s">
        <v>628</v>
      </c>
      <c r="E7" s="401" t="s">
        <v>629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8" customFormat="1" ht="12">
      <c r="A8" s="396" t="s">
        <v>17</v>
      </c>
      <c r="B8" s="399" t="s">
        <v>18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0" t="s">
        <v>630</v>
      </c>
      <c r="B9" s="402" t="s">
        <v>631</v>
      </c>
      <c r="C9" s="403"/>
      <c r="D9" s="403"/>
      <c r="E9" s="404">
        <f>C9-D9</f>
        <v>0</v>
      </c>
      <c r="F9" s="405"/>
    </row>
    <row r="10" spans="1:6" ht="12">
      <c r="A10" s="400" t="s">
        <v>632</v>
      </c>
      <c r="B10" s="406"/>
      <c r="C10" s="407"/>
      <c r="D10" s="407"/>
      <c r="E10" s="404"/>
      <c r="F10" s="405"/>
    </row>
    <row r="11" spans="1:15" ht="12">
      <c r="A11" s="408" t="s">
        <v>633</v>
      </c>
      <c r="B11" s="409" t="s">
        <v>634</v>
      </c>
      <c r="C11" s="410">
        <f>SUM(C12:C14)</f>
        <v>0</v>
      </c>
      <c r="D11" s="410">
        <f>SUM(D12:D14)</f>
        <v>0</v>
      </c>
      <c r="E11" s="404">
        <f>SUM(E12:E14)</f>
        <v>0</v>
      </c>
      <c r="F11" s="405"/>
      <c r="G11" s="328"/>
      <c r="H11" s="328"/>
      <c r="I11" s="328"/>
      <c r="J11" s="328"/>
      <c r="K11" s="328"/>
      <c r="L11" s="328"/>
      <c r="M11" s="328"/>
      <c r="N11" s="328"/>
      <c r="O11" s="328"/>
    </row>
    <row r="12" spans="1:6" ht="12">
      <c r="A12" s="408" t="s">
        <v>635</v>
      </c>
      <c r="B12" s="409" t="s">
        <v>636</v>
      </c>
      <c r="C12" s="403"/>
      <c r="D12" s="403"/>
      <c r="E12" s="404">
        <f aca="true" t="shared" si="0" ref="E12:E18">C12-D12</f>
        <v>0</v>
      </c>
      <c r="F12" s="405"/>
    </row>
    <row r="13" spans="1:6" ht="12">
      <c r="A13" s="408" t="s">
        <v>637</v>
      </c>
      <c r="B13" s="409" t="s">
        <v>638</v>
      </c>
      <c r="C13" s="403"/>
      <c r="D13" s="403"/>
      <c r="E13" s="404">
        <f t="shared" si="0"/>
        <v>0</v>
      </c>
      <c r="F13" s="405"/>
    </row>
    <row r="14" spans="1:6" ht="12">
      <c r="A14" s="408" t="s">
        <v>639</v>
      </c>
      <c r="B14" s="409" t="s">
        <v>640</v>
      </c>
      <c r="C14" s="403"/>
      <c r="D14" s="403"/>
      <c r="E14" s="404">
        <f t="shared" si="0"/>
        <v>0</v>
      </c>
      <c r="F14" s="405"/>
    </row>
    <row r="15" spans="1:6" ht="12">
      <c r="A15" s="408" t="s">
        <v>641</v>
      </c>
      <c r="B15" s="409" t="s">
        <v>642</v>
      </c>
      <c r="C15" s="403"/>
      <c r="D15" s="403"/>
      <c r="E15" s="404">
        <f t="shared" si="0"/>
        <v>0</v>
      </c>
      <c r="F15" s="405"/>
    </row>
    <row r="16" spans="1:15" ht="12">
      <c r="A16" s="408" t="s">
        <v>643</v>
      </c>
      <c r="B16" s="409" t="s">
        <v>644</v>
      </c>
      <c r="C16" s="410">
        <f>+C17+C18</f>
        <v>25</v>
      </c>
      <c r="D16" s="410">
        <f>+D17+D18</f>
        <v>0</v>
      </c>
      <c r="E16" s="404">
        <f t="shared" si="0"/>
        <v>25</v>
      </c>
      <c r="F16" s="405"/>
      <c r="G16" s="328"/>
      <c r="H16" s="328"/>
      <c r="I16" s="328"/>
      <c r="J16" s="328"/>
      <c r="K16" s="328"/>
      <c r="L16" s="328"/>
      <c r="M16" s="328"/>
      <c r="N16" s="328"/>
      <c r="O16" s="328"/>
    </row>
    <row r="17" spans="1:6" ht="12">
      <c r="A17" s="408" t="s">
        <v>645</v>
      </c>
      <c r="B17" s="409" t="s">
        <v>646</v>
      </c>
      <c r="C17" s="403"/>
      <c r="D17" s="403"/>
      <c r="E17" s="404">
        <f t="shared" si="0"/>
        <v>0</v>
      </c>
      <c r="F17" s="405"/>
    </row>
    <row r="18" spans="1:6" ht="12">
      <c r="A18" s="408" t="s">
        <v>639</v>
      </c>
      <c r="B18" s="409" t="s">
        <v>647</v>
      </c>
      <c r="C18" s="403">
        <v>25</v>
      </c>
      <c r="D18" s="403"/>
      <c r="E18" s="404">
        <f t="shared" si="0"/>
        <v>25</v>
      </c>
      <c r="F18" s="405"/>
    </row>
    <row r="19" spans="1:15" ht="12">
      <c r="A19" s="411" t="s">
        <v>648</v>
      </c>
      <c r="B19" s="402" t="s">
        <v>649</v>
      </c>
      <c r="C19" s="407">
        <f>C11+C15+C16</f>
        <v>25</v>
      </c>
      <c r="D19" s="407">
        <f>D11+D15+D16</f>
        <v>0</v>
      </c>
      <c r="E19" s="412">
        <f>E11+E15+E16</f>
        <v>25</v>
      </c>
      <c r="F19" s="405"/>
      <c r="G19" s="328"/>
      <c r="H19" s="328"/>
      <c r="I19" s="328"/>
      <c r="J19" s="328"/>
      <c r="K19" s="328"/>
      <c r="L19" s="328"/>
      <c r="M19" s="328"/>
      <c r="N19" s="328"/>
      <c r="O19" s="328"/>
    </row>
    <row r="20" spans="1:6" ht="12">
      <c r="A20" s="400" t="s">
        <v>650</v>
      </c>
      <c r="B20" s="406"/>
      <c r="C20" s="410"/>
      <c r="D20" s="407"/>
      <c r="E20" s="404">
        <f>C20-D20</f>
        <v>0</v>
      </c>
      <c r="F20" s="405"/>
    </row>
    <row r="21" spans="1:6" ht="12">
      <c r="A21" s="408" t="s">
        <v>651</v>
      </c>
      <c r="B21" s="402" t="s">
        <v>652</v>
      </c>
      <c r="C21" s="403"/>
      <c r="D21" s="403"/>
      <c r="E21" s="404">
        <f>C21-D21</f>
        <v>0</v>
      </c>
      <c r="F21" s="405"/>
    </row>
    <row r="22" spans="1:6" ht="12">
      <c r="A22" s="408"/>
      <c r="B22" s="406"/>
      <c r="C22" s="410"/>
      <c r="D22" s="407"/>
      <c r="E22" s="404"/>
      <c r="F22" s="405"/>
    </row>
    <row r="23" spans="1:6" ht="12">
      <c r="A23" s="400" t="s">
        <v>653</v>
      </c>
      <c r="B23" s="413"/>
      <c r="C23" s="410"/>
      <c r="D23" s="407"/>
      <c r="E23" s="404"/>
      <c r="F23" s="405"/>
    </row>
    <row r="24" spans="1:15" ht="12">
      <c r="A24" s="408" t="s">
        <v>654</v>
      </c>
      <c r="B24" s="409" t="s">
        <v>655</v>
      </c>
      <c r="C24" s="410">
        <f>SUM(C25:C27)</f>
        <v>3127</v>
      </c>
      <c r="D24" s="410">
        <f>SUM(D25:D27)</f>
        <v>0</v>
      </c>
      <c r="E24" s="404">
        <f>SUM(E25:E27)</f>
        <v>3127</v>
      </c>
      <c r="F24" s="405"/>
      <c r="G24" s="328"/>
      <c r="H24" s="328"/>
      <c r="I24" s="328"/>
      <c r="J24" s="328"/>
      <c r="K24" s="328"/>
      <c r="L24" s="328"/>
      <c r="M24" s="328"/>
      <c r="N24" s="328"/>
      <c r="O24" s="328"/>
    </row>
    <row r="25" spans="1:6" ht="12">
      <c r="A25" s="408" t="s">
        <v>656</v>
      </c>
      <c r="B25" s="409" t="s">
        <v>657</v>
      </c>
      <c r="C25" s="403"/>
      <c r="D25" s="403"/>
      <c r="E25" s="404">
        <f aca="true" t="shared" si="1" ref="E25:E32">C25-D25</f>
        <v>0</v>
      </c>
      <c r="F25" s="405"/>
    </row>
    <row r="26" spans="1:6" ht="12">
      <c r="A26" s="408" t="s">
        <v>658</v>
      </c>
      <c r="B26" s="409" t="s">
        <v>659</v>
      </c>
      <c r="C26" s="403"/>
      <c r="D26" s="403"/>
      <c r="E26" s="404">
        <f t="shared" si="1"/>
        <v>0</v>
      </c>
      <c r="F26" s="405"/>
    </row>
    <row r="27" spans="1:6" ht="12">
      <c r="A27" s="408" t="s">
        <v>660</v>
      </c>
      <c r="B27" s="409" t="s">
        <v>661</v>
      </c>
      <c r="C27" s="403">
        <v>3127</v>
      </c>
      <c r="D27" s="403"/>
      <c r="E27" s="404">
        <f t="shared" si="1"/>
        <v>3127</v>
      </c>
      <c r="F27" s="405"/>
    </row>
    <row r="28" spans="1:6" ht="12">
      <c r="A28" s="408" t="s">
        <v>662</v>
      </c>
      <c r="B28" s="409" t="s">
        <v>663</v>
      </c>
      <c r="C28" s="403">
        <v>11218</v>
      </c>
      <c r="D28" s="403">
        <v>11192</v>
      </c>
      <c r="E28" s="404">
        <f t="shared" si="1"/>
        <v>26</v>
      </c>
      <c r="F28" s="405"/>
    </row>
    <row r="29" spans="1:6" ht="12">
      <c r="A29" s="408" t="s">
        <v>664</v>
      </c>
      <c r="B29" s="409" t="s">
        <v>665</v>
      </c>
      <c r="C29" s="403">
        <v>2114</v>
      </c>
      <c r="D29" s="403">
        <v>335</v>
      </c>
      <c r="E29" s="404">
        <f t="shared" si="1"/>
        <v>1779</v>
      </c>
      <c r="F29" s="405"/>
    </row>
    <row r="30" spans="1:6" ht="12">
      <c r="A30" s="408" t="s">
        <v>666</v>
      </c>
      <c r="B30" s="409" t="s">
        <v>667</v>
      </c>
      <c r="C30" s="403"/>
      <c r="D30" s="403"/>
      <c r="E30" s="404">
        <f t="shared" si="1"/>
        <v>0</v>
      </c>
      <c r="F30" s="405"/>
    </row>
    <row r="31" spans="1:6" ht="12">
      <c r="A31" s="408" t="s">
        <v>668</v>
      </c>
      <c r="B31" s="409" t="s">
        <v>669</v>
      </c>
      <c r="C31" s="403"/>
      <c r="D31" s="403"/>
      <c r="E31" s="404">
        <f t="shared" si="1"/>
        <v>0</v>
      </c>
      <c r="F31" s="405"/>
    </row>
    <row r="32" spans="1:6" ht="12">
      <c r="A32" s="408" t="s">
        <v>670</v>
      </c>
      <c r="B32" s="409" t="s">
        <v>671</v>
      </c>
      <c r="C32" s="403"/>
      <c r="D32" s="403"/>
      <c r="E32" s="404">
        <f t="shared" si="1"/>
        <v>0</v>
      </c>
      <c r="F32" s="405"/>
    </row>
    <row r="33" spans="1:15" ht="12">
      <c r="A33" s="408" t="s">
        <v>672</v>
      </c>
      <c r="B33" s="409" t="s">
        <v>673</v>
      </c>
      <c r="C33" s="414">
        <f>SUM(C34:C37)</f>
        <v>324</v>
      </c>
      <c r="D33" s="414">
        <f>SUM(D34:D37)</f>
        <v>317</v>
      </c>
      <c r="E33" s="415">
        <f>SUM(E34:E37)</f>
        <v>7</v>
      </c>
      <c r="F33" s="405"/>
      <c r="G33" s="328"/>
      <c r="H33" s="328"/>
      <c r="I33" s="328"/>
      <c r="J33" s="328"/>
      <c r="K33" s="328"/>
      <c r="L33" s="328"/>
      <c r="M33" s="328"/>
      <c r="N33" s="328"/>
      <c r="O33" s="328"/>
    </row>
    <row r="34" spans="1:6" ht="12">
      <c r="A34" s="408" t="s">
        <v>674</v>
      </c>
      <c r="B34" s="409" t="s">
        <v>675</v>
      </c>
      <c r="C34" s="403">
        <v>27</v>
      </c>
      <c r="D34" s="403">
        <v>20</v>
      </c>
      <c r="E34" s="404">
        <f>C34-D34</f>
        <v>7</v>
      </c>
      <c r="F34" s="405"/>
    </row>
    <row r="35" spans="1:6" ht="12">
      <c r="A35" s="408" t="s">
        <v>676</v>
      </c>
      <c r="B35" s="409" t="s">
        <v>677</v>
      </c>
      <c r="C35" s="403">
        <v>297</v>
      </c>
      <c r="D35" s="403">
        <v>297</v>
      </c>
      <c r="E35" s="404">
        <f>C35-D35</f>
        <v>0</v>
      </c>
      <c r="F35" s="405"/>
    </row>
    <row r="36" spans="1:6" ht="12">
      <c r="A36" s="408" t="s">
        <v>678</v>
      </c>
      <c r="B36" s="409" t="s">
        <v>679</v>
      </c>
      <c r="C36" s="403"/>
      <c r="D36" s="403"/>
      <c r="E36" s="404">
        <f>C36-D36</f>
        <v>0</v>
      </c>
      <c r="F36" s="405"/>
    </row>
    <row r="37" spans="1:6" ht="12">
      <c r="A37" s="408" t="s">
        <v>680</v>
      </c>
      <c r="B37" s="409" t="s">
        <v>681</v>
      </c>
      <c r="C37" s="403"/>
      <c r="D37" s="403"/>
      <c r="E37" s="404">
        <f>C37-D37</f>
        <v>0</v>
      </c>
      <c r="F37" s="405"/>
    </row>
    <row r="38" spans="1:15" ht="12">
      <c r="A38" s="408" t="s">
        <v>682</v>
      </c>
      <c r="B38" s="409" t="s">
        <v>683</v>
      </c>
      <c r="C38" s="410">
        <f>SUM(C39:C42)</f>
        <v>87</v>
      </c>
      <c r="D38" s="414">
        <f>SUM(D39:D42)</f>
        <v>87</v>
      </c>
      <c r="E38" s="415">
        <f>SUM(E39:E42)</f>
        <v>0</v>
      </c>
      <c r="F38" s="405"/>
      <c r="G38" s="328"/>
      <c r="H38" s="328"/>
      <c r="I38" s="328"/>
      <c r="J38" s="328"/>
      <c r="K38" s="328"/>
      <c r="L38" s="328"/>
      <c r="M38" s="328"/>
      <c r="N38" s="328"/>
      <c r="O38" s="328"/>
    </row>
    <row r="39" spans="1:6" ht="12">
      <c r="A39" s="408" t="s">
        <v>684</v>
      </c>
      <c r="B39" s="409" t="s">
        <v>685</v>
      </c>
      <c r="C39" s="403"/>
      <c r="D39" s="403"/>
      <c r="E39" s="404">
        <f>C39-D39</f>
        <v>0</v>
      </c>
      <c r="F39" s="405"/>
    </row>
    <row r="40" spans="1:6" ht="12">
      <c r="A40" s="408" t="s">
        <v>686</v>
      </c>
      <c r="B40" s="409" t="s">
        <v>687</v>
      </c>
      <c r="C40" s="403"/>
      <c r="D40" s="403"/>
      <c r="E40" s="404">
        <f>C40-D40</f>
        <v>0</v>
      </c>
      <c r="F40" s="405"/>
    </row>
    <row r="41" spans="1:6" ht="12">
      <c r="A41" s="408" t="s">
        <v>688</v>
      </c>
      <c r="B41" s="409" t="s">
        <v>689</v>
      </c>
      <c r="C41" s="403"/>
      <c r="D41" s="403"/>
      <c r="E41" s="404">
        <f>C41-D41</f>
        <v>0</v>
      </c>
      <c r="F41" s="405"/>
    </row>
    <row r="42" spans="1:6" ht="12">
      <c r="A42" s="408" t="s">
        <v>690</v>
      </c>
      <c r="B42" s="409" t="s">
        <v>691</v>
      </c>
      <c r="C42" s="403">
        <v>87</v>
      </c>
      <c r="D42" s="403">
        <v>87</v>
      </c>
      <c r="E42" s="404">
        <f>C42-D42</f>
        <v>0</v>
      </c>
      <c r="F42" s="405"/>
    </row>
    <row r="43" spans="1:15" ht="12">
      <c r="A43" s="411" t="s">
        <v>692</v>
      </c>
      <c r="B43" s="402" t="s">
        <v>693</v>
      </c>
      <c r="C43" s="407">
        <f>C24+C28+C29+C31+C30+C32+C33+C38</f>
        <v>16870</v>
      </c>
      <c r="D43" s="407">
        <f>D24+D28+D29+D31+D30+D32+D33+D38</f>
        <v>11931</v>
      </c>
      <c r="E43" s="412">
        <f>E24+E28+E29+E31+E30+E32+E33+E38</f>
        <v>4939</v>
      </c>
      <c r="F43" s="405"/>
      <c r="G43" s="328"/>
      <c r="H43" s="328"/>
      <c r="I43" s="328"/>
      <c r="J43" s="328"/>
      <c r="K43" s="328"/>
      <c r="L43" s="328"/>
      <c r="M43" s="328"/>
      <c r="N43" s="328"/>
      <c r="O43" s="328"/>
    </row>
    <row r="44" spans="1:15" ht="12">
      <c r="A44" s="400" t="s">
        <v>694</v>
      </c>
      <c r="B44" s="406" t="s">
        <v>695</v>
      </c>
      <c r="C44" s="416">
        <f>C43+C21+C19+C9</f>
        <v>16895</v>
      </c>
      <c r="D44" s="416">
        <f>D43+D21+D19+D9</f>
        <v>11931</v>
      </c>
      <c r="E44" s="412">
        <f>E43+E21+E19+E9</f>
        <v>4964</v>
      </c>
      <c r="F44" s="405"/>
      <c r="G44" s="328"/>
      <c r="H44" s="328"/>
      <c r="I44" s="328"/>
      <c r="J44" s="328"/>
      <c r="K44" s="328"/>
      <c r="L44" s="328"/>
      <c r="M44" s="328"/>
      <c r="N44" s="328"/>
      <c r="O44" s="328"/>
    </row>
    <row r="45" spans="1:27" ht="12">
      <c r="A45" s="417"/>
      <c r="B45" s="418"/>
      <c r="C45" s="419"/>
      <c r="D45" s="419"/>
      <c r="E45" s="419"/>
      <c r="F45" s="405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</row>
    <row r="46" spans="1:27" ht="12">
      <c r="A46" s="417"/>
      <c r="B46" s="418"/>
      <c r="C46" s="419"/>
      <c r="D46" s="419"/>
      <c r="E46" s="419"/>
      <c r="F46" s="405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</row>
    <row r="47" spans="1:6" ht="12">
      <c r="A47" s="417" t="s">
        <v>696</v>
      </c>
      <c r="B47" s="418"/>
      <c r="C47" s="421"/>
      <c r="D47" s="421"/>
      <c r="E47" s="421"/>
      <c r="F47" s="397" t="s">
        <v>282</v>
      </c>
    </row>
    <row r="48" spans="1:6" s="318" customFormat="1" ht="24" customHeight="1">
      <c r="A48" s="393" t="s">
        <v>474</v>
      </c>
      <c r="B48" s="394" t="s">
        <v>11</v>
      </c>
      <c r="C48" s="422" t="s">
        <v>697</v>
      </c>
      <c r="D48" s="567" t="s">
        <v>698</v>
      </c>
      <c r="E48" s="567"/>
      <c r="F48" s="396" t="s">
        <v>699</v>
      </c>
    </row>
    <row r="49" spans="1:6" s="318" customFormat="1" ht="12">
      <c r="A49" s="393"/>
      <c r="B49" s="399"/>
      <c r="C49" s="422"/>
      <c r="D49" s="400" t="s">
        <v>628</v>
      </c>
      <c r="E49" s="400" t="s">
        <v>629</v>
      </c>
      <c r="F49" s="396"/>
    </row>
    <row r="50" spans="1:6" s="318" customFormat="1" ht="12">
      <c r="A50" s="396" t="s">
        <v>17</v>
      </c>
      <c r="B50" s="399" t="s">
        <v>18</v>
      </c>
      <c r="C50" s="396">
        <v>1</v>
      </c>
      <c r="D50" s="396">
        <v>2</v>
      </c>
      <c r="E50" s="423">
        <v>3</v>
      </c>
      <c r="F50" s="423">
        <v>4</v>
      </c>
    </row>
    <row r="51" spans="1:6" ht="12">
      <c r="A51" s="400" t="s">
        <v>700</v>
      </c>
      <c r="B51" s="413"/>
      <c r="C51" s="416"/>
      <c r="D51" s="416"/>
      <c r="E51" s="416"/>
      <c r="F51" s="424"/>
    </row>
    <row r="52" spans="1:16" ht="24">
      <c r="A52" s="408" t="s">
        <v>701</v>
      </c>
      <c r="B52" s="409" t="s">
        <v>702</v>
      </c>
      <c r="C52" s="416">
        <f>SUM(C53:C55)</f>
        <v>0</v>
      </c>
      <c r="D52" s="416">
        <f>SUM(D53:D55)</f>
        <v>0</v>
      </c>
      <c r="E52" s="410">
        <f aca="true" t="shared" si="2" ref="E52:E66">C52-D52</f>
        <v>0</v>
      </c>
      <c r="F52" s="407">
        <f>SUM(F53:F55)</f>
        <v>0</v>
      </c>
      <c r="G52" s="328"/>
      <c r="H52" s="328"/>
      <c r="I52" s="328"/>
      <c r="J52" s="328"/>
      <c r="K52" s="328"/>
      <c r="L52" s="328"/>
      <c r="M52" s="328"/>
      <c r="N52" s="328"/>
      <c r="O52" s="328"/>
      <c r="P52" s="328"/>
    </row>
    <row r="53" spans="1:6" ht="12">
      <c r="A53" s="408" t="s">
        <v>703</v>
      </c>
      <c r="B53" s="409" t="s">
        <v>704</v>
      </c>
      <c r="C53" s="403"/>
      <c r="D53" s="403"/>
      <c r="E53" s="410">
        <f t="shared" si="2"/>
        <v>0</v>
      </c>
      <c r="F53" s="403"/>
    </row>
    <row r="54" spans="1:6" ht="12">
      <c r="A54" s="408" t="s">
        <v>705</v>
      </c>
      <c r="B54" s="409" t="s">
        <v>706</v>
      </c>
      <c r="C54" s="403"/>
      <c r="D54" s="403"/>
      <c r="E54" s="410">
        <f t="shared" si="2"/>
        <v>0</v>
      </c>
      <c r="F54" s="403"/>
    </row>
    <row r="55" spans="1:6" ht="12">
      <c r="A55" s="408" t="s">
        <v>690</v>
      </c>
      <c r="B55" s="409" t="s">
        <v>707</v>
      </c>
      <c r="C55" s="403"/>
      <c r="D55" s="403"/>
      <c r="E55" s="410">
        <f t="shared" si="2"/>
        <v>0</v>
      </c>
      <c r="F55" s="403"/>
    </row>
    <row r="56" spans="1:16" ht="24">
      <c r="A56" s="408" t="s">
        <v>708</v>
      </c>
      <c r="B56" s="409" t="s">
        <v>709</v>
      </c>
      <c r="C56" s="416">
        <f>C57+C59</f>
        <v>0</v>
      </c>
      <c r="D56" s="416">
        <f>D57+D59</f>
        <v>0</v>
      </c>
      <c r="E56" s="410">
        <f t="shared" si="2"/>
        <v>0</v>
      </c>
      <c r="F56" s="416">
        <f>F57+F59</f>
        <v>0</v>
      </c>
      <c r="G56" s="328"/>
      <c r="H56" s="328"/>
      <c r="I56" s="328"/>
      <c r="J56" s="328"/>
      <c r="K56" s="328"/>
      <c r="L56" s="328"/>
      <c r="M56" s="328"/>
      <c r="N56" s="328"/>
      <c r="O56" s="328"/>
      <c r="P56" s="328"/>
    </row>
    <row r="57" spans="1:6" ht="12">
      <c r="A57" s="408" t="s">
        <v>710</v>
      </c>
      <c r="B57" s="409" t="s">
        <v>711</v>
      </c>
      <c r="C57" s="403"/>
      <c r="D57" s="403"/>
      <c r="E57" s="410">
        <f t="shared" si="2"/>
        <v>0</v>
      </c>
      <c r="F57" s="403"/>
    </row>
    <row r="58" spans="1:6" ht="12">
      <c r="A58" s="425" t="s">
        <v>712</v>
      </c>
      <c r="B58" s="409" t="s">
        <v>713</v>
      </c>
      <c r="C58" s="426"/>
      <c r="D58" s="426"/>
      <c r="E58" s="410">
        <f t="shared" si="2"/>
        <v>0</v>
      </c>
      <c r="F58" s="426"/>
    </row>
    <row r="59" spans="1:6" ht="12">
      <c r="A59" s="425" t="s">
        <v>714</v>
      </c>
      <c r="B59" s="409" t="s">
        <v>715</v>
      </c>
      <c r="C59" s="403"/>
      <c r="D59" s="403"/>
      <c r="E59" s="410">
        <f t="shared" si="2"/>
        <v>0</v>
      </c>
      <c r="F59" s="403"/>
    </row>
    <row r="60" spans="1:6" ht="12">
      <c r="A60" s="425" t="s">
        <v>712</v>
      </c>
      <c r="B60" s="409" t="s">
        <v>716</v>
      </c>
      <c r="C60" s="426"/>
      <c r="D60" s="426"/>
      <c r="E60" s="410">
        <f t="shared" si="2"/>
        <v>0</v>
      </c>
      <c r="F60" s="426"/>
    </row>
    <row r="61" spans="1:6" ht="12">
      <c r="A61" s="408" t="s">
        <v>142</v>
      </c>
      <c r="B61" s="409" t="s">
        <v>717</v>
      </c>
      <c r="C61" s="403"/>
      <c r="D61" s="403"/>
      <c r="E61" s="410">
        <f t="shared" si="2"/>
        <v>0</v>
      </c>
      <c r="F61" s="427"/>
    </row>
    <row r="62" spans="1:6" ht="12">
      <c r="A62" s="408" t="s">
        <v>145</v>
      </c>
      <c r="B62" s="409" t="s">
        <v>718</v>
      </c>
      <c r="C62" s="403"/>
      <c r="D62" s="403"/>
      <c r="E62" s="410">
        <f t="shared" si="2"/>
        <v>0</v>
      </c>
      <c r="F62" s="427"/>
    </row>
    <row r="63" spans="1:6" ht="12">
      <c r="A63" s="408" t="s">
        <v>719</v>
      </c>
      <c r="B63" s="409" t="s">
        <v>720</v>
      </c>
      <c r="C63" s="403"/>
      <c r="D63" s="403"/>
      <c r="E63" s="410">
        <f t="shared" si="2"/>
        <v>0</v>
      </c>
      <c r="F63" s="427"/>
    </row>
    <row r="64" spans="1:6" ht="12">
      <c r="A64" s="408" t="s">
        <v>721</v>
      </c>
      <c r="B64" s="409" t="s">
        <v>722</v>
      </c>
      <c r="C64" s="403">
        <v>147</v>
      </c>
      <c r="D64" s="403"/>
      <c r="E64" s="410">
        <f t="shared" si="2"/>
        <v>147</v>
      </c>
      <c r="F64" s="427"/>
    </row>
    <row r="65" spans="1:6" ht="12">
      <c r="A65" s="408" t="s">
        <v>723</v>
      </c>
      <c r="B65" s="409" t="s">
        <v>724</v>
      </c>
      <c r="C65" s="426"/>
      <c r="D65" s="426"/>
      <c r="E65" s="410">
        <f t="shared" si="2"/>
        <v>0</v>
      </c>
      <c r="F65" s="428"/>
    </row>
    <row r="66" spans="1:16" ht="12">
      <c r="A66" s="411" t="s">
        <v>725</v>
      </c>
      <c r="B66" s="402" t="s">
        <v>726</v>
      </c>
      <c r="C66" s="416">
        <f>C52+C56+C61+C62+C63+C64</f>
        <v>147</v>
      </c>
      <c r="D66" s="416">
        <f>D52+D56+D61+D62+D63+D64</f>
        <v>0</v>
      </c>
      <c r="E66" s="410">
        <f t="shared" si="2"/>
        <v>147</v>
      </c>
      <c r="F66" s="416">
        <f>F52+F56+F61+F62+F63+F64</f>
        <v>0</v>
      </c>
      <c r="G66" s="328"/>
      <c r="H66" s="328"/>
      <c r="I66" s="328"/>
      <c r="J66" s="328"/>
      <c r="K66" s="328"/>
      <c r="L66" s="328"/>
      <c r="M66" s="328"/>
      <c r="N66" s="328"/>
      <c r="O66" s="328"/>
      <c r="P66" s="328"/>
    </row>
    <row r="67" spans="1:6" ht="12">
      <c r="A67" s="400" t="s">
        <v>727</v>
      </c>
      <c r="B67" s="406"/>
      <c r="C67" s="407"/>
      <c r="D67" s="407"/>
      <c r="E67" s="410"/>
      <c r="F67" s="429"/>
    </row>
    <row r="68" spans="1:6" ht="12">
      <c r="A68" s="408" t="s">
        <v>728</v>
      </c>
      <c r="B68" s="430" t="s">
        <v>729</v>
      </c>
      <c r="C68" s="403"/>
      <c r="D68" s="403"/>
      <c r="E68" s="410">
        <f>C68-D68</f>
        <v>0</v>
      </c>
      <c r="F68" s="427"/>
    </row>
    <row r="69" spans="1:6" ht="12">
      <c r="A69" s="400"/>
      <c r="B69" s="406"/>
      <c r="C69" s="407"/>
      <c r="D69" s="407"/>
      <c r="E69" s="410"/>
      <c r="F69" s="429"/>
    </row>
    <row r="70" spans="1:6" ht="12">
      <c r="A70" s="400" t="s">
        <v>730</v>
      </c>
      <c r="B70" s="413"/>
      <c r="C70" s="407"/>
      <c r="D70" s="407"/>
      <c r="E70" s="410"/>
      <c r="F70" s="429"/>
    </row>
    <row r="71" spans="1:16" ht="24">
      <c r="A71" s="408" t="s">
        <v>701</v>
      </c>
      <c r="B71" s="409" t="s">
        <v>731</v>
      </c>
      <c r="C71" s="414">
        <f>SUM(C72:C74)</f>
        <v>0</v>
      </c>
      <c r="D71" s="414">
        <f>SUM(D72:D74)</f>
        <v>0</v>
      </c>
      <c r="E71" s="414">
        <f>SUM(E72:E74)</f>
        <v>0</v>
      </c>
      <c r="F71" s="414">
        <f>SUM(F72:F74)</f>
        <v>0</v>
      </c>
      <c r="G71" s="328"/>
      <c r="H71" s="328"/>
      <c r="I71" s="328"/>
      <c r="J71" s="328"/>
      <c r="K71" s="328"/>
      <c r="L71" s="328"/>
      <c r="M71" s="328"/>
      <c r="N71" s="328"/>
      <c r="O71" s="328"/>
      <c r="P71" s="328"/>
    </row>
    <row r="72" spans="1:6" ht="12">
      <c r="A72" s="408" t="s">
        <v>732</v>
      </c>
      <c r="B72" s="409" t="s">
        <v>733</v>
      </c>
      <c r="C72" s="403"/>
      <c r="D72" s="403"/>
      <c r="E72" s="410">
        <f>C72-D72</f>
        <v>0</v>
      </c>
      <c r="F72" s="427"/>
    </row>
    <row r="73" spans="1:6" ht="12">
      <c r="A73" s="408" t="s">
        <v>734</v>
      </c>
      <c r="B73" s="409" t="s">
        <v>735</v>
      </c>
      <c r="C73" s="403"/>
      <c r="D73" s="403"/>
      <c r="E73" s="410">
        <f>C73-D73</f>
        <v>0</v>
      </c>
      <c r="F73" s="427"/>
    </row>
    <row r="74" spans="1:6" ht="12">
      <c r="A74" s="408" t="s">
        <v>736</v>
      </c>
      <c r="B74" s="409" t="s">
        <v>737</v>
      </c>
      <c r="C74" s="403"/>
      <c r="D74" s="403"/>
      <c r="E74" s="410">
        <f>C74-D74</f>
        <v>0</v>
      </c>
      <c r="F74" s="427"/>
    </row>
    <row r="75" spans="1:16" ht="24">
      <c r="A75" s="408" t="s">
        <v>708</v>
      </c>
      <c r="B75" s="409" t="s">
        <v>738</v>
      </c>
      <c r="C75" s="416">
        <f>C76+C78</f>
        <v>5750</v>
      </c>
      <c r="D75" s="416">
        <f>D76+D78</f>
        <v>5750</v>
      </c>
      <c r="E75" s="416">
        <f>E76+E78</f>
        <v>0</v>
      </c>
      <c r="F75" s="416">
        <f>F76+F78</f>
        <v>0</v>
      </c>
      <c r="G75" s="328"/>
      <c r="H75" s="328"/>
      <c r="I75" s="328"/>
      <c r="J75" s="328"/>
      <c r="K75" s="328"/>
      <c r="L75" s="328"/>
      <c r="M75" s="328"/>
      <c r="N75" s="328"/>
      <c r="O75" s="328"/>
      <c r="P75" s="328"/>
    </row>
    <row r="76" spans="1:6" ht="12">
      <c r="A76" s="408" t="s">
        <v>739</v>
      </c>
      <c r="B76" s="409" t="s">
        <v>740</v>
      </c>
      <c r="C76" s="403">
        <v>5750</v>
      </c>
      <c r="D76" s="403">
        <v>5750</v>
      </c>
      <c r="E76" s="410">
        <f>C76-D76</f>
        <v>0</v>
      </c>
      <c r="F76" s="403"/>
    </row>
    <row r="77" spans="1:6" ht="12">
      <c r="A77" s="408" t="s">
        <v>741</v>
      </c>
      <c r="B77" s="409" t="s">
        <v>742</v>
      </c>
      <c r="C77" s="426"/>
      <c r="D77" s="426"/>
      <c r="E77" s="410">
        <f>C77-D77</f>
        <v>0</v>
      </c>
      <c r="F77" s="426"/>
    </row>
    <row r="78" spans="1:6" ht="12">
      <c r="A78" s="408" t="s">
        <v>743</v>
      </c>
      <c r="B78" s="409" t="s">
        <v>744</v>
      </c>
      <c r="C78" s="403"/>
      <c r="D78" s="403"/>
      <c r="E78" s="410">
        <f>C78-D78</f>
        <v>0</v>
      </c>
      <c r="F78" s="403"/>
    </row>
    <row r="79" spans="1:6" ht="12">
      <c r="A79" s="408" t="s">
        <v>712</v>
      </c>
      <c r="B79" s="409" t="s">
        <v>745</v>
      </c>
      <c r="C79" s="426"/>
      <c r="D79" s="426"/>
      <c r="E79" s="410">
        <f>C79-D79</f>
        <v>0</v>
      </c>
      <c r="F79" s="426"/>
    </row>
    <row r="80" spans="1:16" ht="12">
      <c r="A80" s="408" t="s">
        <v>746</v>
      </c>
      <c r="B80" s="409" t="s">
        <v>747</v>
      </c>
      <c r="C80" s="416">
        <f>SUM(C81:C84)</f>
        <v>0</v>
      </c>
      <c r="D80" s="416">
        <f>SUM(D81:D84)</f>
        <v>0</v>
      </c>
      <c r="E80" s="416">
        <f>SUM(E81:E84)</f>
        <v>0</v>
      </c>
      <c r="F80" s="416">
        <f>SUM(F81:F84)</f>
        <v>0</v>
      </c>
      <c r="G80" s="328"/>
      <c r="H80" s="328"/>
      <c r="I80" s="328"/>
      <c r="J80" s="328"/>
      <c r="K80" s="328"/>
      <c r="L80" s="328"/>
      <c r="M80" s="328"/>
      <c r="N80" s="328"/>
      <c r="O80" s="328"/>
      <c r="P80" s="328"/>
    </row>
    <row r="81" spans="1:6" ht="12">
      <c r="A81" s="408" t="s">
        <v>748</v>
      </c>
      <c r="B81" s="409" t="s">
        <v>749</v>
      </c>
      <c r="C81" s="403"/>
      <c r="D81" s="403"/>
      <c r="E81" s="410">
        <f>C81-D81</f>
        <v>0</v>
      </c>
      <c r="F81" s="403"/>
    </row>
    <row r="82" spans="1:6" ht="12">
      <c r="A82" s="408" t="s">
        <v>750</v>
      </c>
      <c r="B82" s="409" t="s">
        <v>751</v>
      </c>
      <c r="C82" s="403"/>
      <c r="D82" s="403"/>
      <c r="E82" s="410">
        <f>C82-D82</f>
        <v>0</v>
      </c>
      <c r="F82" s="403"/>
    </row>
    <row r="83" spans="1:6" ht="24">
      <c r="A83" s="408" t="s">
        <v>752</v>
      </c>
      <c r="B83" s="409" t="s">
        <v>753</v>
      </c>
      <c r="C83" s="403"/>
      <c r="D83" s="403"/>
      <c r="E83" s="410">
        <f>C83-D83</f>
        <v>0</v>
      </c>
      <c r="F83" s="403"/>
    </row>
    <row r="84" spans="1:6" ht="12">
      <c r="A84" s="408" t="s">
        <v>754</v>
      </c>
      <c r="B84" s="409" t="s">
        <v>755</v>
      </c>
      <c r="C84" s="403"/>
      <c r="D84" s="403"/>
      <c r="E84" s="410">
        <f>C84-D84</f>
        <v>0</v>
      </c>
      <c r="F84" s="403"/>
    </row>
    <row r="85" spans="1:16" ht="12">
      <c r="A85" s="408" t="s">
        <v>756</v>
      </c>
      <c r="B85" s="409" t="s">
        <v>757</v>
      </c>
      <c r="C85" s="407">
        <f>SUM(C86:C90)+C94</f>
        <v>5676</v>
      </c>
      <c r="D85" s="407">
        <f>SUM(D86:D90)+D94</f>
        <v>5673</v>
      </c>
      <c r="E85" s="407">
        <f>SUM(E86:E90)+E94</f>
        <v>3</v>
      </c>
      <c r="F85" s="407">
        <f>SUM(F86:F90)+F94</f>
        <v>0</v>
      </c>
      <c r="G85" s="328"/>
      <c r="H85" s="328"/>
      <c r="I85" s="328"/>
      <c r="J85" s="328"/>
      <c r="K85" s="328"/>
      <c r="L85" s="328"/>
      <c r="M85" s="328"/>
      <c r="N85" s="328"/>
      <c r="O85" s="328"/>
      <c r="P85" s="328"/>
    </row>
    <row r="86" spans="1:6" ht="12">
      <c r="A86" s="408" t="s">
        <v>758</v>
      </c>
      <c r="B86" s="409" t="s">
        <v>759</v>
      </c>
      <c r="C86" s="403"/>
      <c r="D86" s="403"/>
      <c r="E86" s="410">
        <f>C86-D86</f>
        <v>0</v>
      </c>
      <c r="F86" s="403"/>
    </row>
    <row r="87" spans="1:6" ht="12">
      <c r="A87" s="408" t="s">
        <v>760</v>
      </c>
      <c r="B87" s="409" t="s">
        <v>761</v>
      </c>
      <c r="C87" s="403">
        <v>5286</v>
      </c>
      <c r="D87" s="403">
        <v>5286</v>
      </c>
      <c r="E87" s="410">
        <f>C87-D87</f>
        <v>0</v>
      </c>
      <c r="F87" s="403"/>
    </row>
    <row r="88" spans="1:6" ht="12">
      <c r="A88" s="408" t="s">
        <v>762</v>
      </c>
      <c r="B88" s="409" t="s">
        <v>763</v>
      </c>
      <c r="C88" s="403">
        <v>180</v>
      </c>
      <c r="D88" s="403">
        <v>180</v>
      </c>
      <c r="E88" s="410">
        <f>C88-D88</f>
        <v>0</v>
      </c>
      <c r="F88" s="403"/>
    </row>
    <row r="89" spans="1:6" ht="12">
      <c r="A89" s="408" t="s">
        <v>764</v>
      </c>
      <c r="B89" s="409" t="s">
        <v>765</v>
      </c>
      <c r="C89" s="403">
        <v>145</v>
      </c>
      <c r="D89" s="403">
        <v>142</v>
      </c>
      <c r="E89" s="410">
        <f>C89-D89</f>
        <v>3</v>
      </c>
      <c r="F89" s="403"/>
    </row>
    <row r="90" spans="1:16" ht="12">
      <c r="A90" s="408" t="s">
        <v>766</v>
      </c>
      <c r="B90" s="409" t="s">
        <v>767</v>
      </c>
      <c r="C90" s="416">
        <f>SUM(C91:C93)</f>
        <v>12</v>
      </c>
      <c r="D90" s="416">
        <f>SUM(D91:D93)</f>
        <v>12</v>
      </c>
      <c r="E90" s="416">
        <f>SUM(E91:E93)</f>
        <v>0</v>
      </c>
      <c r="F90" s="416">
        <f>SUM(F91:F93)</f>
        <v>0</v>
      </c>
      <c r="G90" s="328"/>
      <c r="H90" s="328"/>
      <c r="I90" s="328"/>
      <c r="J90" s="328"/>
      <c r="K90" s="328"/>
      <c r="L90" s="328"/>
      <c r="M90" s="328"/>
      <c r="N90" s="328"/>
      <c r="O90" s="328"/>
      <c r="P90" s="328"/>
    </row>
    <row r="91" spans="1:6" ht="12">
      <c r="A91" s="408" t="s">
        <v>768</v>
      </c>
      <c r="B91" s="409" t="s">
        <v>769</v>
      </c>
      <c r="C91" s="403"/>
      <c r="D91" s="403"/>
      <c r="E91" s="410">
        <f>C91-D91</f>
        <v>0</v>
      </c>
      <c r="F91" s="403"/>
    </row>
    <row r="92" spans="1:6" ht="12">
      <c r="A92" s="408" t="s">
        <v>676</v>
      </c>
      <c r="B92" s="409" t="s">
        <v>770</v>
      </c>
      <c r="C92" s="403"/>
      <c r="D92" s="403"/>
      <c r="E92" s="410">
        <f>C92-D92</f>
        <v>0</v>
      </c>
      <c r="F92" s="403"/>
    </row>
    <row r="93" spans="1:6" ht="12">
      <c r="A93" s="408" t="s">
        <v>680</v>
      </c>
      <c r="B93" s="409" t="s">
        <v>771</v>
      </c>
      <c r="C93" s="403">
        <v>12</v>
      </c>
      <c r="D93" s="403">
        <v>12</v>
      </c>
      <c r="E93" s="410">
        <f>C93-D93</f>
        <v>0</v>
      </c>
      <c r="F93" s="403"/>
    </row>
    <row r="94" spans="1:6" ht="12">
      <c r="A94" s="408" t="s">
        <v>772</v>
      </c>
      <c r="B94" s="409" t="s">
        <v>773</v>
      </c>
      <c r="C94" s="403">
        <v>53</v>
      </c>
      <c r="D94" s="403">
        <v>53</v>
      </c>
      <c r="E94" s="410">
        <f>C94-D94</f>
        <v>0</v>
      </c>
      <c r="F94" s="403"/>
    </row>
    <row r="95" spans="1:6" ht="12">
      <c r="A95" s="408" t="s">
        <v>774</v>
      </c>
      <c r="B95" s="409" t="s">
        <v>775</v>
      </c>
      <c r="C95" s="403">
        <v>119</v>
      </c>
      <c r="D95" s="403">
        <v>119</v>
      </c>
      <c r="E95" s="410">
        <f>C95-D95</f>
        <v>0</v>
      </c>
      <c r="F95" s="427"/>
    </row>
    <row r="96" spans="1:16" ht="12">
      <c r="A96" s="411" t="s">
        <v>776</v>
      </c>
      <c r="B96" s="430" t="s">
        <v>777</v>
      </c>
      <c r="C96" s="407">
        <f>C85+C80+C75+C71+C95</f>
        <v>11545</v>
      </c>
      <c r="D96" s="407">
        <f>D85+D80+D75+D71+D95</f>
        <v>11542</v>
      </c>
      <c r="E96" s="407">
        <f>E85+E80+E75+E71+E95</f>
        <v>3</v>
      </c>
      <c r="F96" s="407">
        <f>F85+F80+F75+F71+F95</f>
        <v>0</v>
      </c>
      <c r="G96" s="328"/>
      <c r="H96" s="328"/>
      <c r="I96" s="328"/>
      <c r="J96" s="328"/>
      <c r="K96" s="328"/>
      <c r="L96" s="328"/>
      <c r="M96" s="328"/>
      <c r="N96" s="328"/>
      <c r="O96" s="328"/>
      <c r="P96" s="328"/>
    </row>
    <row r="97" spans="1:16" ht="12">
      <c r="A97" s="400" t="s">
        <v>778</v>
      </c>
      <c r="B97" s="406" t="s">
        <v>779</v>
      </c>
      <c r="C97" s="407">
        <f>C96+C68+C66</f>
        <v>11692</v>
      </c>
      <c r="D97" s="407">
        <f>D96+D68+D66</f>
        <v>11542</v>
      </c>
      <c r="E97" s="407">
        <f>E96+E68+E66</f>
        <v>150</v>
      </c>
      <c r="F97" s="407">
        <f>F96+F68+F66</f>
        <v>0</v>
      </c>
      <c r="G97" s="328"/>
      <c r="H97" s="328"/>
      <c r="I97" s="328"/>
      <c r="J97" s="328"/>
      <c r="K97" s="328"/>
      <c r="L97" s="328"/>
      <c r="M97" s="328"/>
      <c r="N97" s="328"/>
      <c r="O97" s="328"/>
      <c r="P97" s="328"/>
    </row>
    <row r="98" spans="1:6" ht="12">
      <c r="A98" s="421"/>
      <c r="B98" s="431"/>
      <c r="C98" s="432"/>
      <c r="D98" s="432"/>
      <c r="E98" s="432"/>
      <c r="F98" s="433"/>
    </row>
    <row r="99" spans="1:27" ht="12">
      <c r="A99" s="417" t="s">
        <v>780</v>
      </c>
      <c r="B99" s="376"/>
      <c r="C99" s="432"/>
      <c r="D99" s="432"/>
      <c r="E99" s="432"/>
      <c r="F99" s="434" t="s">
        <v>535</v>
      </c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  <c r="Z99" s="420"/>
      <c r="AA99" s="420"/>
    </row>
    <row r="100" spans="1:16" s="436" customFormat="1" ht="24">
      <c r="A100" s="396" t="s">
        <v>474</v>
      </c>
      <c r="B100" s="406" t="s">
        <v>475</v>
      </c>
      <c r="C100" s="396" t="s">
        <v>781</v>
      </c>
      <c r="D100" s="396" t="s">
        <v>782</v>
      </c>
      <c r="E100" s="396" t="s">
        <v>783</v>
      </c>
      <c r="F100" s="396" t="s">
        <v>784</v>
      </c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</row>
    <row r="101" spans="1:16" s="436" customFormat="1" ht="12">
      <c r="A101" s="396" t="s">
        <v>17</v>
      </c>
      <c r="B101" s="406" t="s">
        <v>18</v>
      </c>
      <c r="C101" s="396">
        <v>1</v>
      </c>
      <c r="D101" s="396">
        <v>2</v>
      </c>
      <c r="E101" s="396">
        <v>3</v>
      </c>
      <c r="F101" s="423">
        <v>4</v>
      </c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</row>
    <row r="102" spans="1:14" ht="12">
      <c r="A102" s="408" t="s">
        <v>785</v>
      </c>
      <c r="B102" s="409" t="s">
        <v>786</v>
      </c>
      <c r="C102" s="403"/>
      <c r="D102" s="403"/>
      <c r="E102" s="403"/>
      <c r="F102" s="437">
        <f>C102+D102-E102</f>
        <v>0</v>
      </c>
      <c r="G102" s="328"/>
      <c r="H102" s="328"/>
      <c r="I102" s="328"/>
      <c r="J102" s="328"/>
      <c r="K102" s="328"/>
      <c r="L102" s="328"/>
      <c r="M102" s="328"/>
      <c r="N102" s="328"/>
    </row>
    <row r="103" spans="1:6" ht="12">
      <c r="A103" s="408" t="s">
        <v>787</v>
      </c>
      <c r="B103" s="409" t="s">
        <v>788</v>
      </c>
      <c r="C103" s="403"/>
      <c r="D103" s="403"/>
      <c r="E103" s="403"/>
      <c r="F103" s="437">
        <f>C103+D103-E103</f>
        <v>0</v>
      </c>
    </row>
    <row r="104" spans="1:6" ht="12">
      <c r="A104" s="408" t="s">
        <v>789</v>
      </c>
      <c r="B104" s="409" t="s">
        <v>790</v>
      </c>
      <c r="C104" s="403"/>
      <c r="D104" s="403"/>
      <c r="E104" s="403"/>
      <c r="F104" s="437">
        <f>C104+D104-E104</f>
        <v>0</v>
      </c>
    </row>
    <row r="105" spans="1:16" ht="12">
      <c r="A105" s="438" t="s">
        <v>791</v>
      </c>
      <c r="B105" s="406" t="s">
        <v>792</v>
      </c>
      <c r="C105" s="416">
        <f>SUM(C102:C104)</f>
        <v>0</v>
      </c>
      <c r="D105" s="416">
        <f>SUM(D102:D104)</f>
        <v>0</v>
      </c>
      <c r="E105" s="416">
        <f>SUM(E102:E104)</f>
        <v>0</v>
      </c>
      <c r="F105" s="416">
        <f>SUM(F102:F104)</f>
        <v>0</v>
      </c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</row>
    <row r="106" spans="1:27" ht="12">
      <c r="A106" s="439" t="s">
        <v>793</v>
      </c>
      <c r="B106" s="440"/>
      <c r="C106" s="417"/>
      <c r="D106" s="417"/>
      <c r="E106" s="417"/>
      <c r="F106" s="397"/>
      <c r="G106" s="420"/>
      <c r="H106" s="420"/>
      <c r="I106" s="420"/>
      <c r="J106" s="420"/>
      <c r="K106" s="420"/>
      <c r="L106" s="420"/>
      <c r="M106" s="420"/>
      <c r="N106" s="420"/>
      <c r="O106" s="420"/>
      <c r="P106" s="420"/>
      <c r="Q106" s="420"/>
      <c r="R106" s="420"/>
      <c r="S106" s="420"/>
      <c r="T106" s="420"/>
      <c r="U106" s="420"/>
      <c r="V106" s="420"/>
      <c r="W106" s="420"/>
      <c r="X106" s="420"/>
      <c r="Y106" s="420"/>
      <c r="Z106" s="420"/>
      <c r="AA106" s="420"/>
    </row>
    <row r="107" spans="1:27" ht="24" customHeight="1">
      <c r="A107" s="568" t="s">
        <v>794</v>
      </c>
      <c r="B107" s="568"/>
      <c r="C107" s="568"/>
      <c r="D107" s="568"/>
      <c r="E107" s="568"/>
      <c r="F107" s="568"/>
      <c r="G107" s="420"/>
      <c r="H107" s="420"/>
      <c r="I107" s="420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</row>
    <row r="108" spans="1:6" ht="12">
      <c r="A108" s="417"/>
      <c r="B108" s="418"/>
      <c r="C108" s="417"/>
      <c r="D108" s="417"/>
      <c r="E108" s="417"/>
      <c r="F108" s="397"/>
    </row>
    <row r="109" spans="1:6" ht="12" customHeight="1">
      <c r="A109" s="563" t="s">
        <v>900</v>
      </c>
      <c r="B109" s="563"/>
      <c r="C109" s="563" t="s">
        <v>892</v>
      </c>
      <c r="D109" s="563"/>
      <c r="E109" s="563"/>
      <c r="F109" s="563"/>
    </row>
    <row r="110" spans="1:6" ht="12">
      <c r="A110" s="441"/>
      <c r="B110" s="442"/>
      <c r="C110" s="441"/>
      <c r="D110" s="441" t="s">
        <v>882</v>
      </c>
      <c r="E110" s="441"/>
      <c r="F110" s="443"/>
    </row>
    <row r="111" spans="1:6" ht="12" customHeight="1">
      <c r="A111" s="441"/>
      <c r="B111" s="442"/>
      <c r="C111" s="563" t="s">
        <v>893</v>
      </c>
      <c r="D111" s="563"/>
      <c r="E111" s="563"/>
      <c r="F111" s="563"/>
    </row>
  </sheetData>
  <sheetProtection password="CF7A" sheet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landscape" paperSize="9" scale="85" r:id="rId1"/>
  <headerFooter alignWithMargins="0">
    <oddHeader xml:space="preserve">&amp;R&amp;"Times New Roman Cyr,Обикновен"&amp;9СПРАВКА   ПО ОБРАЗЕЦ № 6
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C3" sqref="C3:G3"/>
    </sheetView>
  </sheetViews>
  <sheetFormatPr defaultColWidth="10.75390625" defaultRowHeight="12.75"/>
  <cols>
    <col min="1" max="1" width="52.75390625" style="328" customWidth="1"/>
    <col min="2" max="2" width="11.375" style="444" customWidth="1"/>
    <col min="3" max="3" width="12.875" style="328" customWidth="1"/>
    <col min="4" max="4" width="12.75390625" style="328" customWidth="1"/>
    <col min="5" max="5" width="12.875" style="328" customWidth="1"/>
    <col min="6" max="6" width="11.375" style="328" customWidth="1"/>
    <col min="7" max="7" width="12.375" style="328" customWidth="1"/>
    <col min="8" max="8" width="14.125" style="328" customWidth="1"/>
    <col min="9" max="9" width="14.00390625" style="328" customWidth="1"/>
    <col min="10" max="16384" width="10.75390625" style="328" customWidth="1"/>
  </cols>
  <sheetData>
    <row r="1" spans="1:9" ht="12.75">
      <c r="A1" s="306"/>
      <c r="B1" s="445"/>
      <c r="C1" s="446"/>
      <c r="D1" s="446"/>
      <c r="E1" s="446"/>
      <c r="F1" s="446"/>
      <c r="G1" s="446"/>
      <c r="H1" s="446"/>
      <c r="I1" s="446"/>
    </row>
    <row r="2" spans="1:9" ht="12">
      <c r="A2" s="446"/>
      <c r="B2" s="445"/>
      <c r="C2" s="447"/>
      <c r="D2" s="448"/>
      <c r="E2" s="447" t="s">
        <v>795</v>
      </c>
      <c r="F2" s="447"/>
      <c r="G2" s="447"/>
      <c r="H2" s="446"/>
      <c r="I2" s="446"/>
    </row>
    <row r="3" spans="1:9" ht="12" customHeight="1">
      <c r="A3" s="446"/>
      <c r="B3" s="445"/>
      <c r="C3" s="569" t="s">
        <v>796</v>
      </c>
      <c r="D3" s="569"/>
      <c r="E3" s="569"/>
      <c r="F3" s="569"/>
      <c r="G3" s="569"/>
      <c r="H3" s="446"/>
      <c r="I3" s="446"/>
    </row>
    <row r="4" spans="1:9" ht="15" customHeight="1">
      <c r="A4" s="449" t="s">
        <v>393</v>
      </c>
      <c r="B4" s="570" t="str">
        <f>'справка №1-БАЛАНС'!E3</f>
        <v> КАУЧУК АД</v>
      </c>
      <c r="C4" s="570"/>
      <c r="D4" s="570"/>
      <c r="E4" s="570"/>
      <c r="F4" s="570"/>
      <c r="G4" s="571" t="s">
        <v>280</v>
      </c>
      <c r="H4" s="571"/>
      <c r="I4" s="450">
        <f>'справка №1-БАЛАНС'!H3</f>
        <v>822105378</v>
      </c>
    </row>
    <row r="5" spans="1:9" ht="15" customHeight="1">
      <c r="A5" s="314" t="s">
        <v>8</v>
      </c>
      <c r="B5" s="557" t="str">
        <f>'справка №1-БАЛАНС'!E5</f>
        <v>01.01.2015г. - 30.06.2015г.</v>
      </c>
      <c r="C5" s="557"/>
      <c r="D5" s="557"/>
      <c r="E5" s="557"/>
      <c r="F5" s="557"/>
      <c r="G5" s="572" t="s">
        <v>6</v>
      </c>
      <c r="H5" s="572"/>
      <c r="I5" s="450" t="str">
        <f>'справка №1-БАЛАНС'!H4</f>
        <v> </v>
      </c>
    </row>
    <row r="6" spans="1:9" ht="12">
      <c r="A6" s="314"/>
      <c r="B6" s="451"/>
      <c r="C6" s="311"/>
      <c r="D6" s="311"/>
      <c r="E6" s="311"/>
      <c r="F6" s="311"/>
      <c r="G6" s="311"/>
      <c r="H6" s="311"/>
      <c r="I6" s="314" t="s">
        <v>797</v>
      </c>
    </row>
    <row r="7" spans="1:9" s="455" customFormat="1" ht="12" customHeight="1">
      <c r="A7" s="452" t="s">
        <v>474</v>
      </c>
      <c r="B7" s="453"/>
      <c r="C7" s="573" t="s">
        <v>798</v>
      </c>
      <c r="D7" s="573"/>
      <c r="E7" s="573"/>
      <c r="F7" s="573" t="s">
        <v>799</v>
      </c>
      <c r="G7" s="573"/>
      <c r="H7" s="573"/>
      <c r="I7" s="573"/>
    </row>
    <row r="8" spans="1:9" s="455" customFormat="1" ht="21.75" customHeight="1">
      <c r="A8" s="452"/>
      <c r="B8" s="456" t="s">
        <v>11</v>
      </c>
      <c r="C8" s="457" t="s">
        <v>800</v>
      </c>
      <c r="D8" s="457" t="s">
        <v>801</v>
      </c>
      <c r="E8" s="457" t="s">
        <v>802</v>
      </c>
      <c r="F8" s="458" t="s">
        <v>803</v>
      </c>
      <c r="G8" s="574" t="s">
        <v>804</v>
      </c>
      <c r="H8" s="574"/>
      <c r="I8" s="459" t="s">
        <v>805</v>
      </c>
    </row>
    <row r="9" spans="1:9" s="455" customFormat="1" ht="15.75" customHeight="1">
      <c r="A9" s="452"/>
      <c r="B9" s="460"/>
      <c r="C9" s="461"/>
      <c r="D9" s="461"/>
      <c r="E9" s="461"/>
      <c r="F9" s="458"/>
      <c r="G9" s="454" t="s">
        <v>546</v>
      </c>
      <c r="H9" s="454" t="s">
        <v>547</v>
      </c>
      <c r="I9" s="459"/>
    </row>
    <row r="10" spans="1:9" s="465" customFormat="1" ht="12">
      <c r="A10" s="462" t="s">
        <v>17</v>
      </c>
      <c r="B10" s="463" t="s">
        <v>18</v>
      </c>
      <c r="C10" s="464">
        <v>1</v>
      </c>
      <c r="D10" s="464">
        <v>2</v>
      </c>
      <c r="E10" s="464">
        <v>3</v>
      </c>
      <c r="F10" s="462">
        <v>4</v>
      </c>
      <c r="G10" s="462">
        <v>5</v>
      </c>
      <c r="H10" s="462">
        <v>6</v>
      </c>
      <c r="I10" s="462">
        <v>7</v>
      </c>
    </row>
    <row r="11" spans="1:9" s="465" customFormat="1" ht="12">
      <c r="A11" s="466" t="s">
        <v>806</v>
      </c>
      <c r="B11" s="467"/>
      <c r="C11" s="462"/>
      <c r="D11" s="462"/>
      <c r="E11" s="462"/>
      <c r="F11" s="462"/>
      <c r="G11" s="462"/>
      <c r="H11" s="462"/>
      <c r="I11" s="462"/>
    </row>
    <row r="12" spans="1:9" s="465" customFormat="1" ht="15">
      <c r="A12" s="468" t="s">
        <v>807</v>
      </c>
      <c r="B12" s="469" t="s">
        <v>808</v>
      </c>
      <c r="C12" s="470"/>
      <c r="D12" s="471"/>
      <c r="E12" s="471"/>
      <c r="F12" s="471"/>
      <c r="G12" s="471"/>
      <c r="H12" s="471"/>
      <c r="I12" s="472">
        <f aca="true" t="shared" si="0" ref="I12:I17">F12+G12-H12</f>
        <v>0</v>
      </c>
    </row>
    <row r="13" spans="1:9" s="465" customFormat="1" ht="12">
      <c r="A13" s="468" t="s">
        <v>809</v>
      </c>
      <c r="B13" s="469" t="s">
        <v>810</v>
      </c>
      <c r="C13" s="471"/>
      <c r="D13" s="471"/>
      <c r="E13" s="471"/>
      <c r="F13" s="471"/>
      <c r="G13" s="471"/>
      <c r="H13" s="471"/>
      <c r="I13" s="472">
        <f t="shared" si="0"/>
        <v>0</v>
      </c>
    </row>
    <row r="14" spans="1:9" s="465" customFormat="1" ht="12">
      <c r="A14" s="468" t="s">
        <v>610</v>
      </c>
      <c r="B14" s="469" t="s">
        <v>811</v>
      </c>
      <c r="C14" s="473"/>
      <c r="D14" s="473"/>
      <c r="E14" s="473"/>
      <c r="F14" s="473"/>
      <c r="G14" s="473"/>
      <c r="H14" s="473"/>
      <c r="I14" s="472">
        <f t="shared" si="0"/>
        <v>0</v>
      </c>
    </row>
    <row r="15" spans="1:9" s="465" customFormat="1" ht="12">
      <c r="A15" s="468" t="s">
        <v>812</v>
      </c>
      <c r="B15" s="469" t="s">
        <v>813</v>
      </c>
      <c r="C15" s="471"/>
      <c r="D15" s="471"/>
      <c r="E15" s="471"/>
      <c r="F15" s="471"/>
      <c r="G15" s="471"/>
      <c r="H15" s="471"/>
      <c r="I15" s="472">
        <f t="shared" si="0"/>
        <v>0</v>
      </c>
    </row>
    <row r="16" spans="1:9" s="465" customFormat="1" ht="12">
      <c r="A16" s="468" t="s">
        <v>81</v>
      </c>
      <c r="B16" s="469" t="s">
        <v>814</v>
      </c>
      <c r="C16" s="471"/>
      <c r="D16" s="471"/>
      <c r="E16" s="471"/>
      <c r="F16" s="471"/>
      <c r="G16" s="471"/>
      <c r="H16" s="471"/>
      <c r="I16" s="472">
        <f t="shared" si="0"/>
        <v>0</v>
      </c>
    </row>
    <row r="17" spans="1:9" s="465" customFormat="1" ht="12">
      <c r="A17" s="474" t="s">
        <v>578</v>
      </c>
      <c r="B17" s="475" t="s">
        <v>815</v>
      </c>
      <c r="C17" s="462">
        <f aca="true" t="shared" si="1" ref="C17:H17">C12+C13+C15+C16</f>
        <v>0</v>
      </c>
      <c r="D17" s="462">
        <f t="shared" si="1"/>
        <v>0</v>
      </c>
      <c r="E17" s="462">
        <f t="shared" si="1"/>
        <v>0</v>
      </c>
      <c r="F17" s="462">
        <f t="shared" si="1"/>
        <v>0</v>
      </c>
      <c r="G17" s="462">
        <f t="shared" si="1"/>
        <v>0</v>
      </c>
      <c r="H17" s="462">
        <f t="shared" si="1"/>
        <v>0</v>
      </c>
      <c r="I17" s="472">
        <f t="shared" si="0"/>
        <v>0</v>
      </c>
    </row>
    <row r="18" spans="1:9" s="465" customFormat="1" ht="12">
      <c r="A18" s="466" t="s">
        <v>816</v>
      </c>
      <c r="B18" s="476"/>
      <c r="C18" s="472"/>
      <c r="D18" s="472"/>
      <c r="E18" s="472"/>
      <c r="F18" s="472"/>
      <c r="G18" s="472"/>
      <c r="H18" s="472"/>
      <c r="I18" s="472"/>
    </row>
    <row r="19" spans="1:16" s="465" customFormat="1" ht="12">
      <c r="A19" s="468" t="s">
        <v>807</v>
      </c>
      <c r="B19" s="469" t="s">
        <v>817</v>
      </c>
      <c r="C19" s="471"/>
      <c r="D19" s="471"/>
      <c r="E19" s="471"/>
      <c r="F19" s="471"/>
      <c r="G19" s="471"/>
      <c r="H19" s="471"/>
      <c r="I19" s="472">
        <f aca="true" t="shared" si="2" ref="I19:I26">F19+G19-H19</f>
        <v>0</v>
      </c>
      <c r="J19" s="477"/>
      <c r="K19" s="477"/>
      <c r="L19" s="477"/>
      <c r="M19" s="477"/>
      <c r="N19" s="477"/>
      <c r="O19" s="477"/>
      <c r="P19" s="477"/>
    </row>
    <row r="20" spans="1:16" s="465" customFormat="1" ht="12">
      <c r="A20" s="468" t="s">
        <v>818</v>
      </c>
      <c r="B20" s="469" t="s">
        <v>819</v>
      </c>
      <c r="C20" s="471"/>
      <c r="D20" s="471"/>
      <c r="E20" s="471"/>
      <c r="F20" s="471"/>
      <c r="G20" s="471"/>
      <c r="H20" s="471"/>
      <c r="I20" s="472">
        <f t="shared" si="2"/>
        <v>0</v>
      </c>
      <c r="J20" s="477"/>
      <c r="K20" s="477"/>
      <c r="L20" s="477"/>
      <c r="M20" s="477"/>
      <c r="N20" s="477"/>
      <c r="O20" s="477"/>
      <c r="P20" s="477"/>
    </row>
    <row r="21" spans="1:16" s="465" customFormat="1" ht="12">
      <c r="A21" s="468" t="s">
        <v>820</v>
      </c>
      <c r="B21" s="469" t="s">
        <v>821</v>
      </c>
      <c r="C21" s="471"/>
      <c r="D21" s="471"/>
      <c r="E21" s="471"/>
      <c r="F21" s="471"/>
      <c r="G21" s="471"/>
      <c r="H21" s="471"/>
      <c r="I21" s="472">
        <f t="shared" si="2"/>
        <v>0</v>
      </c>
      <c r="J21" s="477"/>
      <c r="K21" s="477"/>
      <c r="L21" s="477"/>
      <c r="M21" s="477"/>
      <c r="N21" s="477"/>
      <c r="O21" s="477"/>
      <c r="P21" s="477"/>
    </row>
    <row r="22" spans="1:16" s="465" customFormat="1" ht="12">
      <c r="A22" s="468" t="s">
        <v>822</v>
      </c>
      <c r="B22" s="469" t="s">
        <v>823</v>
      </c>
      <c r="C22" s="471"/>
      <c r="D22" s="471"/>
      <c r="E22" s="471"/>
      <c r="F22" s="478"/>
      <c r="G22" s="471"/>
      <c r="H22" s="471"/>
      <c r="I22" s="472">
        <f t="shared" si="2"/>
        <v>0</v>
      </c>
      <c r="J22" s="477"/>
      <c r="K22" s="477"/>
      <c r="L22" s="477"/>
      <c r="M22" s="477"/>
      <c r="N22" s="477"/>
      <c r="O22" s="477"/>
      <c r="P22" s="477"/>
    </row>
    <row r="23" spans="1:16" s="465" customFormat="1" ht="12">
      <c r="A23" s="468" t="s">
        <v>824</v>
      </c>
      <c r="B23" s="469" t="s">
        <v>825</v>
      </c>
      <c r="C23" s="471"/>
      <c r="D23" s="471"/>
      <c r="E23" s="471"/>
      <c r="F23" s="471"/>
      <c r="G23" s="471"/>
      <c r="H23" s="471"/>
      <c r="I23" s="472">
        <f t="shared" si="2"/>
        <v>0</v>
      </c>
      <c r="J23" s="477"/>
      <c r="K23" s="477"/>
      <c r="L23" s="477"/>
      <c r="M23" s="477"/>
      <c r="N23" s="477"/>
      <c r="O23" s="477"/>
      <c r="P23" s="477"/>
    </row>
    <row r="24" spans="1:16" s="465" customFormat="1" ht="12">
      <c r="A24" s="468" t="s">
        <v>826</v>
      </c>
      <c r="B24" s="469" t="s">
        <v>827</v>
      </c>
      <c r="C24" s="471"/>
      <c r="D24" s="471"/>
      <c r="E24" s="471"/>
      <c r="F24" s="471"/>
      <c r="G24" s="471"/>
      <c r="H24" s="471"/>
      <c r="I24" s="472">
        <f t="shared" si="2"/>
        <v>0</v>
      </c>
      <c r="J24" s="477"/>
      <c r="K24" s="477"/>
      <c r="L24" s="477"/>
      <c r="M24" s="477"/>
      <c r="N24" s="477"/>
      <c r="O24" s="477"/>
      <c r="P24" s="477"/>
    </row>
    <row r="25" spans="1:16" s="465" customFormat="1" ht="12">
      <c r="A25" s="479" t="s">
        <v>828</v>
      </c>
      <c r="B25" s="480" t="s">
        <v>829</v>
      </c>
      <c r="C25" s="471"/>
      <c r="D25" s="471"/>
      <c r="E25" s="471"/>
      <c r="F25" s="471"/>
      <c r="G25" s="471"/>
      <c r="H25" s="471"/>
      <c r="I25" s="472">
        <f t="shared" si="2"/>
        <v>0</v>
      </c>
      <c r="J25" s="477"/>
      <c r="K25" s="477"/>
      <c r="L25" s="477"/>
      <c r="M25" s="477"/>
      <c r="N25" s="477"/>
      <c r="O25" s="477"/>
      <c r="P25" s="477"/>
    </row>
    <row r="26" spans="1:16" s="465" customFormat="1" ht="12">
      <c r="A26" s="474" t="s">
        <v>830</v>
      </c>
      <c r="B26" s="475" t="s">
        <v>831</v>
      </c>
      <c r="C26" s="462">
        <f aca="true" t="shared" si="3" ref="C26:H26">SUM(C19:C25)</f>
        <v>0</v>
      </c>
      <c r="D26" s="462">
        <f t="shared" si="3"/>
        <v>0</v>
      </c>
      <c r="E26" s="462">
        <f t="shared" si="3"/>
        <v>0</v>
      </c>
      <c r="F26" s="462">
        <f t="shared" si="3"/>
        <v>0</v>
      </c>
      <c r="G26" s="462">
        <f t="shared" si="3"/>
        <v>0</v>
      </c>
      <c r="H26" s="462">
        <f t="shared" si="3"/>
        <v>0</v>
      </c>
      <c r="I26" s="472">
        <f t="shared" si="2"/>
        <v>0</v>
      </c>
      <c r="J26" s="477"/>
      <c r="K26" s="477"/>
      <c r="L26" s="477"/>
      <c r="M26" s="477"/>
      <c r="N26" s="477"/>
      <c r="O26" s="477"/>
      <c r="P26" s="477"/>
    </row>
    <row r="27" spans="1:16" s="465" customFormat="1" ht="12">
      <c r="A27" s="481"/>
      <c r="B27" s="482"/>
      <c r="C27" s="483"/>
      <c r="D27" s="484"/>
      <c r="E27" s="484"/>
      <c r="F27" s="484"/>
      <c r="G27" s="484"/>
      <c r="H27" s="484"/>
      <c r="I27" s="484"/>
      <c r="J27" s="477"/>
      <c r="K27" s="477"/>
      <c r="L27" s="477"/>
      <c r="M27" s="477"/>
      <c r="N27" s="477"/>
      <c r="O27" s="477"/>
      <c r="P27" s="477"/>
    </row>
    <row r="28" spans="1:9" s="465" customFormat="1" ht="12" customHeight="1">
      <c r="A28" s="575" t="s">
        <v>832</v>
      </c>
      <c r="B28" s="575"/>
      <c r="C28" s="575"/>
      <c r="D28" s="575"/>
      <c r="E28" s="575"/>
      <c r="F28" s="575"/>
      <c r="G28" s="575"/>
      <c r="H28" s="575"/>
      <c r="I28" s="575"/>
    </row>
    <row r="29" spans="1:9" s="465" customFormat="1" ht="12">
      <c r="A29" s="446"/>
      <c r="B29" s="445"/>
      <c r="C29" s="446"/>
      <c r="D29" s="485"/>
      <c r="E29" s="485"/>
      <c r="F29" s="485"/>
      <c r="G29" s="485"/>
      <c r="H29" s="485"/>
      <c r="I29" s="485"/>
    </row>
    <row r="30" spans="1:10" s="465" customFormat="1" ht="15" customHeight="1">
      <c r="A30" s="447" t="s">
        <v>900</v>
      </c>
      <c r="B30" s="576"/>
      <c r="C30" s="576"/>
      <c r="D30" s="486"/>
      <c r="E30" s="554" t="s">
        <v>887</v>
      </c>
      <c r="F30" s="554"/>
      <c r="G30" s="554"/>
      <c r="H30" s="487" t="s">
        <v>469</v>
      </c>
      <c r="I30" s="577"/>
      <c r="J30" s="577"/>
    </row>
  </sheetData>
  <sheetProtection password="CF7A" sheet="1"/>
  <mergeCells count="12">
    <mergeCell ref="G8:H8"/>
    <mergeCell ref="A28:I28"/>
    <mergeCell ref="B30:C30"/>
    <mergeCell ref="E30:G30"/>
    <mergeCell ref="I30:J30"/>
    <mergeCell ref="C3:G3"/>
    <mergeCell ref="B4:F4"/>
    <mergeCell ref="G4:H4"/>
    <mergeCell ref="B5:F5"/>
    <mergeCell ref="G5:H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70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">
      <selection activeCell="A2" sqref="A2:F2"/>
    </sheetView>
  </sheetViews>
  <sheetFormatPr defaultColWidth="10.75390625" defaultRowHeight="12.75"/>
  <cols>
    <col min="1" max="1" width="42.00390625" style="488" customWidth="1"/>
    <col min="2" max="2" width="8.125" style="489" customWidth="1"/>
    <col min="3" max="3" width="16.875" style="488" customWidth="1"/>
    <col min="4" max="4" width="19.375" style="488" customWidth="1"/>
    <col min="5" max="5" width="23.75390625" style="488" customWidth="1"/>
    <col min="6" max="6" width="19.75390625" style="488" customWidth="1"/>
    <col min="7" max="16384" width="10.75390625" style="488" customWidth="1"/>
  </cols>
  <sheetData>
    <row r="1" spans="1:6" ht="15.75" customHeight="1">
      <c r="A1" s="490"/>
      <c r="B1" s="491"/>
      <c r="C1" s="490"/>
      <c r="D1" s="490"/>
      <c r="E1" s="490"/>
      <c r="F1" s="490"/>
    </row>
    <row r="2" spans="1:6" ht="12.75" customHeight="1">
      <c r="A2" s="578" t="s">
        <v>833</v>
      </c>
      <c r="B2" s="578"/>
      <c r="C2" s="578"/>
      <c r="D2" s="578"/>
      <c r="E2" s="578"/>
      <c r="F2" s="578"/>
    </row>
    <row r="3" spans="1:6" ht="12.75" customHeight="1">
      <c r="A3" s="578" t="s">
        <v>834</v>
      </c>
      <c r="B3" s="578"/>
      <c r="C3" s="578"/>
      <c r="D3" s="578"/>
      <c r="E3" s="578"/>
      <c r="F3" s="578"/>
    </row>
    <row r="4" spans="1:6" ht="12.75" customHeight="1">
      <c r="A4" s="492"/>
      <c r="B4" s="493"/>
      <c r="C4" s="492"/>
      <c r="D4" s="492"/>
      <c r="E4" s="492"/>
      <c r="F4" s="492"/>
    </row>
    <row r="5" spans="1:6" ht="12.75" customHeight="1">
      <c r="A5" s="494" t="s">
        <v>835</v>
      </c>
      <c r="B5" s="579" t="str">
        <f>'справка №1-БАЛАНС'!E3</f>
        <v> КАУЧУК АД</v>
      </c>
      <c r="C5" s="579"/>
      <c r="D5" s="579"/>
      <c r="E5" s="495" t="s">
        <v>3</v>
      </c>
      <c r="F5" s="496">
        <f>'справка №1-БАЛАНС'!H3</f>
        <v>822105378</v>
      </c>
    </row>
    <row r="6" spans="1:13" ht="15" customHeight="1">
      <c r="A6" s="497" t="s">
        <v>836</v>
      </c>
      <c r="B6" s="580" t="str">
        <f>'справка №1-БАЛАНС'!E5</f>
        <v>01.01.2015г. - 30.06.2015г.</v>
      </c>
      <c r="C6" s="580"/>
      <c r="D6" s="498"/>
      <c r="E6" s="499" t="s">
        <v>6</v>
      </c>
      <c r="F6" s="500" t="str">
        <f>'справка №1-БАЛАНС'!H4</f>
        <v> </v>
      </c>
      <c r="G6" s="501"/>
      <c r="H6" s="501"/>
      <c r="I6" s="501"/>
      <c r="J6" s="501"/>
      <c r="K6" s="501"/>
      <c r="L6" s="501"/>
      <c r="M6" s="501"/>
    </row>
    <row r="7" spans="2:13" s="502" customFormat="1" ht="15" customHeight="1">
      <c r="B7" s="503"/>
      <c r="C7" s="504"/>
      <c r="D7" s="504"/>
      <c r="E7" s="504"/>
      <c r="F7" s="505" t="s">
        <v>282</v>
      </c>
      <c r="G7" s="504"/>
      <c r="H7" s="504"/>
      <c r="I7" s="504"/>
      <c r="J7" s="504"/>
      <c r="K7" s="504"/>
      <c r="L7" s="504"/>
      <c r="M7" s="504"/>
    </row>
    <row r="8" spans="1:15" s="510" customFormat="1" ht="51">
      <c r="A8" s="506" t="s">
        <v>837</v>
      </c>
      <c r="B8" s="507" t="s">
        <v>11</v>
      </c>
      <c r="C8" s="508" t="s">
        <v>838</v>
      </c>
      <c r="D8" s="508" t="s">
        <v>839</v>
      </c>
      <c r="E8" s="508" t="s">
        <v>840</v>
      </c>
      <c r="F8" s="508" t="s">
        <v>841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510" customFormat="1" ht="12.75">
      <c r="A9" s="508" t="s">
        <v>17</v>
      </c>
      <c r="B9" s="507" t="s">
        <v>18</v>
      </c>
      <c r="C9" s="508">
        <v>1</v>
      </c>
      <c r="D9" s="508">
        <v>2</v>
      </c>
      <c r="E9" s="508">
        <v>3</v>
      </c>
      <c r="F9" s="508">
        <v>4</v>
      </c>
    </row>
    <row r="10" spans="1:6" ht="14.25" customHeight="1">
      <c r="A10" s="511" t="s">
        <v>842</v>
      </c>
      <c r="B10" s="512"/>
      <c r="C10" s="513"/>
      <c r="D10" s="513"/>
      <c r="E10" s="513"/>
      <c r="F10" s="513"/>
    </row>
    <row r="11" spans="1:6" ht="18" customHeight="1">
      <c r="A11" s="514" t="s">
        <v>843</v>
      </c>
      <c r="B11" s="515"/>
      <c r="C11" s="513"/>
      <c r="D11" s="513"/>
      <c r="E11" s="513"/>
      <c r="F11" s="513"/>
    </row>
    <row r="12" spans="1:6" ht="14.25" customHeight="1">
      <c r="A12" s="514" t="s">
        <v>844</v>
      </c>
      <c r="B12" s="515"/>
      <c r="C12" s="516"/>
      <c r="D12" s="516">
        <v>95</v>
      </c>
      <c r="E12" s="516"/>
      <c r="F12" s="517">
        <f aca="true" t="shared" si="0" ref="F12:F26">C12-E12</f>
        <v>0</v>
      </c>
    </row>
    <row r="13" spans="1:6" ht="12.75">
      <c r="A13" s="514" t="s">
        <v>845</v>
      </c>
      <c r="B13" s="515"/>
      <c r="C13" s="516"/>
      <c r="D13" s="516"/>
      <c r="E13" s="516"/>
      <c r="F13" s="517">
        <f t="shared" si="0"/>
        <v>0</v>
      </c>
    </row>
    <row r="14" spans="1:6" ht="12.75">
      <c r="A14" s="514" t="s">
        <v>560</v>
      </c>
      <c r="B14" s="515"/>
      <c r="C14" s="516"/>
      <c r="D14" s="516"/>
      <c r="E14" s="516"/>
      <c r="F14" s="517">
        <f t="shared" si="0"/>
        <v>0</v>
      </c>
    </row>
    <row r="15" spans="1:6" ht="12.75">
      <c r="A15" s="514" t="s">
        <v>563</v>
      </c>
      <c r="B15" s="515"/>
      <c r="C15" s="516"/>
      <c r="D15" s="516"/>
      <c r="E15" s="516"/>
      <c r="F15" s="517">
        <f t="shared" si="0"/>
        <v>0</v>
      </c>
    </row>
    <row r="16" spans="1:6" ht="12.75">
      <c r="A16" s="514">
        <v>5</v>
      </c>
      <c r="B16" s="515"/>
      <c r="C16" s="516"/>
      <c r="D16" s="516"/>
      <c r="E16" s="516"/>
      <c r="F16" s="517">
        <f t="shared" si="0"/>
        <v>0</v>
      </c>
    </row>
    <row r="17" spans="1:6" ht="12.75">
      <c r="A17" s="514">
        <v>6</v>
      </c>
      <c r="B17" s="515"/>
      <c r="C17" s="516"/>
      <c r="D17" s="516"/>
      <c r="E17" s="516"/>
      <c r="F17" s="517">
        <f t="shared" si="0"/>
        <v>0</v>
      </c>
    </row>
    <row r="18" spans="1:6" ht="12.75">
      <c r="A18" s="514">
        <v>7</v>
      </c>
      <c r="B18" s="515"/>
      <c r="C18" s="516"/>
      <c r="D18" s="516"/>
      <c r="E18" s="516"/>
      <c r="F18" s="517">
        <f t="shared" si="0"/>
        <v>0</v>
      </c>
    </row>
    <row r="19" spans="1:6" ht="12.75">
      <c r="A19" s="514">
        <v>8</v>
      </c>
      <c r="B19" s="515"/>
      <c r="C19" s="516"/>
      <c r="D19" s="516"/>
      <c r="E19" s="516"/>
      <c r="F19" s="517">
        <f t="shared" si="0"/>
        <v>0</v>
      </c>
    </row>
    <row r="20" spans="1:6" ht="12.75">
      <c r="A20" s="514">
        <v>9</v>
      </c>
      <c r="B20" s="515"/>
      <c r="C20" s="516"/>
      <c r="D20" s="516"/>
      <c r="E20" s="516"/>
      <c r="F20" s="517">
        <f t="shared" si="0"/>
        <v>0</v>
      </c>
    </row>
    <row r="21" spans="1:6" ht="12.75">
      <c r="A21" s="514">
        <v>10</v>
      </c>
      <c r="B21" s="515"/>
      <c r="C21" s="516"/>
      <c r="D21" s="516"/>
      <c r="E21" s="516"/>
      <c r="F21" s="517">
        <f t="shared" si="0"/>
        <v>0</v>
      </c>
    </row>
    <row r="22" spans="1:6" ht="12.75">
      <c r="A22" s="514">
        <v>11</v>
      </c>
      <c r="B22" s="515"/>
      <c r="C22" s="516"/>
      <c r="D22" s="516"/>
      <c r="E22" s="516"/>
      <c r="F22" s="517">
        <f t="shared" si="0"/>
        <v>0</v>
      </c>
    </row>
    <row r="23" spans="1:6" ht="12.75">
      <c r="A23" s="514">
        <v>12</v>
      </c>
      <c r="B23" s="515"/>
      <c r="C23" s="516"/>
      <c r="D23" s="516"/>
      <c r="E23" s="516"/>
      <c r="F23" s="517">
        <f t="shared" si="0"/>
        <v>0</v>
      </c>
    </row>
    <row r="24" spans="1:6" ht="12.75">
      <c r="A24" s="514">
        <v>13</v>
      </c>
      <c r="B24" s="515"/>
      <c r="C24" s="516"/>
      <c r="D24" s="516"/>
      <c r="E24" s="516"/>
      <c r="F24" s="517">
        <f t="shared" si="0"/>
        <v>0</v>
      </c>
    </row>
    <row r="25" spans="1:6" ht="12" customHeight="1">
      <c r="A25" s="514">
        <v>14</v>
      </c>
      <c r="B25" s="515"/>
      <c r="C25" s="516"/>
      <c r="D25" s="516"/>
      <c r="E25" s="516"/>
      <c r="F25" s="517">
        <f t="shared" si="0"/>
        <v>0</v>
      </c>
    </row>
    <row r="26" spans="1:6" ht="12.75">
      <c r="A26" s="514">
        <v>15</v>
      </c>
      <c r="B26" s="515"/>
      <c r="C26" s="516"/>
      <c r="D26" s="516"/>
      <c r="E26" s="516"/>
      <c r="F26" s="517">
        <f t="shared" si="0"/>
        <v>0</v>
      </c>
    </row>
    <row r="27" spans="1:16" ht="11.25" customHeight="1">
      <c r="A27" s="518" t="s">
        <v>578</v>
      </c>
      <c r="B27" s="519" t="s">
        <v>846</v>
      </c>
      <c r="C27" s="513">
        <f>SUM(C12:C26)</f>
        <v>0</v>
      </c>
      <c r="D27" s="513">
        <v>95</v>
      </c>
      <c r="E27" s="513">
        <f>SUM(E12:E26)</f>
        <v>0</v>
      </c>
      <c r="F27" s="520">
        <f>SUM(F12:F26)</f>
        <v>0</v>
      </c>
      <c r="G27" s="521"/>
      <c r="H27" s="521"/>
      <c r="I27" s="521"/>
      <c r="J27" s="521"/>
      <c r="K27" s="521"/>
      <c r="L27" s="521"/>
      <c r="M27" s="521"/>
      <c r="N27" s="521"/>
      <c r="O27" s="521"/>
      <c r="P27" s="521"/>
    </row>
    <row r="28" spans="1:6" ht="16.5" customHeight="1">
      <c r="A28" s="514" t="s">
        <v>847</v>
      </c>
      <c r="B28" s="522"/>
      <c r="C28" s="513"/>
      <c r="D28" s="513"/>
      <c r="E28" s="513"/>
      <c r="F28" s="520"/>
    </row>
    <row r="29" spans="1:6" ht="12.75">
      <c r="A29" s="514" t="s">
        <v>554</v>
      </c>
      <c r="B29" s="522"/>
      <c r="C29" s="516"/>
      <c r="D29" s="516"/>
      <c r="E29" s="516"/>
      <c r="F29" s="517">
        <f aca="true" t="shared" si="1" ref="F29:F43">C29-E29</f>
        <v>0</v>
      </c>
    </row>
    <row r="30" spans="1:6" ht="12.75">
      <c r="A30" s="514" t="s">
        <v>557</v>
      </c>
      <c r="B30" s="522"/>
      <c r="C30" s="516"/>
      <c r="D30" s="516"/>
      <c r="E30" s="516"/>
      <c r="F30" s="517">
        <f t="shared" si="1"/>
        <v>0</v>
      </c>
    </row>
    <row r="31" spans="1:6" ht="12.75">
      <c r="A31" s="514" t="s">
        <v>560</v>
      </c>
      <c r="B31" s="522"/>
      <c r="C31" s="516"/>
      <c r="D31" s="516"/>
      <c r="E31" s="516"/>
      <c r="F31" s="517">
        <f t="shared" si="1"/>
        <v>0</v>
      </c>
    </row>
    <row r="32" spans="1:6" ht="12.75">
      <c r="A32" s="514" t="s">
        <v>563</v>
      </c>
      <c r="B32" s="522"/>
      <c r="C32" s="516"/>
      <c r="D32" s="516"/>
      <c r="E32" s="516"/>
      <c r="F32" s="517">
        <f t="shared" si="1"/>
        <v>0</v>
      </c>
    </row>
    <row r="33" spans="1:6" ht="12.75">
      <c r="A33" s="514">
        <v>5</v>
      </c>
      <c r="B33" s="515"/>
      <c r="C33" s="516"/>
      <c r="D33" s="516"/>
      <c r="E33" s="516"/>
      <c r="F33" s="517">
        <f t="shared" si="1"/>
        <v>0</v>
      </c>
    </row>
    <row r="34" spans="1:6" ht="12.75">
      <c r="A34" s="514">
        <v>6</v>
      </c>
      <c r="B34" s="515"/>
      <c r="C34" s="516"/>
      <c r="D34" s="516"/>
      <c r="E34" s="516"/>
      <c r="F34" s="517">
        <f t="shared" si="1"/>
        <v>0</v>
      </c>
    </row>
    <row r="35" spans="1:6" ht="12.75">
      <c r="A35" s="514">
        <v>7</v>
      </c>
      <c r="B35" s="515"/>
      <c r="C35" s="516"/>
      <c r="D35" s="516"/>
      <c r="E35" s="516"/>
      <c r="F35" s="517">
        <f t="shared" si="1"/>
        <v>0</v>
      </c>
    </row>
    <row r="36" spans="1:6" ht="12.75">
      <c r="A36" s="514">
        <v>8</v>
      </c>
      <c r="B36" s="515"/>
      <c r="C36" s="516"/>
      <c r="D36" s="516"/>
      <c r="E36" s="516"/>
      <c r="F36" s="517">
        <f t="shared" si="1"/>
        <v>0</v>
      </c>
    </row>
    <row r="37" spans="1:6" ht="12.75">
      <c r="A37" s="514">
        <v>9</v>
      </c>
      <c r="B37" s="515"/>
      <c r="C37" s="516"/>
      <c r="D37" s="516"/>
      <c r="E37" s="516"/>
      <c r="F37" s="517">
        <f t="shared" si="1"/>
        <v>0</v>
      </c>
    </row>
    <row r="38" spans="1:6" ht="12.75">
      <c r="A38" s="514">
        <v>10</v>
      </c>
      <c r="B38" s="515"/>
      <c r="C38" s="516"/>
      <c r="D38" s="516"/>
      <c r="E38" s="516"/>
      <c r="F38" s="517">
        <f t="shared" si="1"/>
        <v>0</v>
      </c>
    </row>
    <row r="39" spans="1:6" ht="12.75">
      <c r="A39" s="514">
        <v>11</v>
      </c>
      <c r="B39" s="515"/>
      <c r="C39" s="516"/>
      <c r="D39" s="516"/>
      <c r="E39" s="516"/>
      <c r="F39" s="517">
        <f t="shared" si="1"/>
        <v>0</v>
      </c>
    </row>
    <row r="40" spans="1:6" ht="12.75">
      <c r="A40" s="514">
        <v>12</v>
      </c>
      <c r="B40" s="515"/>
      <c r="C40" s="516"/>
      <c r="D40" s="516"/>
      <c r="E40" s="516"/>
      <c r="F40" s="517">
        <f t="shared" si="1"/>
        <v>0</v>
      </c>
    </row>
    <row r="41" spans="1:6" ht="12.75">
      <c r="A41" s="514">
        <v>13</v>
      </c>
      <c r="B41" s="515"/>
      <c r="C41" s="516"/>
      <c r="D41" s="516"/>
      <c r="E41" s="516"/>
      <c r="F41" s="517">
        <f t="shared" si="1"/>
        <v>0</v>
      </c>
    </row>
    <row r="42" spans="1:6" ht="12" customHeight="1">
      <c r="A42" s="514">
        <v>14</v>
      </c>
      <c r="B42" s="515"/>
      <c r="C42" s="516"/>
      <c r="D42" s="516"/>
      <c r="E42" s="516"/>
      <c r="F42" s="517">
        <f t="shared" si="1"/>
        <v>0</v>
      </c>
    </row>
    <row r="43" spans="1:6" ht="12.75">
      <c r="A43" s="514">
        <v>15</v>
      </c>
      <c r="B43" s="515"/>
      <c r="C43" s="516"/>
      <c r="D43" s="516"/>
      <c r="E43" s="516"/>
      <c r="F43" s="517">
        <f t="shared" si="1"/>
        <v>0</v>
      </c>
    </row>
    <row r="44" spans="1:16" ht="15" customHeight="1">
      <c r="A44" s="518" t="s">
        <v>830</v>
      </c>
      <c r="B44" s="519" t="s">
        <v>848</v>
      </c>
      <c r="C44" s="513">
        <f>SUM(C29:C43)</f>
        <v>0</v>
      </c>
      <c r="D44" s="513"/>
      <c r="E44" s="513">
        <f>SUM(E29:E43)</f>
        <v>0</v>
      </c>
      <c r="F44" s="520">
        <f>SUM(F29:F43)</f>
        <v>0</v>
      </c>
      <c r="G44" s="521"/>
      <c r="H44" s="521"/>
      <c r="I44" s="521"/>
      <c r="J44" s="521"/>
      <c r="K44" s="521"/>
      <c r="L44" s="521"/>
      <c r="M44" s="521"/>
      <c r="N44" s="521"/>
      <c r="O44" s="521"/>
      <c r="P44" s="521"/>
    </row>
    <row r="45" spans="1:6" ht="12.75" customHeight="1">
      <c r="A45" s="514" t="s">
        <v>849</v>
      </c>
      <c r="B45" s="522"/>
      <c r="C45" s="513"/>
      <c r="D45" s="513"/>
      <c r="E45" s="513"/>
      <c r="F45" s="520"/>
    </row>
    <row r="46" spans="1:6" ht="12.75">
      <c r="A46" s="514" t="s">
        <v>554</v>
      </c>
      <c r="B46" s="522"/>
      <c r="C46" s="516"/>
      <c r="D46" s="516"/>
      <c r="E46" s="516"/>
      <c r="F46" s="517">
        <f aca="true" t="shared" si="2" ref="F46:F60">C46-E46</f>
        <v>0</v>
      </c>
    </row>
    <row r="47" spans="1:6" ht="12.75">
      <c r="A47" s="514" t="s">
        <v>557</v>
      </c>
      <c r="B47" s="522"/>
      <c r="C47" s="516"/>
      <c r="D47" s="516"/>
      <c r="E47" s="516"/>
      <c r="F47" s="517">
        <f t="shared" si="2"/>
        <v>0</v>
      </c>
    </row>
    <row r="48" spans="1:6" ht="12.75">
      <c r="A48" s="514" t="s">
        <v>560</v>
      </c>
      <c r="B48" s="522"/>
      <c r="C48" s="516"/>
      <c r="D48" s="516"/>
      <c r="E48" s="516"/>
      <c r="F48" s="517">
        <f t="shared" si="2"/>
        <v>0</v>
      </c>
    </row>
    <row r="49" spans="1:6" ht="12.75">
      <c r="A49" s="514" t="s">
        <v>563</v>
      </c>
      <c r="B49" s="522"/>
      <c r="C49" s="516"/>
      <c r="D49" s="516"/>
      <c r="E49" s="516"/>
      <c r="F49" s="517">
        <f t="shared" si="2"/>
        <v>0</v>
      </c>
    </row>
    <row r="50" spans="1:6" ht="12.75">
      <c r="A50" s="514">
        <v>5</v>
      </c>
      <c r="B50" s="515"/>
      <c r="C50" s="516"/>
      <c r="D50" s="516"/>
      <c r="E50" s="516"/>
      <c r="F50" s="517">
        <f t="shared" si="2"/>
        <v>0</v>
      </c>
    </row>
    <row r="51" spans="1:6" ht="12.75">
      <c r="A51" s="514">
        <v>6</v>
      </c>
      <c r="B51" s="515"/>
      <c r="C51" s="516"/>
      <c r="D51" s="516"/>
      <c r="E51" s="516"/>
      <c r="F51" s="517">
        <f t="shared" si="2"/>
        <v>0</v>
      </c>
    </row>
    <row r="52" spans="1:6" ht="12.75">
      <c r="A52" s="514">
        <v>7</v>
      </c>
      <c r="B52" s="515"/>
      <c r="C52" s="516"/>
      <c r="D52" s="516"/>
      <c r="E52" s="516"/>
      <c r="F52" s="517">
        <f t="shared" si="2"/>
        <v>0</v>
      </c>
    </row>
    <row r="53" spans="1:6" ht="12.75">
      <c r="A53" s="514">
        <v>8</v>
      </c>
      <c r="B53" s="515"/>
      <c r="C53" s="516"/>
      <c r="D53" s="516"/>
      <c r="E53" s="516"/>
      <c r="F53" s="517">
        <f t="shared" si="2"/>
        <v>0</v>
      </c>
    </row>
    <row r="54" spans="1:6" ht="12.75">
      <c r="A54" s="514">
        <v>9</v>
      </c>
      <c r="B54" s="515"/>
      <c r="C54" s="516"/>
      <c r="D54" s="516"/>
      <c r="E54" s="516"/>
      <c r="F54" s="517">
        <f t="shared" si="2"/>
        <v>0</v>
      </c>
    </row>
    <row r="55" spans="1:6" ht="12.75">
      <c r="A55" s="514">
        <v>10</v>
      </c>
      <c r="B55" s="515"/>
      <c r="C55" s="516"/>
      <c r="D55" s="516"/>
      <c r="E55" s="516"/>
      <c r="F55" s="517">
        <f t="shared" si="2"/>
        <v>0</v>
      </c>
    </row>
    <row r="56" spans="1:6" ht="12.75">
      <c r="A56" s="514">
        <v>11</v>
      </c>
      <c r="B56" s="515"/>
      <c r="C56" s="516"/>
      <c r="D56" s="516"/>
      <c r="E56" s="516"/>
      <c r="F56" s="517">
        <f t="shared" si="2"/>
        <v>0</v>
      </c>
    </row>
    <row r="57" spans="1:6" ht="12.75">
      <c r="A57" s="514">
        <v>12</v>
      </c>
      <c r="B57" s="515"/>
      <c r="C57" s="516"/>
      <c r="D57" s="516"/>
      <c r="E57" s="516"/>
      <c r="F57" s="517">
        <f t="shared" si="2"/>
        <v>0</v>
      </c>
    </row>
    <row r="58" spans="1:6" ht="12.75">
      <c r="A58" s="514">
        <v>13</v>
      </c>
      <c r="B58" s="515"/>
      <c r="C58" s="516"/>
      <c r="D58" s="516"/>
      <c r="E58" s="516"/>
      <c r="F58" s="517">
        <f t="shared" si="2"/>
        <v>0</v>
      </c>
    </row>
    <row r="59" spans="1:6" ht="12" customHeight="1">
      <c r="A59" s="514">
        <v>14</v>
      </c>
      <c r="B59" s="515"/>
      <c r="C59" s="516"/>
      <c r="D59" s="516"/>
      <c r="E59" s="516"/>
      <c r="F59" s="517">
        <f t="shared" si="2"/>
        <v>0</v>
      </c>
    </row>
    <row r="60" spans="1:6" ht="12.75">
      <c r="A60" s="514">
        <v>15</v>
      </c>
      <c r="B60" s="515"/>
      <c r="C60" s="516"/>
      <c r="D60" s="516"/>
      <c r="E60" s="516"/>
      <c r="F60" s="517">
        <f t="shared" si="2"/>
        <v>0</v>
      </c>
    </row>
    <row r="61" spans="1:16" ht="12" customHeight="1">
      <c r="A61" s="518" t="s">
        <v>850</v>
      </c>
      <c r="B61" s="519" t="s">
        <v>851</v>
      </c>
      <c r="C61" s="513">
        <f>SUM(C46:C60)</f>
        <v>0</v>
      </c>
      <c r="D61" s="513"/>
      <c r="E61" s="513">
        <f>SUM(E46:E60)</f>
        <v>0</v>
      </c>
      <c r="F61" s="520">
        <f>SUM(F46:F60)</f>
        <v>0</v>
      </c>
      <c r="G61" s="521"/>
      <c r="H61" s="521"/>
      <c r="I61" s="521"/>
      <c r="J61" s="521"/>
      <c r="K61" s="521"/>
      <c r="L61" s="521"/>
      <c r="M61" s="521"/>
      <c r="N61" s="521"/>
      <c r="O61" s="521"/>
      <c r="P61" s="521"/>
    </row>
    <row r="62" spans="1:6" ht="18.75" customHeight="1">
      <c r="A62" s="514" t="s">
        <v>852</v>
      </c>
      <c r="B62" s="522"/>
      <c r="C62" s="513"/>
      <c r="D62" s="513"/>
      <c r="E62" s="513"/>
      <c r="F62" s="520"/>
    </row>
    <row r="63" spans="1:6" ht="12.75">
      <c r="A63" s="514" t="s">
        <v>554</v>
      </c>
      <c r="B63" s="522"/>
      <c r="C63" s="516"/>
      <c r="D63" s="516"/>
      <c r="E63" s="516"/>
      <c r="F63" s="517">
        <f aca="true" t="shared" si="3" ref="F63:F77">C63-E63</f>
        <v>0</v>
      </c>
    </row>
    <row r="64" spans="1:6" ht="12.75">
      <c r="A64" s="514" t="s">
        <v>557</v>
      </c>
      <c r="B64" s="522"/>
      <c r="C64" s="516"/>
      <c r="D64" s="516"/>
      <c r="E64" s="516"/>
      <c r="F64" s="517">
        <f t="shared" si="3"/>
        <v>0</v>
      </c>
    </row>
    <row r="65" spans="1:6" ht="12.75">
      <c r="A65" s="514" t="s">
        <v>560</v>
      </c>
      <c r="B65" s="522"/>
      <c r="C65" s="516"/>
      <c r="D65" s="516"/>
      <c r="E65" s="516"/>
      <c r="F65" s="517">
        <f t="shared" si="3"/>
        <v>0</v>
      </c>
    </row>
    <row r="66" spans="1:6" ht="12.75">
      <c r="A66" s="514" t="s">
        <v>563</v>
      </c>
      <c r="B66" s="522"/>
      <c r="C66" s="516"/>
      <c r="D66" s="516"/>
      <c r="E66" s="516"/>
      <c r="F66" s="517">
        <f t="shared" si="3"/>
        <v>0</v>
      </c>
    </row>
    <row r="67" spans="1:6" ht="12.75">
      <c r="A67" s="514">
        <v>5</v>
      </c>
      <c r="B67" s="515"/>
      <c r="C67" s="516"/>
      <c r="D67" s="516"/>
      <c r="E67" s="516"/>
      <c r="F67" s="517">
        <f t="shared" si="3"/>
        <v>0</v>
      </c>
    </row>
    <row r="68" spans="1:6" ht="12.75">
      <c r="A68" s="514">
        <v>6</v>
      </c>
      <c r="B68" s="515"/>
      <c r="C68" s="516"/>
      <c r="D68" s="516"/>
      <c r="E68" s="516"/>
      <c r="F68" s="517">
        <f t="shared" si="3"/>
        <v>0</v>
      </c>
    </row>
    <row r="69" spans="1:6" ht="12.75">
      <c r="A69" s="514">
        <v>7</v>
      </c>
      <c r="B69" s="515"/>
      <c r="C69" s="516"/>
      <c r="D69" s="516"/>
      <c r="E69" s="516"/>
      <c r="F69" s="517">
        <f t="shared" si="3"/>
        <v>0</v>
      </c>
    </row>
    <row r="70" spans="1:6" ht="12.75">
      <c r="A70" s="514">
        <v>8</v>
      </c>
      <c r="B70" s="515"/>
      <c r="C70" s="516"/>
      <c r="D70" s="516"/>
      <c r="E70" s="516"/>
      <c r="F70" s="517">
        <f t="shared" si="3"/>
        <v>0</v>
      </c>
    </row>
    <row r="71" spans="1:6" ht="12.75">
      <c r="A71" s="514">
        <v>9</v>
      </c>
      <c r="B71" s="515"/>
      <c r="C71" s="516"/>
      <c r="D71" s="516"/>
      <c r="E71" s="516"/>
      <c r="F71" s="517">
        <f t="shared" si="3"/>
        <v>0</v>
      </c>
    </row>
    <row r="72" spans="1:6" ht="12.75">
      <c r="A72" s="514">
        <v>10</v>
      </c>
      <c r="B72" s="515"/>
      <c r="C72" s="516"/>
      <c r="D72" s="516"/>
      <c r="E72" s="516"/>
      <c r="F72" s="517">
        <f t="shared" si="3"/>
        <v>0</v>
      </c>
    </row>
    <row r="73" spans="1:6" ht="12.75">
      <c r="A73" s="514">
        <v>11</v>
      </c>
      <c r="B73" s="515"/>
      <c r="C73" s="516"/>
      <c r="D73" s="516"/>
      <c r="E73" s="516"/>
      <c r="F73" s="517">
        <f t="shared" si="3"/>
        <v>0</v>
      </c>
    </row>
    <row r="74" spans="1:6" ht="12.75">
      <c r="A74" s="514">
        <v>12</v>
      </c>
      <c r="B74" s="515"/>
      <c r="C74" s="516"/>
      <c r="D74" s="516"/>
      <c r="E74" s="516"/>
      <c r="F74" s="517">
        <f t="shared" si="3"/>
        <v>0</v>
      </c>
    </row>
    <row r="75" spans="1:6" ht="12.75">
      <c r="A75" s="514">
        <v>13</v>
      </c>
      <c r="B75" s="515"/>
      <c r="C75" s="516"/>
      <c r="D75" s="516"/>
      <c r="E75" s="516"/>
      <c r="F75" s="517">
        <f t="shared" si="3"/>
        <v>0</v>
      </c>
    </row>
    <row r="76" spans="1:6" ht="12" customHeight="1">
      <c r="A76" s="514">
        <v>14</v>
      </c>
      <c r="B76" s="515"/>
      <c r="C76" s="516"/>
      <c r="D76" s="516"/>
      <c r="E76" s="516"/>
      <c r="F76" s="517">
        <f t="shared" si="3"/>
        <v>0</v>
      </c>
    </row>
    <row r="77" spans="1:6" ht="12.75">
      <c r="A77" s="514">
        <v>15</v>
      </c>
      <c r="B77" s="515"/>
      <c r="C77" s="516"/>
      <c r="D77" s="516"/>
      <c r="E77" s="516"/>
      <c r="F77" s="517">
        <f t="shared" si="3"/>
        <v>0</v>
      </c>
    </row>
    <row r="78" spans="1:16" ht="14.25" customHeight="1">
      <c r="A78" s="518" t="s">
        <v>595</v>
      </c>
      <c r="B78" s="519" t="s">
        <v>853</v>
      </c>
      <c r="C78" s="513">
        <f>SUM(C63:C77)</f>
        <v>0</v>
      </c>
      <c r="D78" s="513"/>
      <c r="E78" s="513">
        <f>SUM(E63:E77)</f>
        <v>0</v>
      </c>
      <c r="F78" s="520">
        <f>SUM(F63:F77)</f>
        <v>0</v>
      </c>
      <c r="G78" s="521"/>
      <c r="H78" s="521"/>
      <c r="I78" s="521"/>
      <c r="J78" s="521"/>
      <c r="K78" s="521"/>
      <c r="L78" s="521"/>
      <c r="M78" s="521"/>
      <c r="N78" s="521"/>
      <c r="O78" s="521"/>
      <c r="P78" s="521"/>
    </row>
    <row r="79" spans="1:16" ht="20.25" customHeight="1">
      <c r="A79" s="523" t="s">
        <v>854</v>
      </c>
      <c r="B79" s="519" t="s">
        <v>855</v>
      </c>
      <c r="C79" s="513">
        <f>C78+C61+C44+C27</f>
        <v>0</v>
      </c>
      <c r="D79" s="513">
        <v>95</v>
      </c>
      <c r="E79" s="513">
        <f>E78+E61+E44+E27</f>
        <v>0</v>
      </c>
      <c r="F79" s="520">
        <f>F78+F61+F44+F27</f>
        <v>0</v>
      </c>
      <c r="G79" s="521"/>
      <c r="H79" s="521"/>
      <c r="I79" s="521"/>
      <c r="J79" s="521"/>
      <c r="K79" s="521"/>
      <c r="L79" s="521"/>
      <c r="M79" s="521"/>
      <c r="N79" s="521"/>
      <c r="O79" s="521"/>
      <c r="P79" s="521"/>
    </row>
    <row r="80" spans="1:6" ht="15" customHeight="1">
      <c r="A80" s="511" t="s">
        <v>856</v>
      </c>
      <c r="B80" s="519"/>
      <c r="C80" s="513"/>
      <c r="D80" s="513"/>
      <c r="E80" s="513"/>
      <c r="F80" s="520"/>
    </row>
    <row r="81" spans="1:6" ht="14.25" customHeight="1">
      <c r="A81" s="514" t="s">
        <v>843</v>
      </c>
      <c r="B81" s="522"/>
      <c r="C81" s="513"/>
      <c r="D81" s="513"/>
      <c r="E81" s="513"/>
      <c r="F81" s="520"/>
    </row>
    <row r="82" spans="1:6" ht="12.75">
      <c r="A82" s="514" t="s">
        <v>857</v>
      </c>
      <c r="B82" s="522"/>
      <c r="C82" s="516"/>
      <c r="D82" s="516"/>
      <c r="E82" s="516"/>
      <c r="F82" s="517">
        <f aca="true" t="shared" si="4" ref="F82:F96">C82-E82</f>
        <v>0</v>
      </c>
    </row>
    <row r="83" spans="1:6" ht="12.75">
      <c r="A83" s="514" t="s">
        <v>845</v>
      </c>
      <c r="B83" s="522"/>
      <c r="C83" s="516"/>
      <c r="D83" s="516"/>
      <c r="E83" s="516"/>
      <c r="F83" s="517">
        <f t="shared" si="4"/>
        <v>0</v>
      </c>
    </row>
    <row r="84" spans="1:6" ht="12.75">
      <c r="A84" s="514" t="s">
        <v>560</v>
      </c>
      <c r="B84" s="522"/>
      <c r="C84" s="516"/>
      <c r="D84" s="516"/>
      <c r="E84" s="516"/>
      <c r="F84" s="517">
        <f t="shared" si="4"/>
        <v>0</v>
      </c>
    </row>
    <row r="85" spans="1:6" ht="12.75">
      <c r="A85" s="514" t="s">
        <v>563</v>
      </c>
      <c r="B85" s="522"/>
      <c r="C85" s="516"/>
      <c r="D85" s="516"/>
      <c r="E85" s="516"/>
      <c r="F85" s="517">
        <f t="shared" si="4"/>
        <v>0</v>
      </c>
    </row>
    <row r="86" spans="1:6" ht="12.75">
      <c r="A86" s="514">
        <v>5</v>
      </c>
      <c r="B86" s="515"/>
      <c r="C86" s="516"/>
      <c r="D86" s="516"/>
      <c r="E86" s="516"/>
      <c r="F86" s="517">
        <f t="shared" si="4"/>
        <v>0</v>
      </c>
    </row>
    <row r="87" spans="1:6" ht="12.75">
      <c r="A87" s="514">
        <v>6</v>
      </c>
      <c r="B87" s="515"/>
      <c r="C87" s="516"/>
      <c r="D87" s="516"/>
      <c r="E87" s="516"/>
      <c r="F87" s="517">
        <f t="shared" si="4"/>
        <v>0</v>
      </c>
    </row>
    <row r="88" spans="1:6" ht="12.75">
      <c r="A88" s="514">
        <v>7</v>
      </c>
      <c r="B88" s="515"/>
      <c r="C88" s="516"/>
      <c r="D88" s="516"/>
      <c r="E88" s="516"/>
      <c r="F88" s="517">
        <f t="shared" si="4"/>
        <v>0</v>
      </c>
    </row>
    <row r="89" spans="1:6" ht="12.75">
      <c r="A89" s="514">
        <v>8</v>
      </c>
      <c r="B89" s="515"/>
      <c r="C89" s="516"/>
      <c r="D89" s="516"/>
      <c r="E89" s="516"/>
      <c r="F89" s="517">
        <f t="shared" si="4"/>
        <v>0</v>
      </c>
    </row>
    <row r="90" spans="1:6" ht="12" customHeight="1">
      <c r="A90" s="514">
        <v>9</v>
      </c>
      <c r="B90" s="515"/>
      <c r="C90" s="516"/>
      <c r="D90" s="516"/>
      <c r="E90" s="516"/>
      <c r="F90" s="517">
        <f t="shared" si="4"/>
        <v>0</v>
      </c>
    </row>
    <row r="91" spans="1:6" ht="12.75">
      <c r="A91" s="514">
        <v>10</v>
      </c>
      <c r="B91" s="515"/>
      <c r="C91" s="516"/>
      <c r="D91" s="516"/>
      <c r="E91" s="516"/>
      <c r="F91" s="517">
        <f t="shared" si="4"/>
        <v>0</v>
      </c>
    </row>
    <row r="92" spans="1:6" ht="12.75">
      <c r="A92" s="514">
        <v>11</v>
      </c>
      <c r="B92" s="515"/>
      <c r="C92" s="516"/>
      <c r="D92" s="516"/>
      <c r="E92" s="516"/>
      <c r="F92" s="517">
        <f t="shared" si="4"/>
        <v>0</v>
      </c>
    </row>
    <row r="93" spans="1:6" ht="12.75">
      <c r="A93" s="514">
        <v>12</v>
      </c>
      <c r="B93" s="515"/>
      <c r="C93" s="516"/>
      <c r="D93" s="516"/>
      <c r="E93" s="516"/>
      <c r="F93" s="517">
        <f t="shared" si="4"/>
        <v>0</v>
      </c>
    </row>
    <row r="94" spans="1:6" ht="12.75">
      <c r="A94" s="514">
        <v>13</v>
      </c>
      <c r="B94" s="515"/>
      <c r="C94" s="516"/>
      <c r="D94" s="516"/>
      <c r="E94" s="516"/>
      <c r="F94" s="517">
        <f t="shared" si="4"/>
        <v>0</v>
      </c>
    </row>
    <row r="95" spans="1:6" ht="12" customHeight="1">
      <c r="A95" s="514">
        <v>14</v>
      </c>
      <c r="B95" s="515"/>
      <c r="C95" s="516"/>
      <c r="D95" s="516"/>
      <c r="E95" s="516"/>
      <c r="F95" s="517">
        <f t="shared" si="4"/>
        <v>0</v>
      </c>
    </row>
    <row r="96" spans="1:6" ht="12.75">
      <c r="A96" s="514">
        <v>15</v>
      </c>
      <c r="B96" s="515"/>
      <c r="C96" s="516"/>
      <c r="D96" s="516"/>
      <c r="E96" s="516"/>
      <c r="F96" s="517">
        <f t="shared" si="4"/>
        <v>0</v>
      </c>
    </row>
    <row r="97" spans="1:16" ht="15" customHeight="1">
      <c r="A97" s="518" t="s">
        <v>578</v>
      </c>
      <c r="B97" s="519" t="s">
        <v>858</v>
      </c>
      <c r="C97" s="513">
        <f>SUM(C82:C96)</f>
        <v>0</v>
      </c>
      <c r="D97" s="513"/>
      <c r="E97" s="513">
        <f>SUM(E82:E96)</f>
        <v>0</v>
      </c>
      <c r="F97" s="520">
        <f>SUM(F82:F96)</f>
        <v>0</v>
      </c>
      <c r="G97" s="521"/>
      <c r="H97" s="521"/>
      <c r="I97" s="521"/>
      <c r="J97" s="521"/>
      <c r="K97" s="521"/>
      <c r="L97" s="521"/>
      <c r="M97" s="521"/>
      <c r="N97" s="521"/>
      <c r="O97" s="521"/>
      <c r="P97" s="521"/>
    </row>
    <row r="98" spans="1:6" ht="15.75" customHeight="1">
      <c r="A98" s="514" t="s">
        <v>847</v>
      </c>
      <c r="B98" s="522"/>
      <c r="C98" s="513"/>
      <c r="D98" s="513"/>
      <c r="E98" s="513"/>
      <c r="F98" s="520"/>
    </row>
    <row r="99" spans="1:6" ht="12.75">
      <c r="A99" s="514" t="s">
        <v>554</v>
      </c>
      <c r="B99" s="522"/>
      <c r="C99" s="516"/>
      <c r="D99" s="516"/>
      <c r="E99" s="516"/>
      <c r="F99" s="517">
        <f aca="true" t="shared" si="5" ref="F99:F113">C99-E99</f>
        <v>0</v>
      </c>
    </row>
    <row r="100" spans="1:6" ht="12.75">
      <c r="A100" s="514" t="s">
        <v>557</v>
      </c>
      <c r="B100" s="522"/>
      <c r="C100" s="516"/>
      <c r="D100" s="516"/>
      <c r="E100" s="516"/>
      <c r="F100" s="517">
        <f t="shared" si="5"/>
        <v>0</v>
      </c>
    </row>
    <row r="101" spans="1:6" ht="12.75">
      <c r="A101" s="514" t="s">
        <v>560</v>
      </c>
      <c r="B101" s="522"/>
      <c r="C101" s="516"/>
      <c r="D101" s="516"/>
      <c r="E101" s="516"/>
      <c r="F101" s="517">
        <f t="shared" si="5"/>
        <v>0</v>
      </c>
    </row>
    <row r="102" spans="1:6" ht="12.75">
      <c r="A102" s="514" t="s">
        <v>563</v>
      </c>
      <c r="B102" s="522"/>
      <c r="C102" s="516"/>
      <c r="D102" s="516"/>
      <c r="E102" s="516"/>
      <c r="F102" s="517">
        <f t="shared" si="5"/>
        <v>0</v>
      </c>
    </row>
    <row r="103" spans="1:6" ht="12.75">
      <c r="A103" s="514">
        <v>5</v>
      </c>
      <c r="B103" s="515"/>
      <c r="C103" s="516"/>
      <c r="D103" s="516"/>
      <c r="E103" s="516"/>
      <c r="F103" s="517">
        <f t="shared" si="5"/>
        <v>0</v>
      </c>
    </row>
    <row r="104" spans="1:6" ht="12.75">
      <c r="A104" s="514">
        <v>6</v>
      </c>
      <c r="B104" s="515"/>
      <c r="C104" s="516"/>
      <c r="D104" s="516"/>
      <c r="E104" s="516"/>
      <c r="F104" s="517">
        <f t="shared" si="5"/>
        <v>0</v>
      </c>
    </row>
    <row r="105" spans="1:6" ht="12.75">
      <c r="A105" s="514">
        <v>7</v>
      </c>
      <c r="B105" s="515"/>
      <c r="C105" s="516"/>
      <c r="D105" s="516"/>
      <c r="E105" s="516"/>
      <c r="F105" s="517">
        <f t="shared" si="5"/>
        <v>0</v>
      </c>
    </row>
    <row r="106" spans="1:6" ht="12.75">
      <c r="A106" s="514">
        <v>8</v>
      </c>
      <c r="B106" s="515"/>
      <c r="C106" s="516"/>
      <c r="D106" s="516"/>
      <c r="E106" s="516"/>
      <c r="F106" s="517">
        <f t="shared" si="5"/>
        <v>0</v>
      </c>
    </row>
    <row r="107" spans="1:6" ht="12" customHeight="1">
      <c r="A107" s="514">
        <v>9</v>
      </c>
      <c r="B107" s="515"/>
      <c r="C107" s="516"/>
      <c r="D107" s="516"/>
      <c r="E107" s="516"/>
      <c r="F107" s="517">
        <f t="shared" si="5"/>
        <v>0</v>
      </c>
    </row>
    <row r="108" spans="1:6" ht="12.75">
      <c r="A108" s="514">
        <v>10</v>
      </c>
      <c r="B108" s="515"/>
      <c r="C108" s="516"/>
      <c r="D108" s="516"/>
      <c r="E108" s="516"/>
      <c r="F108" s="517">
        <f t="shared" si="5"/>
        <v>0</v>
      </c>
    </row>
    <row r="109" spans="1:6" ht="12.75">
      <c r="A109" s="514">
        <v>11</v>
      </c>
      <c r="B109" s="515"/>
      <c r="C109" s="516"/>
      <c r="D109" s="516"/>
      <c r="E109" s="516"/>
      <c r="F109" s="517">
        <f t="shared" si="5"/>
        <v>0</v>
      </c>
    </row>
    <row r="110" spans="1:6" ht="12.75">
      <c r="A110" s="514">
        <v>12</v>
      </c>
      <c r="B110" s="515"/>
      <c r="C110" s="516"/>
      <c r="D110" s="516"/>
      <c r="E110" s="516"/>
      <c r="F110" s="517">
        <f t="shared" si="5"/>
        <v>0</v>
      </c>
    </row>
    <row r="111" spans="1:6" ht="12.75">
      <c r="A111" s="514">
        <v>13</v>
      </c>
      <c r="B111" s="515"/>
      <c r="C111" s="516"/>
      <c r="D111" s="516"/>
      <c r="E111" s="516"/>
      <c r="F111" s="517">
        <f t="shared" si="5"/>
        <v>0</v>
      </c>
    </row>
    <row r="112" spans="1:6" ht="12" customHeight="1">
      <c r="A112" s="514">
        <v>14</v>
      </c>
      <c r="B112" s="515"/>
      <c r="C112" s="516"/>
      <c r="D112" s="516"/>
      <c r="E112" s="516"/>
      <c r="F112" s="517">
        <f t="shared" si="5"/>
        <v>0</v>
      </c>
    </row>
    <row r="113" spans="1:6" ht="12.75">
      <c r="A113" s="514">
        <v>15</v>
      </c>
      <c r="B113" s="515"/>
      <c r="C113" s="516"/>
      <c r="D113" s="516"/>
      <c r="E113" s="516"/>
      <c r="F113" s="517">
        <f t="shared" si="5"/>
        <v>0</v>
      </c>
    </row>
    <row r="114" spans="1:16" ht="11.25" customHeight="1">
      <c r="A114" s="518" t="s">
        <v>830</v>
      </c>
      <c r="B114" s="519" t="s">
        <v>859</v>
      </c>
      <c r="C114" s="513">
        <f>SUM(C99:C113)</f>
        <v>0</v>
      </c>
      <c r="D114" s="513"/>
      <c r="E114" s="513">
        <f>SUM(E99:E113)</f>
        <v>0</v>
      </c>
      <c r="F114" s="520">
        <f>SUM(F99:F113)</f>
        <v>0</v>
      </c>
      <c r="G114" s="521"/>
      <c r="H114" s="521"/>
      <c r="I114" s="521"/>
      <c r="J114" s="521"/>
      <c r="K114" s="521"/>
      <c r="L114" s="521"/>
      <c r="M114" s="521"/>
      <c r="N114" s="521"/>
      <c r="O114" s="521"/>
      <c r="P114" s="521"/>
    </row>
    <row r="115" spans="1:6" ht="15" customHeight="1">
      <c r="A115" s="514" t="s">
        <v>849</v>
      </c>
      <c r="B115" s="522"/>
      <c r="C115" s="513"/>
      <c r="D115" s="513"/>
      <c r="E115" s="513"/>
      <c r="F115" s="520"/>
    </row>
    <row r="116" spans="1:6" ht="12.75">
      <c r="A116" s="514" t="s">
        <v>554</v>
      </c>
      <c r="B116" s="522"/>
      <c r="C116" s="516"/>
      <c r="D116" s="516"/>
      <c r="E116" s="516"/>
      <c r="F116" s="517">
        <f aca="true" t="shared" si="6" ref="F116:F130">C116-E116</f>
        <v>0</v>
      </c>
    </row>
    <row r="117" spans="1:6" ht="12.75">
      <c r="A117" s="514" t="s">
        <v>557</v>
      </c>
      <c r="B117" s="522"/>
      <c r="C117" s="516"/>
      <c r="D117" s="516"/>
      <c r="E117" s="516"/>
      <c r="F117" s="517">
        <f t="shared" si="6"/>
        <v>0</v>
      </c>
    </row>
    <row r="118" spans="1:6" ht="12.75">
      <c r="A118" s="514" t="s">
        <v>560</v>
      </c>
      <c r="B118" s="522"/>
      <c r="C118" s="516"/>
      <c r="D118" s="516"/>
      <c r="E118" s="516"/>
      <c r="F118" s="517">
        <f t="shared" si="6"/>
        <v>0</v>
      </c>
    </row>
    <row r="119" spans="1:6" ht="12.75">
      <c r="A119" s="514" t="s">
        <v>563</v>
      </c>
      <c r="B119" s="522"/>
      <c r="C119" s="516"/>
      <c r="D119" s="516"/>
      <c r="E119" s="516"/>
      <c r="F119" s="517">
        <f t="shared" si="6"/>
        <v>0</v>
      </c>
    </row>
    <row r="120" spans="1:6" ht="12.75">
      <c r="A120" s="514">
        <v>5</v>
      </c>
      <c r="B120" s="515"/>
      <c r="C120" s="516"/>
      <c r="D120" s="516"/>
      <c r="E120" s="516"/>
      <c r="F120" s="517">
        <f t="shared" si="6"/>
        <v>0</v>
      </c>
    </row>
    <row r="121" spans="1:6" ht="12.75">
      <c r="A121" s="514">
        <v>6</v>
      </c>
      <c r="B121" s="515"/>
      <c r="C121" s="516"/>
      <c r="D121" s="516"/>
      <c r="E121" s="516"/>
      <c r="F121" s="517">
        <f t="shared" si="6"/>
        <v>0</v>
      </c>
    </row>
    <row r="122" spans="1:6" ht="12.75">
      <c r="A122" s="514">
        <v>7</v>
      </c>
      <c r="B122" s="515"/>
      <c r="C122" s="516"/>
      <c r="D122" s="516"/>
      <c r="E122" s="516"/>
      <c r="F122" s="517">
        <f t="shared" si="6"/>
        <v>0</v>
      </c>
    </row>
    <row r="123" spans="1:6" ht="12.75">
      <c r="A123" s="514">
        <v>8</v>
      </c>
      <c r="B123" s="515"/>
      <c r="C123" s="516"/>
      <c r="D123" s="516"/>
      <c r="E123" s="516"/>
      <c r="F123" s="517">
        <f t="shared" si="6"/>
        <v>0</v>
      </c>
    </row>
    <row r="124" spans="1:6" ht="12" customHeight="1">
      <c r="A124" s="514">
        <v>9</v>
      </c>
      <c r="B124" s="515"/>
      <c r="C124" s="516"/>
      <c r="D124" s="516"/>
      <c r="E124" s="516"/>
      <c r="F124" s="517">
        <f t="shared" si="6"/>
        <v>0</v>
      </c>
    </row>
    <row r="125" spans="1:6" ht="12.75">
      <c r="A125" s="514">
        <v>10</v>
      </c>
      <c r="B125" s="515"/>
      <c r="C125" s="516"/>
      <c r="D125" s="516"/>
      <c r="E125" s="516"/>
      <c r="F125" s="517">
        <f t="shared" si="6"/>
        <v>0</v>
      </c>
    </row>
    <row r="126" spans="1:6" ht="12.75">
      <c r="A126" s="514">
        <v>11</v>
      </c>
      <c r="B126" s="515"/>
      <c r="C126" s="516"/>
      <c r="D126" s="516"/>
      <c r="E126" s="516"/>
      <c r="F126" s="517">
        <f t="shared" si="6"/>
        <v>0</v>
      </c>
    </row>
    <row r="127" spans="1:6" ht="12.75">
      <c r="A127" s="514">
        <v>12</v>
      </c>
      <c r="B127" s="515"/>
      <c r="C127" s="516"/>
      <c r="D127" s="516"/>
      <c r="E127" s="516"/>
      <c r="F127" s="517">
        <f t="shared" si="6"/>
        <v>0</v>
      </c>
    </row>
    <row r="128" spans="1:6" ht="12.75">
      <c r="A128" s="514">
        <v>13</v>
      </c>
      <c r="B128" s="515"/>
      <c r="C128" s="516"/>
      <c r="D128" s="516"/>
      <c r="E128" s="516"/>
      <c r="F128" s="517">
        <f t="shared" si="6"/>
        <v>0</v>
      </c>
    </row>
    <row r="129" spans="1:6" ht="12" customHeight="1">
      <c r="A129" s="514">
        <v>14</v>
      </c>
      <c r="B129" s="515"/>
      <c r="C129" s="516"/>
      <c r="D129" s="516"/>
      <c r="E129" s="516"/>
      <c r="F129" s="517">
        <f t="shared" si="6"/>
        <v>0</v>
      </c>
    </row>
    <row r="130" spans="1:6" ht="12.75">
      <c r="A130" s="514">
        <v>15</v>
      </c>
      <c r="B130" s="515"/>
      <c r="C130" s="516"/>
      <c r="D130" s="516"/>
      <c r="E130" s="516"/>
      <c r="F130" s="517">
        <f t="shared" si="6"/>
        <v>0</v>
      </c>
    </row>
    <row r="131" spans="1:16" ht="15.75" customHeight="1">
      <c r="A131" s="518" t="s">
        <v>850</v>
      </c>
      <c r="B131" s="519" t="s">
        <v>860</v>
      </c>
      <c r="C131" s="513">
        <f>SUM(C116:C130)</f>
        <v>0</v>
      </c>
      <c r="D131" s="513"/>
      <c r="E131" s="513">
        <f>SUM(E116:E130)</f>
        <v>0</v>
      </c>
      <c r="F131" s="520">
        <f>SUM(F116:F130)</f>
        <v>0</v>
      </c>
      <c r="G131" s="521"/>
      <c r="H131" s="521"/>
      <c r="I131" s="521"/>
      <c r="J131" s="521"/>
      <c r="K131" s="521"/>
      <c r="L131" s="521"/>
      <c r="M131" s="521"/>
      <c r="N131" s="521"/>
      <c r="O131" s="521"/>
      <c r="P131" s="521"/>
    </row>
    <row r="132" spans="1:6" ht="12.75" customHeight="1">
      <c r="A132" s="514" t="s">
        <v>852</v>
      </c>
      <c r="B132" s="522"/>
      <c r="C132" s="513"/>
      <c r="D132" s="513"/>
      <c r="E132" s="513"/>
      <c r="F132" s="520"/>
    </row>
    <row r="133" spans="1:6" ht="12.75">
      <c r="A133" s="514" t="s">
        <v>861</v>
      </c>
      <c r="B133" s="522"/>
      <c r="C133" s="516"/>
      <c r="D133" s="516"/>
      <c r="E133" s="516"/>
      <c r="F133" s="517">
        <f aca="true" t="shared" si="7" ref="F133:F147">C133-E133</f>
        <v>0</v>
      </c>
    </row>
    <row r="134" spans="1:6" ht="12.75">
      <c r="A134" s="514" t="s">
        <v>557</v>
      </c>
      <c r="B134" s="522"/>
      <c r="C134" s="516"/>
      <c r="D134" s="516"/>
      <c r="E134" s="516"/>
      <c r="F134" s="517">
        <f t="shared" si="7"/>
        <v>0</v>
      </c>
    </row>
    <row r="135" spans="1:6" ht="12.75">
      <c r="A135" s="514" t="s">
        <v>560</v>
      </c>
      <c r="B135" s="522"/>
      <c r="C135" s="516"/>
      <c r="D135" s="516"/>
      <c r="E135" s="516"/>
      <c r="F135" s="517">
        <f t="shared" si="7"/>
        <v>0</v>
      </c>
    </row>
    <row r="136" spans="1:6" ht="12.75">
      <c r="A136" s="514" t="s">
        <v>563</v>
      </c>
      <c r="B136" s="522"/>
      <c r="C136" s="516"/>
      <c r="D136" s="516"/>
      <c r="E136" s="516"/>
      <c r="F136" s="517">
        <f t="shared" si="7"/>
        <v>0</v>
      </c>
    </row>
    <row r="137" spans="1:6" ht="12.75">
      <c r="A137" s="514">
        <v>5</v>
      </c>
      <c r="B137" s="515"/>
      <c r="C137" s="516"/>
      <c r="D137" s="516"/>
      <c r="E137" s="516"/>
      <c r="F137" s="517">
        <f t="shared" si="7"/>
        <v>0</v>
      </c>
    </row>
    <row r="138" spans="1:6" ht="12.75">
      <c r="A138" s="514">
        <v>6</v>
      </c>
      <c r="B138" s="515"/>
      <c r="C138" s="516"/>
      <c r="D138" s="516"/>
      <c r="E138" s="516"/>
      <c r="F138" s="517">
        <f t="shared" si="7"/>
        <v>0</v>
      </c>
    </row>
    <row r="139" spans="1:6" ht="12.75">
      <c r="A139" s="514">
        <v>7</v>
      </c>
      <c r="B139" s="515"/>
      <c r="C139" s="516"/>
      <c r="D139" s="516"/>
      <c r="E139" s="516"/>
      <c r="F139" s="517">
        <f t="shared" si="7"/>
        <v>0</v>
      </c>
    </row>
    <row r="140" spans="1:6" ht="12.75">
      <c r="A140" s="514">
        <v>8</v>
      </c>
      <c r="B140" s="515"/>
      <c r="C140" s="516"/>
      <c r="D140" s="516"/>
      <c r="E140" s="516"/>
      <c r="F140" s="517">
        <f t="shared" si="7"/>
        <v>0</v>
      </c>
    </row>
    <row r="141" spans="1:6" ht="12" customHeight="1">
      <c r="A141" s="514">
        <v>9</v>
      </c>
      <c r="B141" s="515"/>
      <c r="C141" s="516"/>
      <c r="D141" s="516"/>
      <c r="E141" s="516"/>
      <c r="F141" s="517">
        <f t="shared" si="7"/>
        <v>0</v>
      </c>
    </row>
    <row r="142" spans="1:6" ht="12.75">
      <c r="A142" s="514">
        <v>10</v>
      </c>
      <c r="B142" s="515"/>
      <c r="C142" s="516"/>
      <c r="D142" s="516"/>
      <c r="E142" s="516"/>
      <c r="F142" s="517">
        <f t="shared" si="7"/>
        <v>0</v>
      </c>
    </row>
    <row r="143" spans="1:6" ht="12.75">
      <c r="A143" s="514">
        <v>11</v>
      </c>
      <c r="B143" s="515"/>
      <c r="C143" s="516"/>
      <c r="D143" s="516"/>
      <c r="E143" s="516"/>
      <c r="F143" s="517">
        <f t="shared" si="7"/>
        <v>0</v>
      </c>
    </row>
    <row r="144" spans="1:6" ht="12.75">
      <c r="A144" s="514">
        <v>12</v>
      </c>
      <c r="B144" s="515"/>
      <c r="C144" s="516"/>
      <c r="D144" s="516"/>
      <c r="E144" s="516"/>
      <c r="F144" s="517">
        <f t="shared" si="7"/>
        <v>0</v>
      </c>
    </row>
    <row r="145" spans="1:6" ht="12.75">
      <c r="A145" s="514">
        <v>13</v>
      </c>
      <c r="B145" s="515"/>
      <c r="C145" s="516"/>
      <c r="D145" s="516"/>
      <c r="E145" s="516"/>
      <c r="F145" s="517">
        <f t="shared" si="7"/>
        <v>0</v>
      </c>
    </row>
    <row r="146" spans="1:6" ht="12" customHeight="1">
      <c r="A146" s="514">
        <v>14</v>
      </c>
      <c r="B146" s="515"/>
      <c r="C146" s="516"/>
      <c r="D146" s="516"/>
      <c r="E146" s="516"/>
      <c r="F146" s="517">
        <f t="shared" si="7"/>
        <v>0</v>
      </c>
    </row>
    <row r="147" spans="1:6" ht="12.75">
      <c r="A147" s="514">
        <v>15</v>
      </c>
      <c r="B147" s="515"/>
      <c r="C147" s="516"/>
      <c r="D147" s="516"/>
      <c r="E147" s="516"/>
      <c r="F147" s="517">
        <f t="shared" si="7"/>
        <v>0</v>
      </c>
    </row>
    <row r="148" spans="1:16" ht="17.25" customHeight="1">
      <c r="A148" s="518" t="s">
        <v>595</v>
      </c>
      <c r="B148" s="519" t="s">
        <v>862</v>
      </c>
      <c r="C148" s="513">
        <f>SUM(C133:C147)</f>
        <v>0</v>
      </c>
      <c r="D148" s="513"/>
      <c r="E148" s="513">
        <f>SUM(E133:E147)</f>
        <v>0</v>
      </c>
      <c r="F148" s="520">
        <f>SUM(F133:F147)</f>
        <v>0</v>
      </c>
      <c r="G148" s="521"/>
      <c r="H148" s="521"/>
      <c r="I148" s="521"/>
      <c r="J148" s="521"/>
      <c r="K148" s="521"/>
      <c r="L148" s="521"/>
      <c r="M148" s="521"/>
      <c r="N148" s="521"/>
      <c r="O148" s="521"/>
      <c r="P148" s="521"/>
    </row>
    <row r="149" spans="1:16" ht="19.5" customHeight="1">
      <c r="A149" s="523" t="s">
        <v>863</v>
      </c>
      <c r="B149" s="519" t="s">
        <v>864</v>
      </c>
      <c r="C149" s="513">
        <f>C148+C131+C114+C97</f>
        <v>0</v>
      </c>
      <c r="D149" s="513"/>
      <c r="E149" s="513">
        <f>E148+E131+E114+E97</f>
        <v>0</v>
      </c>
      <c r="F149" s="520">
        <f>F148+F131+F114+F97</f>
        <v>0</v>
      </c>
      <c r="G149" s="521"/>
      <c r="H149" s="521"/>
      <c r="I149" s="521"/>
      <c r="J149" s="521"/>
      <c r="K149" s="521"/>
      <c r="L149" s="521"/>
      <c r="M149" s="521"/>
      <c r="N149" s="521"/>
      <c r="O149" s="521"/>
      <c r="P149" s="521"/>
    </row>
    <row r="150" spans="1:6" ht="19.5" customHeight="1">
      <c r="A150" s="524"/>
      <c r="B150" s="525"/>
      <c r="C150" s="526"/>
      <c r="D150" s="526"/>
      <c r="E150" s="526"/>
      <c r="F150" s="526"/>
    </row>
    <row r="151" spans="1:6" ht="12.75" customHeight="1">
      <c r="A151" s="527" t="s">
        <v>900</v>
      </c>
      <c r="B151" s="528"/>
      <c r="C151" s="581" t="s">
        <v>884</v>
      </c>
      <c r="D151" s="581"/>
      <c r="E151" s="581"/>
      <c r="F151" s="581"/>
    </row>
    <row r="152" spans="1:6" ht="12.75">
      <c r="A152" s="529"/>
      <c r="B152" s="530"/>
      <c r="C152" s="529"/>
      <c r="D152" s="189" t="s">
        <v>882</v>
      </c>
      <c r="E152" s="529"/>
      <c r="F152" s="529"/>
    </row>
    <row r="153" spans="1:7" ht="12.75" customHeight="1">
      <c r="A153" s="529"/>
      <c r="B153" s="530"/>
      <c r="C153" s="535" t="s">
        <v>894</v>
      </c>
      <c r="D153" s="535"/>
      <c r="E153" s="535"/>
      <c r="F153" s="535"/>
      <c r="G153" s="535"/>
    </row>
  </sheetData>
  <sheetProtection selectLockedCells="1" selectUnlockedCells="1"/>
  <mergeCells count="6">
    <mergeCell ref="A2:F2"/>
    <mergeCell ref="A3:F3"/>
    <mergeCell ref="B5:D5"/>
    <mergeCell ref="B6:C6"/>
    <mergeCell ref="C151:F151"/>
    <mergeCell ref="C153:G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531" t="s">
        <v>865</v>
      </c>
      <c r="B1" s="531" t="s">
        <v>866</v>
      </c>
    </row>
    <row r="2" spans="1:2" ht="12.75">
      <c r="A2" s="531" t="s">
        <v>867</v>
      </c>
      <c r="B2" s="531" t="s">
        <v>868</v>
      </c>
    </row>
    <row r="3" spans="1:2" ht="12.75">
      <c r="A3" s="531" t="s">
        <v>869</v>
      </c>
      <c r="B3" s="531" t="s">
        <v>870</v>
      </c>
    </row>
    <row r="4" spans="1:2" ht="12.75">
      <c r="A4" s="531" t="s">
        <v>871</v>
      </c>
      <c r="B4" s="531" t="s">
        <v>872</v>
      </c>
    </row>
    <row r="5" spans="1:2" ht="12.75">
      <c r="A5" s="531" t="s">
        <v>873</v>
      </c>
      <c r="B5" s="531" t="s">
        <v>874</v>
      </c>
    </row>
    <row r="6" spans="1:2" ht="12.75">
      <c r="A6" s="531" t="s">
        <v>875</v>
      </c>
      <c r="B6" s="531" t="s">
        <v>876</v>
      </c>
    </row>
    <row r="7" spans="1:2" ht="12.75">
      <c r="A7" s="531" t="s">
        <v>877</v>
      </c>
      <c r="B7" s="531" t="s">
        <v>878</v>
      </c>
    </row>
    <row r="8" spans="1:2" ht="12.75">
      <c r="A8" s="531" t="s">
        <v>879</v>
      </c>
      <c r="B8" s="531" t="s">
        <v>880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USER02</cp:lastModifiedBy>
  <cp:lastPrinted>2015-08-17T09:09:19Z</cp:lastPrinted>
  <dcterms:created xsi:type="dcterms:W3CDTF">2014-06-17T12:21:29Z</dcterms:created>
  <dcterms:modified xsi:type="dcterms:W3CDTF">2015-08-28T12:56:04Z</dcterms:modified>
  <cp:category/>
  <cp:version/>
  <cp:contentType/>
  <cp:contentStatus/>
</cp:coreProperties>
</file>