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към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<sst xmlns="http://schemas.openxmlformats.org/spreadsheetml/2006/main" count="1189" uniqueCount="919">
  <si>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</si>
  <si>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</si>
  <si>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</si>
  <si>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</si>
  <si>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</si>
  <si>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</si>
  <si>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</si>
  <si>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</si>
  <si>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</si>
  <si>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</si>
  <si>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</si>
  <si>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</si>
  <si>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</si>
  <si>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</si>
  <si>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</si>
  <si>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</si>
  <si>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</si>
  <si>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</si>
  <si>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</si>
  <si>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</si>
  <si>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</si>
  <si>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</si>
  <si>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</si>
  <si>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</si>
  <si>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</si>
  <si>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</si>
  <si>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</si>
  <si>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</si>
  <si>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</si>
  <si>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</si>
  <si>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</si>
  <si>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</si>
  <si>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</si>
  <si>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</si>
  <si>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</si>
  <si>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</si>
  <si>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</si>
  <si>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</si>
  <si>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</si>
  <si>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</si>
  <si>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</si>
  <si>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</si>
  <si>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</si>
  <si>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</si>
  <si>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</si>
  <si>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</si>
  <si>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</si>
  <si>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</si>
  <si>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</si>
  <si>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</si>
  <si>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</si>
  <si>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</si>
  <si>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</si>
  <si>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</si>
  <si>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</si>
  <si>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</si>
  <si>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</si>
  <si>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</si>
  <si>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</si>
  <si>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</si>
  <si>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</si>
  <si>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</si>
  <si>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</si>
  <si>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</si>
  <si>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</si>
  <si>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</si>
  <si>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</si>
  <si>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</si>
  <si>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</si>
  <si>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</si>
  <si>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</si>
  <si>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</si>
  <si>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</si>
  <si>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</si>
  <si>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</si>
  <si>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</si>
  <si>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</si>
  <si>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</si>
  <si>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</si>
  <si>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</si>
  <si>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</si>
  <si>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</si>
  <si>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</si>
  <si>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</si>
  <si>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</si>
  <si>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</si>
  <si>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</si>
  <si>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</si>
  <si>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</si>
  <si>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</si>
  <si>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</si>
  <si>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</si>
  <si>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</si>
  <si>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</si>
  <si>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</si>
  <si>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</si>
  <si>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</si>
  <si>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</si>
  <si>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</si>
  <si>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</si>
  <si>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</si>
  <si>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</si>
  <si>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</si>
  <si>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</si>
  <si>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</si>
  <si>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</si>
  <si>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</si>
  <si>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</si>
  <si>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</si>
  <si>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</si>
  <si>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</si>
  <si>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</si>
  <si>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</si>
  <si>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</si>
  <si>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</si>
  <si>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</si>
  <si>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</si>
  <si>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</si>
  <si>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</si>
  <si>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</si>
  <si>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</si>
  <si>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</si>
  <si>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</si>
  <si>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</si>
  <si>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</si>
  <si>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</si>
  <si>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</si>
  <si>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</si>
  <si>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</si>
  <si>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</si>
  <si>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</si>
  <si>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</si>
  <si>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</si>
  <si>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</si>
  <si>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</si>
  <si>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</si>
  <si>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</si>
  <si>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</si>
  <si>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</si>
  <si>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</si>
  <si>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</si>
  <si>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</si>
  <si>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</si>
  <si>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</si>
  <si>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</si>
  <si>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</si>
  <si>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</si>
  <si>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</si>
  <si>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</si>
  <si>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</si>
  <si>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</si>
  <si>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</si>
  <si>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</si>
  <si>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</si>
  <si>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</si>
  <si>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</si>
  <si>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</si>
  <si>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</si>
  <si>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</si>
  <si>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</si>
  <si>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</si>
  <si>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</si>
  <si>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</si>
  <si>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</si>
  <si>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</si>
  <si>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</si>
  <si>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</si>
  <si>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</si>
  <si>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</si>
  <si>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</si>
  <si>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</si>
  <si>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</si>
  <si>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</si>
  <si>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</si>
  <si>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</si>
  <si>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</si>
  <si>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</si>
  <si>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</si>
  <si>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</si>
  <si>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</si>
  <si>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</si>
  <si>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</si>
  <si>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</si>
  <si>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</si>
  <si>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</si>
  <si>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</si>
  <si>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</si>
  <si>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</si>
  <si>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</si>
  <si>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</si>
  <si>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</si>
  <si>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</si>
  <si>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</si>
  <si>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</si>
  <si>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</si>
  <si>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</si>
  <si>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</si>
  <si>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</si>
  <si>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</si>
  <si>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</si>
  <si>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</si>
  <si>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</si>
  <si>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</si>
  <si>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</si>
  <si>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</si>
  <si>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</si>
  <si>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</si>
  <si>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</si>
  <si>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</si>
  <si>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</si>
  <si>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</si>
  <si>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</si>
  <si>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</si>
  <si>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</si>
  <si>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</si>
  <si>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</si>
  <si>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</si>
  <si>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</si>
  <si>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</si>
  <si>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</si>
  <si>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</si>
  <si>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</si>
  <si>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</si>
  <si>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</si>
  <si>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</si>
  <si>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</si>
  <si>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</si>
  <si>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</si>
  <si>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</si>
  <si>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</si>
  <si>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</si>
  <si>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</si>
  <si>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</si>
  <si>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</si>
  <si>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</si>
  <si>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</si>
  <si>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</si>
  <si>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</si>
  <si>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</si>
  <si>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</si>
  <si>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</si>
  <si>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</si>
  <si>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</si>
  <si>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</si>
  <si>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</si>
  <si>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</si>
  <si>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</si>
  <si>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</si>
  <si>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</si>
  <si>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</si>
  <si>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</si>
  <si>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</si>
  <si>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</si>
  <si>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</si>
  <si>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</si>
  <si>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</si>
  <si>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</si>
  <si>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</si>
  <si>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</si>
  <si>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</si>
  <si>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</si>
  <si>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</si>
  <si>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</si>
  <si>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</si>
  <si>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</si>
  <si>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</si>
  <si>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</si>
  <si>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</si>
  <si>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</si>
  <si>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</si>
  <si>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</si>
  <si>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</si>
  <si>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</si>
  <si>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</si>
  <si>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</si>
  <si>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</si>
  <si>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</si>
  <si>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</si>
  <si>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</si>
  <si>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</si>
  <si>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</si>
  <si>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</si>
  <si>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</si>
  <si>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</si>
  <si>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</si>
  <si>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</si>
  <si>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</si>
  <si>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</si>
  <si>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</si>
  <si>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</si>
  <si>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</si>
  <si>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</si>
  <si>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</si>
  <si>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</si>
  <si>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</si>
  <si>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</si>
  <si>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</si>
  <si>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</si>
  <si>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</si>
  <si>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</si>
  <si>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</si>
  <si>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</si>
  <si>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</si>
  <si>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</si>
  <si>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</si>
  <si>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</si>
  <si>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</si>
  <si>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</si>
  <si>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</si>
  <si>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</si>
  <si>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</si>
  <si>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</si>
  <si>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</si>
  <si>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</si>
  <si>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</si>
  <si>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</si>
  <si>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</si>
  <si>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</si>
  <si>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</si>
  <si>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</si>
  <si>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</si>
  <si>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</si>
  <si>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</si>
  <si>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</si>
  <si>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</si>
  <si>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</si>
  <si>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</si>
  <si>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</si>
  <si>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</si>
  <si>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</si>
  <si>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</si>
  <si>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</si>
  <si>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</si>
  <si>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</si>
  <si>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</si>
  <si>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</si>
  <si>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</si>
  <si>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</si>
  <si>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</si>
  <si>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</si>
  <si>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</si>
  <si>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</si>
  <si>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</si>
  <si>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</si>
  <si>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</si>
  <si>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</si>
  <si>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</si>
  <si>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</si>
  <si>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</si>
  <si>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</si>
  <si>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</si>
  <si>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</si>
  <si>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</si>
  <si>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</si>
  <si>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</si>
  <si>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</si>
  <si>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</si>
  <si>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</si>
  <si>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</si>
  <si>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</si>
  <si>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</si>
  <si>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</si>
  <si>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</si>
  <si>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</si>
  <si>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</si>
  <si>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</si>
  <si>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</si>
  <si>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</si>
  <si>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</si>
  <si>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</si>
  <si>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</si>
  <si>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</si>
  <si>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</si>
  <si>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</si>
  <si>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</si>
  <si>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</si>
  <si>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</si>
  <si>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</si>
  <si>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</si>
  <si>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</si>
  <si>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</si>
  <si>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</si>
  <si>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</si>
  <si>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</si>
  <si>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</si>
  <si>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</si>
  <si>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</si>
  <si>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</si>
  <si>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</si>
  <si>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</si>
  <si>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</si>
  <si>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</si>
  <si>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</si>
  <si>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</si>
  <si>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</si>
  <si>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</si>
  <si>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</si>
  <si>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</si>
  <si>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</si>
  <si>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</si>
  <si>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</si>
  <si>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</si>
  <si>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</si>
  <si>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</si>
  <si>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</si>
  <si>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</si>
  <si>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</si>
  <si>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</si>
  <si>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</si>
  <si>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</si>
  <si>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</si>
  <si>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</si>
  <si>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</si>
  <si>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</si>
  <si>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</si>
  <si>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</si>
  <si>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</si>
  <si>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</si>
  <si>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</si>
  <si>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</si>
  <si>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</si>
  <si>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</si>
  <si>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</si>
  <si>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</si>
  <si>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</si>
  <si>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</si>
  <si>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</si>
  <si>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</si>
  <si>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</si>
  <si>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</si>
  <si>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</si>
  <si>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</si>
  <si>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</si>
  <si>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</si>
  <si>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</si>
  <si>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</si>
  <si>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</si>
  <si>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</si>
  <si>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</si>
  <si>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</si>
  <si>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</si>
  <si>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</si>
  <si>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</si>
  <si>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</si>
  <si>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</si>
  <si>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</si>
  <si>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</si>
  <si>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</si>
  <si>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</si>
  <si>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</si>
  <si>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</si>
  <si>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</si>
  <si>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</si>
  <si>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</si>
  <si>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</si>
  <si>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</si>
  <si>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</si>
  <si>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</si>
  <si>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</si>
  <si>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</si>
  <si>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</si>
  <si>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</si>
  <si>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</si>
  <si>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</si>
  <si>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</si>
  <si>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</si>
  <si>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</si>
  <si>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</si>
  <si>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</si>
  <si>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</si>
  <si>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</si>
  <si>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</si>
  <si>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</si>
  <si>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</si>
  <si>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</si>
  <si>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</si>
  <si>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</si>
  <si>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</si>
  <si>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</si>
  <si>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</si>
  <si>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</si>
  <si>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</si>
  <si>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</si>
  <si>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</si>
  <si>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</si>
  <si>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</si>
  <si>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</si>
  <si>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</si>
  <si>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</si>
  <si>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</si>
  <si>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</si>
  <si>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</si>
  <si>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</si>
  <si>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</si>
  <si>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</si>
  <si>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</si>
  <si>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</si>
  <si>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</si>
  <si>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</si>
  <si>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</si>
  <si>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</si>
  <si>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</si>
  <si>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</si>
  <si>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</si>
  <si>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</si>
  <si>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</si>
  <si>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</si>
  <si>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</si>
  <si>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</si>
  <si>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</si>
  <si>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</si>
  <si>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</si>
  <si>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</si>
  <si>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</si>
  <si>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</si>
  <si>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</si>
  <si>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</si>
  <si>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</si>
  <si>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</si>
  <si>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</si>
  <si>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</si>
  <si>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</si>
  <si>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</si>
  <si>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</si>
  <si>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</si>
  <si>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</si>
  <si>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</si>
  <si>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</si>
  <si>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</si>
  <si>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</si>
  <si>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</si>
  <si>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</si>
  <si>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</si>
  <si>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</si>
  <si>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</si>
  <si>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</si>
  <si>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</si>
  <si>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</si>
  <si>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</si>
  <si>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</si>
  <si>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</si>
  <si>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</si>
  <si>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</si>
  <si>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</si>
  <si>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</si>
  <si>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</si>
  <si>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</si>
  <si>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</si>
  <si>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</si>
  <si>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</si>
  <si>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</si>
  <si>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</si>
  <si>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</si>
  <si>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</si>
  <si>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</si>
  <si>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</si>
  <si>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</si>
  <si>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</si>
  <si>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</si>
  <si>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</si>
  <si>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</si>
  <si>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</si>
  <si>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</si>
  <si>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</si>
  <si>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</si>
  <si>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</si>
  <si>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</si>
  <si>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</si>
  <si>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</si>
  <si>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</si>
  <si>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</si>
  <si>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</si>
  <si>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</si>
  <si>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</si>
  <si>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</si>
  <si>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</si>
  <si>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</si>
  <si>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</si>
  <si>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</si>
  <si>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</si>
  <si>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</si>
  <si>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</si>
  <si>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</si>
  <si>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</si>
  <si>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</si>
  <si>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</si>
  <si>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</si>
  <si>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</si>
  <si>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</si>
  <si>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</si>
  <si>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</si>
  <si>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</si>
  <si>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</si>
  <si>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</si>
  <si>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</si>
  <si>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</si>
  <si>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</si>
  <si>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</si>
  <si>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</si>
  <si>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</si>
  <si>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</si>
  <si>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</si>
  <si>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</si>
  <si>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</si>
  <si>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</si>
  <si>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</si>
  <si>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</si>
  <si>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</si>
  <si>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</si>
  <si>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</si>
  <si>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</si>
  <si>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</si>
  <si>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</si>
  <si>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</si>
  <si>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</si>
  <si>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</si>
  <si>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</si>
  <si>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</si>
  <si>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</si>
  <si>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</si>
  <si>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</si>
  <si>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</si>
  <si>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</si>
  <si>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</si>
  <si>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</si>
  <si>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</si>
  <si>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</si>
  <si>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</si>
  <si>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</si>
  <si>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</si>
  <si>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</si>
  <si>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</si>
  <si>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</si>
  <si>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</si>
  <si>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</si>
  <si>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</si>
  <si>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</si>
  <si>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</si>
  <si>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</si>
  <si>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</si>
  <si>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</si>
  <si>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</si>
  <si>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</si>
  <si>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</si>
  <si>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</si>
  <si>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</si>
  <si>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</si>
  <si>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</si>
  <si>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</si>
  <si>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</si>
  <si>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</si>
  <si>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</si>
  <si>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</si>
  <si>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</si>
  <si>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</si>
  <si>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</si>
  <si>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</si>
  <si>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</si>
  <si>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</si>
  <si>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</si>
  <si>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</si>
  <si>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</si>
  <si>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</si>
  <si>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</si>
  <si>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</si>
  <si>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</si>
  <si>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</si>
  <si>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</si>
  <si>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</si>
  <si>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</si>
  <si>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</si>
  <si>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</si>
  <si>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</si>
  <si>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</si>
  <si>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</si>
  <si>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</si>
  <si>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</si>
  <si>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</si>
  <si>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</si>
  <si>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</si>
  <si>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</si>
  <si>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</si>
  <si>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</si>
  <si>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</si>
  <si>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</si>
  <si>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</si>
  <si>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</si>
  <si>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</si>
  <si>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</si>
  <si>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</si>
  <si>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</si>
  <si>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</si>
  <si>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</si>
  <si>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</si>
  <si>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</si>
  <si>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</si>
  <si>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</si>
  <si>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</si>
  <si>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</si>
  <si>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</si>
  <si>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</si>
  <si>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</si>
  <si>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</si>
  <si>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</si>
  <si>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</si>
  <si>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</si>
  <si>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</si>
  <si>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</si>
  <si>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</si>
  <si>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</si>
  <si>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</si>
  <si>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</si>
  <si>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</si>
  <si>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</si>
  <si>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</si>
  <si>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</si>
  <si>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</si>
  <si>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</si>
  <si>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</si>
  <si>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</si>
  <si>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</si>
  <si>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</si>
  <si>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</si>
  <si>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</si>
  <si>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</si>
  <si>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</si>
  <si>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</si>
  <si>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</si>
  <si>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</si>
  <si>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</si>
  <si>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</si>
  <si>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</si>
  <si>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</si>
  <si>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</si>
  <si>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</si>
  <si>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</si>
  <si>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</si>
  <si>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</si>
  <si>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</si>
  <si>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</si>
  <si>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</si>
  <si>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</si>
  <si>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</si>
  <si>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</si>
  <si>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</si>
  <si>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</si>
  <si>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</si>
  <si>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</si>
  <si>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</si>
  <si>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</si>
  <si>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</si>
  <si>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</si>
  <si>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</si>
  <si>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</si>
  <si>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</si>
  <si>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</si>
  <si>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</si>
  <si>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</si>
  <si>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</si>
  <si>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</si>
  <si>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</si>
  <si>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</si>
  <si>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</si>
  <si>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</si>
  <si>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</si>
  <si>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</si>
  <si>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</si>
  <si>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</si>
  <si>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</si>
  <si>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</si>
  <si>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</si>
  <si>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</si>
  <si>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</si>
  <si>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</si>
  <si>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</si>
  <si>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</si>
  <si>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</si>
  <si>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</si>
  <si>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</si>
  <si>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</si>
  <si>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</si>
  <si>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</si>
  <si>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</si>
  <si>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</si>
  <si>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</si>
  <si>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</si>
  <si>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</si>
  <si>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</si>
  <si>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</si>
  <si>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</si>
  <si>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</si>
  <si>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</si>
  <si>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</si>
  <si>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</si>
  <si>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</si>
  <si>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</si>
  <si>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</si>
  <si>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</si>
  <si>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</si>
  <si>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</si>
  <si>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</si>
  <si>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</si>
  <si>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</si>
  <si>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</si>
  <si>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</si>
  <si>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</si>
  <si>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</si>
  <si>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</si>
  <si>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</si>
  <si>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</si>
  <si>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</si>
  <si>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</si>
  <si>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</si>
  <si>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</si>
  <si>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</si>
  <si>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</si>
  <si>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</si>
  <si>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</si>
  <si>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</si>
  <si>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</si>
  <si>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</si>
  <si>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</si>
  <si>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</si>
  <si>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</si>
  <si>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</si>
  <si>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</si>
  <si>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</si>
  <si>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</si>
  <si>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</si>
  <si>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</si>
  <si>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</si>
  <si>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</si>
  <si>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</si>
  <si>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</si>
  <si>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</si>
  <si>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</si>
  <si>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</si>
  <si>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</si>
  <si>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</si>
  <si>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</si>
  <si>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</si>
  <si>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</si>
  <si>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</si>
  <si>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</si>
  <si>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</si>
  <si>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</si>
  <si>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</si>
  <si>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</si>
  <si>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</si>
  <si>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</si>
  <si>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</si>
  <si>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</si>
  <si>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</si>
  <si>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</si>
  <si>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</si>
  <si>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</si>
  <si>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</si>
  <si>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</si>
  <si>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</si>
  <si>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</si>
  <si>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</si>
  <si>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</si>
  <si>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</si>
  <si>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</si>
  <si>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</si>
  <si>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ЕЛХИМ - ИСКРА  АД</t>
  </si>
  <si>
    <t>НЕКОНСОЛИДИРАН</t>
  </si>
  <si>
    <t xml:space="preserve"> Вземания от клиенти и доставчици от чужбина</t>
  </si>
  <si>
    <t>Австрия</t>
  </si>
  <si>
    <t>Англия</t>
  </si>
  <si>
    <t>Беларус</t>
  </si>
  <si>
    <t>Германия</t>
  </si>
  <si>
    <t>Италия</t>
  </si>
  <si>
    <t>Либия</t>
  </si>
  <si>
    <t>Литва</t>
  </si>
  <si>
    <t>Малта</t>
  </si>
  <si>
    <t>Македония</t>
  </si>
  <si>
    <t>САЩ</t>
  </si>
  <si>
    <t>Свободна зона</t>
  </si>
  <si>
    <t>Словения</t>
  </si>
  <si>
    <t>Сърбия</t>
  </si>
  <si>
    <t>Турция</t>
  </si>
  <si>
    <t>Украйна</t>
  </si>
  <si>
    <t>Франция</t>
  </si>
  <si>
    <t>Хърватска</t>
  </si>
  <si>
    <t>Задължения към доставчици и клиенти от чужбина</t>
  </si>
  <si>
    <t>Албания</t>
  </si>
  <si>
    <t>Бангладеш</t>
  </si>
  <si>
    <t>Гърция</t>
  </si>
  <si>
    <t>Израел</t>
  </si>
  <si>
    <t>Индия</t>
  </si>
  <si>
    <t>Исландия</t>
  </si>
  <si>
    <t>Казахстан</t>
  </si>
  <si>
    <t>Люксембург</t>
  </si>
  <si>
    <t>Панама</t>
  </si>
  <si>
    <t>Румъния</t>
  </si>
  <si>
    <t>Сирия</t>
  </si>
  <si>
    <t>Русия</t>
  </si>
  <si>
    <t>Великобритания</t>
  </si>
  <si>
    <t>Иран</t>
  </si>
  <si>
    <t>Чехия</t>
  </si>
  <si>
    <t>Дания</t>
  </si>
  <si>
    <t>Полша</t>
  </si>
  <si>
    <t>1. ЕКОБАТ  АД</t>
  </si>
  <si>
    <t>2. СПХ  ТРАНС  АД</t>
  </si>
  <si>
    <t>Унгария</t>
  </si>
  <si>
    <t>Азърбайджан</t>
  </si>
  <si>
    <t>Мавритания</t>
  </si>
  <si>
    <t>Черна Гора</t>
  </si>
  <si>
    <t>Грузия</t>
  </si>
  <si>
    <t>Ангола</t>
  </si>
  <si>
    <t>Косово</t>
  </si>
  <si>
    <t>Латвия</t>
  </si>
  <si>
    <t>31.03.2009 г.</t>
  </si>
  <si>
    <t>Дата на съставяне: 27.04.2009 г.</t>
  </si>
  <si>
    <t xml:space="preserve">Дата на съставяне:    27.04.2009 г.                                   </t>
  </si>
  <si>
    <t xml:space="preserve">Дата  на съставяне: 27.04.2009 г.                                                                                                         </t>
  </si>
  <si>
    <t xml:space="preserve">Дата на съставяне: 27.04.2009 г.                  </t>
  </si>
  <si>
    <r>
      <t xml:space="preserve">Дата на съставяне: </t>
    </r>
    <r>
      <rPr>
        <sz val="10"/>
        <rFont val="Times New Roman"/>
        <family val="1"/>
      </rPr>
      <t>…27.04.2009 г.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</si>
</sst>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3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Tms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4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5" borderId="6" applyNumberFormat="0" applyAlignment="0" applyProtection="0"/>
    <xf numFmtId="0" fontId="33" fillId="15" borderId="2" applyNumberFormat="0" applyAlignment="0" applyProtection="0"/>
    <xf numFmtId="0" fontId="34" fillId="16" borderId="7" applyNumberFormat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9" fillId="0" borderId="0" xfId="42" applyFont="1" applyBorder="1" applyAlignment="1" applyProtection="1">
      <alignment horizontal="left" vertical="top"/>
      <protection locked="0"/>
    </xf>
    <xf numFmtId="0" fontId="11" fillId="0" borderId="0" xfId="45" applyFont="1">
      <alignment/>
      <protection/>
    </xf>
    <xf numFmtId="0" fontId="10" fillId="0" borderId="0" xfId="45" applyFont="1" applyAlignment="1">
      <alignment/>
      <protection/>
    </xf>
    <xf numFmtId="0" fontId="10" fillId="0" borderId="0" xfId="43" applyFont="1" applyAlignment="1">
      <alignment wrapText="1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>
      <alignment vertical="center" wrapText="1"/>
      <protection/>
    </xf>
    <xf numFmtId="0" fontId="11" fillId="0" borderId="0" xfId="45" applyFont="1" applyBorder="1">
      <alignment/>
      <protection/>
    </xf>
    <xf numFmtId="0" fontId="11" fillId="0" borderId="10" xfId="45" applyFont="1" applyBorder="1" applyAlignment="1">
      <alignment vertical="center" wrapText="1"/>
      <protection/>
    </xf>
    <xf numFmtId="0" fontId="11" fillId="0" borderId="10" xfId="45" applyFont="1" applyBorder="1" applyAlignment="1">
      <alignment wrapText="1"/>
      <protection/>
    </xf>
    <xf numFmtId="3" fontId="11" fillId="0" borderId="0" xfId="45" applyNumberFormat="1" applyFont="1" applyBorder="1" applyAlignment="1" applyProtection="1">
      <alignment vertical="center"/>
      <protection locked="0"/>
    </xf>
    <xf numFmtId="0" fontId="10" fillId="0" borderId="0" xfId="45" applyFont="1" applyBorder="1" applyProtection="1">
      <alignment/>
      <protection locked="0"/>
    </xf>
    <xf numFmtId="49" fontId="10" fillId="0" borderId="11" xfId="45" applyNumberFormat="1" applyFont="1" applyBorder="1" applyAlignment="1">
      <alignment horizontal="center" vertical="center" wrapText="1"/>
      <protection/>
    </xf>
    <xf numFmtId="49" fontId="10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wrapText="1"/>
      <protection/>
    </xf>
    <xf numFmtId="49" fontId="10" fillId="0" borderId="0" xfId="45" applyNumberFormat="1" applyFont="1" applyBorder="1" applyAlignment="1" applyProtection="1">
      <alignment horizontal="center" wrapText="1"/>
      <protection locked="0"/>
    </xf>
    <xf numFmtId="49" fontId="11" fillId="15" borderId="10" xfId="45" applyNumberFormat="1" applyFont="1" applyFill="1" applyBorder="1" applyAlignment="1">
      <alignment horizontal="center" vertical="center" wrapText="1"/>
      <protection/>
    </xf>
    <xf numFmtId="49" fontId="10" fillId="0" borderId="12" xfId="45" applyNumberFormat="1" applyFont="1" applyBorder="1" applyAlignment="1">
      <alignment horizontal="center" vertical="center" wrapText="1"/>
      <protection/>
    </xf>
    <xf numFmtId="0" fontId="11" fillId="0" borderId="0" xfId="41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4" applyNumberFormat="1" applyFont="1" applyFill="1" applyBorder="1" applyAlignment="1" applyProtection="1">
      <alignment vertical="center"/>
      <protection locked="0"/>
    </xf>
    <xf numFmtId="1" fontId="11" fillId="7" borderId="10" xfId="44" applyNumberFormat="1" applyFont="1" applyFill="1" applyBorder="1" applyAlignment="1" applyProtection="1">
      <alignment vertical="center"/>
      <protection locked="0"/>
    </xf>
    <xf numFmtId="1" fontId="11" fillId="18" borderId="10" xfId="44" applyNumberFormat="1" applyFont="1" applyFill="1" applyBorder="1" applyAlignment="1" applyProtection="1">
      <alignment vertical="center"/>
      <protection locked="0"/>
    </xf>
    <xf numFmtId="3" fontId="11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1" fontId="10" fillId="14" borderId="10" xfId="44" applyNumberFormat="1" applyFont="1" applyFill="1" applyBorder="1" applyAlignment="1" applyProtection="1">
      <alignment vertical="center"/>
      <protection locked="0"/>
    </xf>
    <xf numFmtId="3" fontId="10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Border="1" applyProtection="1">
      <alignment/>
      <protection/>
    </xf>
    <xf numFmtId="1" fontId="11" fillId="7" borderId="10" xfId="43" applyNumberFormat="1" applyFont="1" applyFill="1" applyBorder="1" applyAlignment="1" applyProtection="1">
      <alignment wrapText="1"/>
      <protection locked="0"/>
    </xf>
    <xf numFmtId="3" fontId="11" fillId="0" borderId="10" xfId="43" applyNumberFormat="1" applyFont="1" applyFill="1" applyBorder="1" applyAlignment="1" applyProtection="1">
      <alignment wrapText="1"/>
      <protection/>
    </xf>
    <xf numFmtId="1" fontId="11" fillId="18" borderId="10" xfId="43" applyNumberFormat="1" applyFont="1" applyFill="1" applyBorder="1" applyAlignment="1" applyProtection="1">
      <alignment wrapText="1"/>
      <protection locked="0"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3" fontId="11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1" fontId="11" fillId="7" borderId="10" xfId="45" applyNumberFormat="1" applyFont="1" applyFill="1" applyBorder="1" applyAlignment="1" applyProtection="1">
      <alignment vertical="center"/>
      <protection locked="0"/>
    </xf>
    <xf numFmtId="3" fontId="11" fillId="0" borderId="13" xfId="45" applyNumberFormat="1" applyFont="1" applyBorder="1" applyAlignment="1" applyProtection="1">
      <alignment vertical="center"/>
      <protection/>
    </xf>
    <xf numFmtId="3" fontId="11" fillId="0" borderId="11" xfId="45" applyNumberFormat="1" applyFont="1" applyBorder="1" applyAlignment="1" applyProtection="1">
      <alignment vertical="center"/>
      <protection/>
    </xf>
    <xf numFmtId="1" fontId="12" fillId="1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1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15" borderId="14" xfId="39" applyNumberFormat="1" applyFont="1" applyFill="1" applyBorder="1" applyAlignment="1" applyProtection="1">
      <alignment horizontal="left" vertical="center" wrapText="1"/>
      <protection/>
    </xf>
    <xf numFmtId="1" fontId="11" fillId="15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1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1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1" applyFont="1">
      <alignment/>
      <protection/>
    </xf>
    <xf numFmtId="0" fontId="11" fillId="0" borderId="0" xfId="41" applyFont="1" applyBorder="1">
      <alignment/>
      <protection/>
    </xf>
    <xf numFmtId="49" fontId="11" fillId="0" borderId="0" xfId="41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1" applyFont="1" applyProtection="1">
      <alignment/>
      <protection/>
    </xf>
    <xf numFmtId="1" fontId="11" fillId="1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36" applyNumberFormat="1" applyFont="1" applyFill="1" applyBorder="1" applyAlignment="1" applyProtection="1">
      <alignment horizontal="right"/>
      <protection locked="0"/>
    </xf>
    <xf numFmtId="1" fontId="11" fillId="18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1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14" borderId="16" xfId="44" applyNumberFormat="1" applyFont="1" applyFill="1" applyBorder="1" applyAlignment="1" applyProtection="1">
      <alignment vertical="center"/>
      <protection locked="0"/>
    </xf>
    <xf numFmtId="0" fontId="10" fillId="0" borderId="10" xfId="44" applyFont="1" applyBorder="1" applyAlignment="1" applyProtection="1">
      <alignment vertical="center" wrapText="1"/>
      <protection/>
    </xf>
    <xf numFmtId="0" fontId="10" fillId="0" borderId="10" xfId="44" applyFont="1" applyBorder="1" applyAlignment="1" applyProtection="1">
      <alignment horizontal="left" vertical="center" wrapText="1"/>
      <protection/>
    </xf>
    <xf numFmtId="49" fontId="10" fillId="0" borderId="10" xfId="44" applyNumberFormat="1" applyFont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0" fontId="11" fillId="0" borderId="0" xfId="43" applyFont="1" applyAlignment="1" applyProtection="1">
      <alignment wrapText="1"/>
      <protection/>
    </xf>
    <xf numFmtId="1" fontId="11" fillId="14" borderId="10" xfId="43" applyNumberFormat="1" applyFont="1" applyFill="1" applyBorder="1" applyAlignment="1" applyProtection="1">
      <alignment wrapText="1"/>
      <protection locked="0"/>
    </xf>
    <xf numFmtId="1" fontId="11" fillId="0" borderId="0" xfId="43" applyNumberFormat="1" applyFont="1" applyAlignment="1" applyProtection="1">
      <alignment wrapText="1"/>
      <protection/>
    </xf>
    <xf numFmtId="0" fontId="11" fillId="0" borderId="0" xfId="45" applyFont="1" applyBorder="1" applyProtection="1">
      <alignment/>
      <protection/>
    </xf>
    <xf numFmtId="0" fontId="10" fillId="0" borderId="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3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2" applyFont="1" applyAlignment="1">
      <alignment horizontal="left" vertical="top" wrapText="1"/>
      <protection/>
    </xf>
    <xf numFmtId="0" fontId="9" fillId="0" borderId="0" xfId="42" applyFont="1" applyAlignment="1">
      <alignment vertical="top" wrapText="1"/>
      <protection/>
    </xf>
    <xf numFmtId="0" fontId="9" fillId="0" borderId="0" xfId="42" applyFont="1" applyAlignment="1">
      <alignment vertical="top"/>
      <protection/>
    </xf>
    <xf numFmtId="0" fontId="5" fillId="0" borderId="0" xfId="42" applyFont="1" applyAlignment="1">
      <alignment vertical="top"/>
      <protection/>
    </xf>
    <xf numFmtId="0" fontId="7" fillId="0" borderId="0" xfId="42" applyFont="1" applyBorder="1" applyAlignment="1" applyProtection="1">
      <alignment vertical="top" wrapText="1"/>
      <protection locked="0"/>
    </xf>
    <xf numFmtId="1" fontId="9" fillId="14" borderId="12" xfId="42" applyNumberFormat="1" applyFont="1" applyFill="1" applyBorder="1" applyAlignment="1" applyProtection="1">
      <alignment vertical="top" wrapText="1"/>
      <protection locked="0"/>
    </xf>
    <xf numFmtId="1" fontId="9" fillId="14" borderId="17" xfId="42" applyNumberFormat="1" applyFont="1" applyFill="1" applyBorder="1" applyAlignment="1" applyProtection="1">
      <alignment vertical="top" wrapText="1"/>
      <protection locked="0"/>
    </xf>
    <xf numFmtId="1" fontId="9" fillId="18" borderId="17" xfId="42" applyNumberFormat="1" applyFont="1" applyFill="1" applyBorder="1" applyAlignment="1" applyProtection="1">
      <alignment vertical="top" wrapText="1"/>
      <protection locked="0"/>
    </xf>
    <xf numFmtId="1" fontId="9" fillId="0" borderId="17" xfId="42" applyNumberFormat="1" applyFont="1" applyBorder="1" applyAlignment="1" applyProtection="1">
      <alignment vertical="top" wrapText="1"/>
      <protection/>
    </xf>
    <xf numFmtId="1" fontId="9" fillId="0" borderId="12" xfId="42" applyNumberFormat="1" applyFont="1" applyBorder="1" applyAlignment="1" applyProtection="1">
      <alignment vertical="top" wrapText="1"/>
      <protection/>
    </xf>
    <xf numFmtId="1" fontId="9" fillId="0" borderId="17" xfId="42" applyNumberFormat="1" applyFont="1" applyFill="1" applyBorder="1" applyAlignment="1" applyProtection="1">
      <alignment vertical="top" wrapText="1"/>
      <protection/>
    </xf>
    <xf numFmtId="1" fontId="5" fillId="0" borderId="0" xfId="42" applyNumberFormat="1" applyFont="1" applyAlignment="1">
      <alignment vertical="top"/>
      <protection/>
    </xf>
    <xf numFmtId="1" fontId="9" fillId="7" borderId="17" xfId="42" applyNumberFormat="1" applyFont="1" applyFill="1" applyBorder="1" applyAlignment="1" applyProtection="1">
      <alignment vertical="top" wrapText="1"/>
      <protection locked="0"/>
    </xf>
    <xf numFmtId="1" fontId="9" fillId="0" borderId="18" xfId="42" applyNumberFormat="1" applyFont="1" applyBorder="1" applyAlignment="1" applyProtection="1">
      <alignment vertical="top" wrapText="1"/>
      <protection/>
    </xf>
    <xf numFmtId="1" fontId="9" fillId="18" borderId="19" xfId="42" applyNumberFormat="1" applyFont="1" applyFill="1" applyBorder="1" applyAlignment="1" applyProtection="1">
      <alignment vertical="top" wrapText="1"/>
      <protection locked="0"/>
    </xf>
    <xf numFmtId="1" fontId="9" fillId="0" borderId="20" xfId="42" applyNumberFormat="1" applyFont="1" applyBorder="1" applyAlignment="1" applyProtection="1">
      <alignment vertical="top" wrapText="1"/>
      <protection/>
    </xf>
    <xf numFmtId="1" fontId="7" fillId="0" borderId="17" xfId="42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2" applyNumberFormat="1" applyFont="1" applyBorder="1" applyAlignment="1" applyProtection="1">
      <alignment vertical="top" wrapText="1"/>
      <protection/>
    </xf>
    <xf numFmtId="1" fontId="9" fillId="0" borderId="22" xfId="42" applyNumberFormat="1" applyFont="1" applyBorder="1" applyAlignment="1" applyProtection="1">
      <alignment vertical="top" wrapText="1"/>
      <protection/>
    </xf>
    <xf numFmtId="0" fontId="7" fillId="0" borderId="0" xfId="42" applyFont="1" applyBorder="1" applyAlignment="1">
      <alignment vertical="top" wrapText="1"/>
      <protection/>
    </xf>
    <xf numFmtId="49" fontId="7" fillId="0" borderId="0" xfId="42" applyNumberFormat="1" applyFont="1" applyBorder="1" applyAlignment="1">
      <alignment vertical="top" wrapText="1"/>
      <protection/>
    </xf>
    <xf numFmtId="1" fontId="9" fillId="0" borderId="0" xfId="42" applyNumberFormat="1" applyFont="1" applyBorder="1" applyAlignment="1">
      <alignment vertical="top" wrapText="1"/>
      <protection/>
    </xf>
    <xf numFmtId="0" fontId="5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5" fillId="0" borderId="0" xfId="42" applyFont="1" applyBorder="1" applyAlignment="1" applyProtection="1">
      <alignment vertical="top" wrapText="1"/>
      <protection locked="0"/>
    </xf>
    <xf numFmtId="0" fontId="5" fillId="0" borderId="0" xfId="42" applyFont="1" applyAlignment="1" applyProtection="1">
      <alignment horizontal="left" vertical="top" wrapText="1"/>
      <protection locked="0"/>
    </xf>
    <xf numFmtId="0" fontId="5" fillId="0" borderId="0" xfId="42" applyFont="1" applyAlignment="1" applyProtection="1">
      <alignment vertical="top"/>
      <protection locked="0"/>
    </xf>
    <xf numFmtId="1" fontId="5" fillId="0" borderId="0" xfId="42" applyNumberFormat="1" applyFont="1" applyAlignment="1" applyProtection="1">
      <alignment vertical="top" wrapText="1"/>
      <protection locked="0"/>
    </xf>
    <xf numFmtId="0" fontId="10" fillId="0" borderId="13" xfId="45" applyFont="1" applyBorder="1" applyAlignment="1">
      <alignment horizontal="centerContinuous" vertical="center" wrapText="1"/>
      <protection/>
    </xf>
    <xf numFmtId="0" fontId="10" fillId="0" borderId="15" xfId="45" applyFont="1" applyBorder="1" applyAlignment="1">
      <alignment horizontal="centerContinuous" vertical="center" wrapText="1"/>
      <protection/>
    </xf>
    <xf numFmtId="0" fontId="10" fillId="0" borderId="11" xfId="45" applyFont="1" applyBorder="1" applyAlignment="1">
      <alignment horizontal="centerContinuous" vertical="center" wrapText="1"/>
      <protection/>
    </xf>
    <xf numFmtId="0" fontId="10" fillId="15" borderId="13" xfId="45" applyFont="1" applyFill="1" applyBorder="1" applyAlignment="1">
      <alignment horizontal="centerContinuous" vertical="center" wrapText="1"/>
      <protection/>
    </xf>
    <xf numFmtId="0" fontId="10" fillId="15" borderId="11" xfId="45" applyFont="1" applyFill="1" applyBorder="1" applyAlignment="1">
      <alignment horizontal="centerContinuous" vertical="center" wrapText="1"/>
      <protection/>
    </xf>
    <xf numFmtId="1" fontId="11" fillId="15" borderId="12" xfId="45" applyNumberFormat="1" applyFont="1" applyFill="1" applyBorder="1" applyAlignment="1" applyProtection="1">
      <alignment vertical="center"/>
      <protection locked="0"/>
    </xf>
    <xf numFmtId="1" fontId="11" fillId="15" borderId="14" xfId="45" applyNumberFormat="1" applyFont="1" applyFill="1" applyBorder="1" applyAlignment="1" applyProtection="1">
      <alignment vertical="center"/>
      <protection locked="0"/>
    </xf>
    <xf numFmtId="1" fontId="11" fillId="15" borderId="16" xfId="45" applyNumberFormat="1" applyFont="1" applyFill="1" applyBorder="1" applyAlignment="1" applyProtection="1">
      <alignment vertical="center"/>
      <protection locked="0"/>
    </xf>
    <xf numFmtId="1" fontId="11" fillId="14" borderId="10" xfId="45" applyNumberFormat="1" applyFont="1" applyFill="1" applyBorder="1" applyAlignment="1" applyProtection="1">
      <alignment vertical="center"/>
      <protection locked="0"/>
    </xf>
    <xf numFmtId="0" fontId="10" fillId="0" borderId="13" xfId="45" applyFont="1" applyBorder="1" applyAlignment="1">
      <alignment horizontal="left" vertical="center" wrapText="1"/>
      <protection/>
    </xf>
    <xf numFmtId="1" fontId="12" fillId="1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1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15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18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5" applyNumberFormat="1" applyFont="1" applyFill="1" applyBorder="1" applyAlignment="1" applyProtection="1">
      <alignment vertical="center"/>
      <protection locked="0"/>
    </xf>
    <xf numFmtId="3" fontId="11" fillId="0" borderId="0" xfId="45" applyNumberFormat="1" applyFont="1" applyBorder="1" applyProtection="1">
      <alignment/>
      <protection/>
    </xf>
    <xf numFmtId="0" fontId="10" fillId="0" borderId="12" xfId="45" applyFont="1" applyBorder="1" applyAlignment="1">
      <alignment horizontal="centerContinuous" vertical="center" wrapText="1"/>
      <protection/>
    </xf>
    <xf numFmtId="0" fontId="10" fillId="0" borderId="16" xfId="45" applyFont="1" applyBorder="1" applyAlignment="1">
      <alignment horizontal="centerContinuous" vertical="center" wrapText="1"/>
      <protection/>
    </xf>
    <xf numFmtId="0" fontId="10" fillId="0" borderId="18" xfId="45" applyFont="1" applyBorder="1" applyAlignment="1">
      <alignment horizontal="left" vertical="center" wrapText="1"/>
      <protection/>
    </xf>
    <xf numFmtId="0" fontId="10" fillId="0" borderId="11" xfId="45" applyFont="1" applyBorder="1" applyAlignment="1">
      <alignment horizontal="center" vertical="center" wrapText="1"/>
      <protection/>
    </xf>
    <xf numFmtId="0" fontId="10" fillId="0" borderId="11" xfId="45" applyFont="1" applyFill="1" applyBorder="1" applyAlignment="1">
      <alignment horizontal="center" vertical="center" wrapText="1"/>
      <protection/>
    </xf>
    <xf numFmtId="0" fontId="10" fillId="0" borderId="23" xfId="45" applyFont="1" applyBorder="1" applyAlignment="1">
      <alignment horizontal="centerContinuous" vertical="center" wrapText="1"/>
      <protection/>
    </xf>
    <xf numFmtId="0" fontId="10" fillId="15" borderId="15" xfId="45" applyFont="1" applyFill="1" applyBorder="1" applyAlignment="1">
      <alignment horizontal="center" vertical="center" wrapText="1"/>
      <protection/>
    </xf>
    <xf numFmtId="0" fontId="10" fillId="0" borderId="18" xfId="45" applyFont="1" applyBorder="1" applyAlignment="1">
      <alignment horizontal="centerContinuous" vertical="center" wrapText="1"/>
      <protection/>
    </xf>
    <xf numFmtId="0" fontId="10" fillId="0" borderId="19" xfId="45" applyFont="1" applyBorder="1" applyAlignment="1">
      <alignment horizontal="center" vertical="center" wrapText="1"/>
      <protection/>
    </xf>
    <xf numFmtId="0" fontId="10" fillId="0" borderId="24" xfId="45" applyFont="1" applyBorder="1" applyAlignment="1">
      <alignment horizontal="centerContinuous" vertical="center" wrapText="1"/>
      <protection/>
    </xf>
    <xf numFmtId="0" fontId="10" fillId="0" borderId="25" xfId="45" applyFont="1" applyBorder="1" applyAlignment="1">
      <alignment horizontal="centerContinuous" vertical="center" wrapText="1"/>
      <protection/>
    </xf>
    <xf numFmtId="49" fontId="10" fillId="0" borderId="18" xfId="45" applyNumberFormat="1" applyFont="1" applyBorder="1" applyAlignment="1">
      <alignment horizontal="centerContinuous" vertical="center" wrapText="1"/>
      <protection/>
    </xf>
    <xf numFmtId="49" fontId="10" fillId="0" borderId="19" xfId="45" applyNumberFormat="1" applyFont="1" applyBorder="1" applyAlignment="1">
      <alignment horizontal="centerContinuous" vertical="center" wrapText="1"/>
      <protection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center" vertical="top" wrapText="1"/>
      <protection locked="0"/>
    </xf>
    <xf numFmtId="0" fontId="9" fillId="0" borderId="0" xfId="42" applyFont="1" applyAlignment="1" applyProtection="1">
      <alignment horizontal="left" vertical="top"/>
      <protection locked="0"/>
    </xf>
    <xf numFmtId="0" fontId="7" fillId="0" borderId="0" xfId="42" applyFont="1" applyBorder="1" applyAlignment="1" applyProtection="1">
      <alignment horizontal="center" vertical="top"/>
      <protection locked="0"/>
    </xf>
    <xf numFmtId="0" fontId="7" fillId="0" borderId="0" xfId="43" applyFont="1" applyAlignment="1" applyProtection="1">
      <alignment wrapText="1"/>
      <protection locked="0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42" applyFont="1" applyBorder="1" applyAlignment="1" applyProtection="1">
      <alignment horizontal="center" vertical="top" wrapText="1"/>
      <protection/>
    </xf>
    <xf numFmtId="14" fontId="7" fillId="0" borderId="27" xfId="42" applyNumberFormat="1" applyFont="1" applyBorder="1" applyAlignment="1" applyProtection="1">
      <alignment horizontal="center" vertical="top" wrapText="1"/>
      <protection/>
    </xf>
    <xf numFmtId="49" fontId="7" fillId="0" borderId="27" xfId="42" applyNumberFormat="1" applyFont="1" applyBorder="1" applyAlignment="1" applyProtection="1">
      <alignment horizontal="center" vertical="center" wrapText="1"/>
      <protection/>
    </xf>
    <xf numFmtId="14" fontId="7" fillId="0" borderId="28" xfId="42" applyNumberFormat="1" applyFont="1" applyBorder="1" applyAlignment="1" applyProtection="1">
      <alignment horizontal="center" vertical="top" wrapText="1"/>
      <protection/>
    </xf>
    <xf numFmtId="0" fontId="7" fillId="0" borderId="29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center" vertical="center" wrapText="1"/>
      <protection/>
    </xf>
    <xf numFmtId="0" fontId="7" fillId="0" borderId="17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right" vertical="top" wrapText="1"/>
      <protection/>
    </xf>
    <xf numFmtId="0" fontId="9" fillId="0" borderId="10" xfId="42" applyFont="1" applyBorder="1" applyAlignment="1" applyProtection="1">
      <alignment vertical="top" wrapText="1"/>
      <protection/>
    </xf>
    <xf numFmtId="0" fontId="9" fillId="0" borderId="12" xfId="42" applyFont="1" applyBorder="1" applyAlignment="1" applyProtection="1">
      <alignment vertical="top" wrapText="1"/>
      <protection/>
    </xf>
    <xf numFmtId="49" fontId="7" fillId="15" borderId="18" xfId="42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2" applyFont="1" applyFill="1" applyBorder="1" applyAlignment="1" applyProtection="1">
      <alignment vertical="top" wrapText="1"/>
      <protection/>
    </xf>
    <xf numFmtId="0" fontId="9" fillId="0" borderId="10" xfId="42" applyFont="1" applyBorder="1" applyAlignment="1" applyProtection="1">
      <alignment horizontal="right" vertical="top" wrapText="1"/>
      <protection/>
    </xf>
    <xf numFmtId="0" fontId="18" fillId="19" borderId="10" xfId="42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2" applyNumberFormat="1" applyFont="1" applyBorder="1" applyAlignment="1" applyProtection="1">
      <alignment horizontal="right" vertical="top" wrapText="1"/>
      <protection/>
    </xf>
    <xf numFmtId="1" fontId="5" fillId="0" borderId="10" xfId="42" applyNumberFormat="1" applyFont="1" applyBorder="1" applyAlignment="1" applyProtection="1">
      <alignment horizontal="right" vertical="top" wrapText="1"/>
      <protection/>
    </xf>
    <xf numFmtId="0" fontId="18" fillId="19" borderId="10" xfId="42" applyFont="1" applyFill="1" applyBorder="1" applyAlignment="1" applyProtection="1">
      <alignment vertical="top"/>
      <protection/>
    </xf>
    <xf numFmtId="49" fontId="5" fillId="0" borderId="10" xfId="42" applyNumberFormat="1" applyFont="1" applyFill="1" applyBorder="1" applyAlignment="1" applyProtection="1">
      <alignment horizontal="right" vertical="top" wrapText="1"/>
      <protection/>
    </xf>
    <xf numFmtId="1" fontId="6" fillId="0" borderId="10" xfId="42" applyNumberFormat="1" applyFont="1" applyBorder="1" applyAlignment="1" applyProtection="1">
      <alignment horizontal="right" vertical="top" wrapText="1"/>
      <protection/>
    </xf>
    <xf numFmtId="1" fontId="8" fillId="0" borderId="12" xfId="42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2" applyNumberFormat="1" applyFont="1" applyBorder="1" applyAlignment="1" applyProtection="1">
      <alignment horizontal="right" vertical="top" wrapText="1"/>
      <protection/>
    </xf>
    <xf numFmtId="49" fontId="6" fillId="0" borderId="10" xfId="42" applyNumberFormat="1" applyFont="1" applyFill="1" applyBorder="1" applyAlignment="1" applyProtection="1">
      <alignment horizontal="right" vertical="top" wrapText="1"/>
      <protection/>
    </xf>
    <xf numFmtId="1" fontId="18" fillId="19" borderId="10" xfId="42" applyNumberFormat="1" applyFont="1" applyFill="1" applyBorder="1" applyAlignment="1" applyProtection="1">
      <alignment vertical="top" wrapText="1"/>
      <protection/>
    </xf>
    <xf numFmtId="1" fontId="9" fillId="0" borderId="10" xfId="42" applyNumberFormat="1" applyFont="1" applyBorder="1" applyAlignment="1" applyProtection="1">
      <alignment vertical="top" wrapText="1"/>
      <protection/>
    </xf>
    <xf numFmtId="1" fontId="18" fillId="19" borderId="10" xfId="42" applyNumberFormat="1" applyFont="1" applyFill="1" applyBorder="1" applyAlignment="1" applyProtection="1">
      <alignment vertical="top"/>
      <protection/>
    </xf>
    <xf numFmtId="1" fontId="4" fillId="0" borderId="18" xfId="42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2" applyNumberFormat="1" applyFont="1" applyBorder="1" applyAlignment="1" applyProtection="1">
      <alignment horizontal="right" vertical="top" wrapText="1"/>
      <protection/>
    </xf>
    <xf numFmtId="1" fontId="7" fillId="0" borderId="18" xfId="42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2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2" applyNumberFormat="1" applyFont="1" applyFill="1" applyBorder="1" applyAlignment="1" applyProtection="1">
      <alignment vertical="top"/>
      <protection/>
    </xf>
    <xf numFmtId="0" fontId="18" fillId="19" borderId="29" xfId="42" applyNumberFormat="1" applyFont="1" applyFill="1" applyBorder="1" applyAlignment="1" applyProtection="1">
      <alignment vertical="top" wrapText="1"/>
      <protection/>
    </xf>
    <xf numFmtId="49" fontId="4" fillId="0" borderId="10" xfId="42" applyNumberFormat="1" applyFont="1" applyFill="1" applyBorder="1" applyAlignment="1" applyProtection="1">
      <alignment horizontal="right" vertical="top" wrapText="1"/>
      <protection/>
    </xf>
    <xf numFmtId="1" fontId="7" fillId="0" borderId="10" xfId="42" applyNumberFormat="1" applyFont="1" applyBorder="1" applyAlignment="1" applyProtection="1">
      <alignment horizontal="right" vertical="top" wrapText="1"/>
      <protection/>
    </xf>
    <xf numFmtId="1" fontId="9" fillId="0" borderId="10" xfId="42" applyNumberFormat="1" applyFont="1" applyBorder="1" applyAlignment="1" applyProtection="1">
      <alignment horizontal="right" vertical="top" wrapText="1"/>
      <protection/>
    </xf>
    <xf numFmtId="1" fontId="6" fillId="0" borderId="13" xfId="42" applyNumberFormat="1" applyFont="1" applyBorder="1" applyAlignment="1" applyProtection="1">
      <alignment horizontal="right" vertical="top" wrapText="1"/>
      <protection/>
    </xf>
    <xf numFmtId="1" fontId="5" fillId="0" borderId="18" xfId="42" applyNumberFormat="1" applyFont="1" applyBorder="1" applyAlignment="1" applyProtection="1">
      <alignment horizontal="right" vertical="top" wrapText="1"/>
      <protection/>
    </xf>
    <xf numFmtId="1" fontId="9" fillId="0" borderId="30" xfId="42" applyNumberFormat="1" applyFont="1" applyBorder="1" applyAlignment="1" applyProtection="1">
      <alignment vertical="top" wrapText="1"/>
      <protection/>
    </xf>
    <xf numFmtId="1" fontId="9" fillId="0" borderId="31" xfId="42" applyNumberFormat="1" applyFont="1" applyBorder="1" applyAlignment="1" applyProtection="1">
      <alignment vertical="top" wrapText="1"/>
      <protection/>
    </xf>
    <xf numFmtId="1" fontId="5" fillId="0" borderId="23" xfId="42" applyNumberFormat="1" applyFont="1" applyBorder="1" applyAlignment="1" applyProtection="1">
      <alignment horizontal="right" vertical="top" wrapText="1"/>
      <protection/>
    </xf>
    <xf numFmtId="1" fontId="9" fillId="0" borderId="32" xfId="42" applyNumberFormat="1" applyFont="1" applyBorder="1" applyAlignment="1" applyProtection="1">
      <alignment vertical="top" wrapText="1"/>
      <protection/>
    </xf>
    <xf numFmtId="1" fontId="9" fillId="0" borderId="33" xfId="42" applyNumberFormat="1" applyFont="1" applyBorder="1" applyAlignment="1" applyProtection="1">
      <alignment vertical="top" wrapText="1"/>
      <protection/>
    </xf>
    <xf numFmtId="1" fontId="6" fillId="0" borderId="11" xfId="42" applyNumberFormat="1" applyFont="1" applyBorder="1" applyAlignment="1" applyProtection="1">
      <alignment horizontal="right" vertical="top" wrapText="1"/>
      <protection/>
    </xf>
    <xf numFmtId="1" fontId="6" fillId="15" borderId="10" xfId="42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2" applyNumberFormat="1" applyFont="1" applyBorder="1" applyAlignment="1" applyProtection="1">
      <alignment horizontal="right" vertical="top" wrapText="1"/>
      <protection/>
    </xf>
    <xf numFmtId="49" fontId="4" fillId="0" borderId="36" xfId="42" applyNumberFormat="1" applyFont="1" applyBorder="1" applyAlignment="1" applyProtection="1">
      <alignment horizontal="right" vertical="top" wrapText="1"/>
      <protection/>
    </xf>
    <xf numFmtId="1" fontId="4" fillId="0" borderId="36" xfId="42" applyNumberFormat="1" applyFont="1" applyBorder="1" applyAlignment="1" applyProtection="1">
      <alignment horizontal="right" vertical="top" wrapText="1"/>
      <protection/>
    </xf>
    <xf numFmtId="0" fontId="5" fillId="0" borderId="0" xfId="42" applyFont="1" applyAlignment="1" applyProtection="1">
      <alignment vertical="top"/>
      <protection/>
    </xf>
    <xf numFmtId="1" fontId="5" fillId="0" borderId="0" xfId="42" applyNumberFormat="1" applyFont="1" applyAlignment="1" applyProtection="1">
      <alignment vertical="top"/>
      <protection/>
    </xf>
    <xf numFmtId="0" fontId="10" fillId="0" borderId="10" xfId="44" applyFont="1" applyBorder="1" applyAlignment="1" applyProtection="1">
      <alignment horizontal="center" vertical="center" wrapText="1"/>
      <protection/>
    </xf>
    <xf numFmtId="0" fontId="10" fillId="0" borderId="16" xfId="44" applyFont="1" applyBorder="1" applyAlignment="1" applyProtection="1">
      <alignment horizontal="center" vertical="center" wrapText="1"/>
      <protection/>
    </xf>
    <xf numFmtId="0" fontId="10" fillId="0" borderId="12" xfId="44" applyFont="1" applyBorder="1" applyAlignment="1" applyProtection="1">
      <alignment horizontal="center" vertical="center" wrapText="1"/>
      <protection/>
    </xf>
    <xf numFmtId="0" fontId="10" fillId="0" borderId="11" xfId="44" applyFont="1" applyBorder="1" applyAlignment="1" applyProtection="1">
      <alignment horizontal="center" vertical="center" wrapText="1"/>
      <protection/>
    </xf>
    <xf numFmtId="0" fontId="12" fillId="0" borderId="10" xfId="44" applyFont="1" applyBorder="1" applyAlignment="1" applyProtection="1">
      <alignment vertical="center" wrapText="1"/>
      <protection/>
    </xf>
    <xf numFmtId="0" fontId="11" fillId="0" borderId="10" xfId="44" applyFont="1" applyFill="1" applyBorder="1" applyProtection="1">
      <alignment/>
      <protection/>
    </xf>
    <xf numFmtId="0" fontId="11" fillId="0" borderId="10" xfId="44" applyFont="1" applyBorder="1" applyAlignment="1" applyProtection="1">
      <alignment vertical="center" wrapText="1"/>
      <protection/>
    </xf>
    <xf numFmtId="3" fontId="11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Fill="1" applyBorder="1" applyAlignment="1" applyProtection="1">
      <alignment vertical="center" wrapText="1"/>
      <protection/>
    </xf>
    <xf numFmtId="0" fontId="12" fillId="0" borderId="10" xfId="44" applyFont="1" applyBorder="1" applyAlignment="1" applyProtection="1">
      <alignment horizontal="right" vertical="center" wrapText="1"/>
      <protection/>
    </xf>
    <xf numFmtId="0" fontId="11" fillId="0" borderId="10" xfId="44" applyFont="1" applyBorder="1" applyAlignment="1" applyProtection="1">
      <alignment horizontal="left" vertical="center" wrapText="1"/>
      <protection/>
    </xf>
    <xf numFmtId="3" fontId="12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Border="1" applyAlignment="1" applyProtection="1">
      <alignment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wrapText="1"/>
      <protection/>
    </xf>
    <xf numFmtId="0" fontId="13" fillId="0" borderId="10" xfId="44" applyFont="1" applyBorder="1" applyAlignment="1" applyProtection="1">
      <alignment vertical="center" wrapText="1"/>
      <protection/>
    </xf>
    <xf numFmtId="0" fontId="11" fillId="0" borderId="29" xfId="44" applyFont="1" applyBorder="1" applyAlignment="1" applyProtection="1">
      <alignment vertical="center" wrapText="1"/>
      <protection/>
    </xf>
    <xf numFmtId="49" fontId="11" fillId="0" borderId="16" xfId="44" applyNumberFormat="1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0" fontId="10" fillId="0" borderId="12" xfId="44" applyFont="1" applyBorder="1" applyAlignment="1" applyProtection="1">
      <alignment vertical="center" wrapText="1"/>
      <protection/>
    </xf>
    <xf numFmtId="0" fontId="14" fillId="0" borderId="10" xfId="44" applyFont="1" applyBorder="1" applyAlignment="1" applyProtection="1">
      <alignment vertical="center" wrapText="1"/>
      <protection/>
    </xf>
    <xf numFmtId="0" fontId="11" fillId="0" borderId="0" xfId="44" applyFont="1" applyBorder="1" applyAlignment="1" applyProtection="1">
      <alignment wrapText="1"/>
      <protection/>
    </xf>
    <xf numFmtId="1" fontId="11" fillId="0" borderId="10" xfId="44" applyNumberFormat="1" applyFont="1" applyBorder="1" applyAlignment="1" applyProtection="1">
      <alignment vertical="center"/>
      <protection/>
    </xf>
    <xf numFmtId="1" fontId="9" fillId="2" borderId="17" xfId="42" applyNumberFormat="1" applyFont="1" applyFill="1" applyBorder="1" applyAlignment="1" applyProtection="1">
      <alignment vertical="top" wrapText="1"/>
      <protection locked="0"/>
    </xf>
    <xf numFmtId="1" fontId="9" fillId="2" borderId="12" xfId="42" applyNumberFormat="1" applyFont="1" applyFill="1" applyBorder="1" applyAlignment="1" applyProtection="1">
      <alignment vertical="top" wrapText="1"/>
      <protection locked="0"/>
    </xf>
    <xf numFmtId="0" fontId="11" fillId="0" borderId="0" xfId="43" applyFont="1" applyAlignment="1" applyProtection="1">
      <alignment wrapText="1"/>
      <protection locked="0"/>
    </xf>
    <xf numFmtId="0" fontId="11" fillId="0" borderId="0" xfId="43" applyFont="1" applyFill="1" applyAlignment="1" applyProtection="1">
      <alignment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 locked="0"/>
    </xf>
    <xf numFmtId="0" fontId="10" fillId="0" borderId="0" xfId="43" applyFont="1" applyFill="1" applyBorder="1" applyAlignment="1" applyProtection="1">
      <alignment horizontal="centerContinuous" vertical="center" wrapText="1"/>
      <protection locked="0"/>
    </xf>
    <xf numFmtId="1" fontId="11" fillId="0" borderId="0" xfId="43" applyNumberFormat="1" applyFont="1" applyBorder="1" applyAlignment="1" applyProtection="1">
      <alignment wrapText="1"/>
      <protection/>
    </xf>
    <xf numFmtId="0" fontId="11" fillId="0" borderId="0" xfId="43" applyFont="1" applyAlignment="1" applyProtection="1">
      <alignment horizontal="centerContinuous" wrapText="1"/>
      <protection/>
    </xf>
    <xf numFmtId="0" fontId="11" fillId="0" borderId="0" xfId="43" applyFont="1" applyAlignment="1" applyProtection="1">
      <alignment horizontal="center" wrapText="1"/>
      <protection/>
    </xf>
    <xf numFmtId="0" fontId="10" fillId="0" borderId="0" xfId="43" applyFont="1" applyAlignment="1" applyProtection="1">
      <alignment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14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horizontal="center" wrapText="1"/>
      <protection/>
    </xf>
    <xf numFmtId="49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49" fontId="12" fillId="0" borderId="10" xfId="43" applyNumberFormat="1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wrapText="1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Fill="1" applyBorder="1" applyAlignment="1" applyProtection="1">
      <alignment wrapText="1"/>
      <protection/>
    </xf>
    <xf numFmtId="49" fontId="11" fillId="0" borderId="10" xfId="43" applyNumberFormat="1" applyFont="1" applyFill="1" applyBorder="1" applyAlignment="1" applyProtection="1">
      <alignment horizontal="center" wrapText="1"/>
      <protection/>
    </xf>
    <xf numFmtId="0" fontId="10" fillId="0" borderId="10" xfId="43" applyFont="1" applyBorder="1" applyAlignment="1" applyProtection="1">
      <alignment horizontal="right" wrapText="1"/>
      <protection/>
    </xf>
    <xf numFmtId="49" fontId="10" fillId="0" borderId="10" xfId="43" applyNumberFormat="1" applyFont="1" applyBorder="1" applyAlignment="1" applyProtection="1">
      <alignment horizontal="center" wrapText="1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1" fillId="0" borderId="10" xfId="43" applyNumberFormat="1" applyFont="1" applyFill="1" applyBorder="1" applyAlignment="1" applyProtection="1">
      <alignment wrapText="1"/>
      <protection/>
    </xf>
    <xf numFmtId="0" fontId="10" fillId="0" borderId="10" xfId="43" applyFont="1" applyBorder="1" applyAlignment="1" applyProtection="1">
      <alignment wrapText="1"/>
      <protection/>
    </xf>
    <xf numFmtId="49" fontId="11" fillId="0" borderId="0" xfId="43" applyNumberFormat="1" applyFont="1" applyBorder="1" applyAlignment="1" applyProtection="1">
      <alignment wrapText="1"/>
      <protection/>
    </xf>
    <xf numFmtId="1" fontId="11" fillId="0" borderId="0" xfId="43" applyNumberFormat="1" applyFont="1" applyFill="1" applyBorder="1" applyAlignment="1" applyProtection="1">
      <alignment wrapText="1"/>
      <protection/>
    </xf>
    <xf numFmtId="0" fontId="10" fillId="0" borderId="0" xfId="43" applyFont="1" applyAlignment="1" applyProtection="1">
      <alignment horizontal="center"/>
      <protection/>
    </xf>
    <xf numFmtId="1" fontId="11" fillId="0" borderId="10" xfId="45" applyNumberFormat="1" applyFont="1" applyFill="1" applyBorder="1" applyAlignment="1" applyProtection="1">
      <alignment vertical="center"/>
      <protection/>
    </xf>
    <xf numFmtId="1" fontId="11" fillId="0" borderId="12" xfId="45" applyNumberFormat="1" applyFont="1" applyFill="1" applyBorder="1" applyAlignment="1" applyProtection="1">
      <alignment vertical="center"/>
      <protection/>
    </xf>
    <xf numFmtId="0" fontId="10" fillId="0" borderId="0" xfId="45" applyFont="1" applyBorder="1" applyAlignment="1" applyProtection="1">
      <alignment vertical="center" wrapText="1"/>
      <protection locked="0"/>
    </xf>
    <xf numFmtId="49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11" fillId="0" borderId="0" xfId="45" applyFont="1" applyBorder="1" applyProtection="1">
      <alignment/>
      <protection locked="0"/>
    </xf>
    <xf numFmtId="0" fontId="11" fillId="0" borderId="0" xfId="41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15" borderId="10" xfId="39" applyNumberFormat="1" applyFont="1" applyFill="1" applyBorder="1" applyAlignment="1" applyProtection="1">
      <alignment vertical="justify" wrapText="1"/>
      <protection/>
    </xf>
    <xf numFmtId="0" fontId="11" fillId="15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15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15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1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4" applyFont="1" applyBorder="1" applyAlignment="1" applyProtection="1">
      <alignment wrapText="1"/>
      <protection locked="0"/>
    </xf>
    <xf numFmtId="1" fontId="11" fillId="0" borderId="0" xfId="44" applyNumberFormat="1" applyFont="1" applyBorder="1" applyProtection="1">
      <alignment/>
      <protection locked="0"/>
    </xf>
    <xf numFmtId="0" fontId="10" fillId="0" borderId="0" xfId="4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2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7" borderId="10" xfId="44" applyNumberFormat="1" applyFont="1" applyFill="1" applyBorder="1" applyAlignment="1" applyProtection="1">
      <alignment vertical="center"/>
      <protection locked="0"/>
    </xf>
    <xf numFmtId="0" fontId="9" fillId="0" borderId="0" xfId="42" applyFont="1" applyBorder="1" applyAlignment="1" applyProtection="1">
      <alignment vertical="top"/>
      <protection locked="0"/>
    </xf>
    <xf numFmtId="49" fontId="7" fillId="0" borderId="0" xfId="42" applyNumberFormat="1" applyFont="1" applyBorder="1" applyAlignment="1" applyProtection="1">
      <alignment vertical="top" wrapText="1"/>
      <protection locked="0"/>
    </xf>
    <xf numFmtId="1" fontId="9" fillId="0" borderId="0" xfId="42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2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14" borderId="12" xfId="42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1" applyNumberFormat="1" applyFont="1" applyFill="1" applyBorder="1" applyAlignment="1" applyProtection="1">
      <alignment horizontal="center"/>
      <protection locked="0"/>
    </xf>
    <xf numFmtId="1" fontId="5" fillId="1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19" borderId="10" xfId="42" applyFont="1" applyFill="1" applyBorder="1" applyAlignment="1" applyProtection="1">
      <alignment horizontal="left" vertical="top" wrapText="1"/>
      <protection/>
    </xf>
    <xf numFmtId="1" fontId="17" fillId="19" borderId="10" xfId="42" applyNumberFormat="1" applyFont="1" applyFill="1" applyBorder="1" applyAlignment="1" applyProtection="1">
      <alignment vertical="top" wrapText="1"/>
      <protection/>
    </xf>
    <xf numFmtId="0" fontId="17" fillId="19" borderId="37" xfId="42" applyFont="1" applyFill="1" applyBorder="1" applyAlignment="1" applyProtection="1">
      <alignment horizontal="left" vertical="top" wrapText="1"/>
      <protection/>
    </xf>
    <xf numFmtId="0" fontId="17" fillId="19" borderId="29" xfId="42" applyFont="1" applyFill="1" applyBorder="1" applyAlignment="1" applyProtection="1">
      <alignment vertical="top" wrapText="1"/>
      <protection/>
    </xf>
    <xf numFmtId="0" fontId="17" fillId="19" borderId="38" xfId="42" applyFont="1" applyFill="1" applyBorder="1" applyAlignment="1" applyProtection="1">
      <alignment vertical="top" wrapText="1"/>
      <protection/>
    </xf>
    <xf numFmtId="49" fontId="17" fillId="19" borderId="36" xfId="42" applyNumberFormat="1" applyFont="1" applyFill="1" applyBorder="1" applyAlignment="1" applyProtection="1">
      <alignment vertical="center" wrapText="1"/>
      <protection/>
    </xf>
    <xf numFmtId="0" fontId="17" fillId="19" borderId="10" xfId="42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5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14" borderId="10" xfId="39" applyNumberFormat="1" applyFont="1" applyFill="1" applyBorder="1" applyAlignment="1" applyProtection="1">
      <alignment vertical="center"/>
      <protection locked="0"/>
    </xf>
    <xf numFmtId="1" fontId="11" fillId="1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4" applyNumberFormat="1" applyFont="1" applyFill="1" applyBorder="1" applyAlignment="1" applyProtection="1">
      <alignment vertical="center"/>
      <protection/>
    </xf>
    <xf numFmtId="0" fontId="9" fillId="0" borderId="10" xfId="42" applyFont="1" applyBorder="1" applyAlignment="1" applyProtection="1">
      <alignment vertical="top"/>
      <protection locked="0"/>
    </xf>
    <xf numFmtId="0" fontId="7" fillId="0" borderId="10" xfId="42" applyFont="1" applyBorder="1" applyAlignment="1" applyProtection="1">
      <alignment horizontal="left" vertical="top" wrapText="1"/>
      <protection locked="0"/>
    </xf>
    <xf numFmtId="0" fontId="10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centerContinuous"/>
      <protection/>
    </xf>
    <xf numFmtId="0" fontId="11" fillId="0" borderId="35" xfId="44" applyFont="1" applyBorder="1" applyAlignment="1" applyProtection="1">
      <alignment horizontal="centerContinuous"/>
      <protection/>
    </xf>
    <xf numFmtId="0" fontId="11" fillId="0" borderId="0" xfId="44" applyFont="1" applyAlignment="1" applyProtection="1">
      <alignment horizontal="centerContinuous" wrapText="1"/>
      <protection/>
    </xf>
    <xf numFmtId="0" fontId="10" fillId="0" borderId="0" xfId="42" applyFont="1" applyBorder="1" applyAlignment="1" applyProtection="1">
      <alignment vertical="top" wrapText="1"/>
      <protection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0" fillId="0" borderId="0" xfId="43" applyFont="1" applyFill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top"/>
      <protection/>
    </xf>
    <xf numFmtId="0" fontId="10" fillId="0" borderId="0" xfId="42" applyFont="1" applyBorder="1" applyAlignment="1" applyProtection="1">
      <alignment vertical="top"/>
      <protection/>
    </xf>
    <xf numFmtId="0" fontId="10" fillId="0" borderId="0" xfId="42" applyFont="1" applyFill="1" applyBorder="1" applyAlignment="1" applyProtection="1">
      <alignment vertical="top" wrapText="1"/>
      <protection/>
    </xf>
    <xf numFmtId="0" fontId="10" fillId="0" borderId="0" xfId="43" applyFont="1" applyFill="1" applyBorder="1" applyAlignment="1" applyProtection="1">
      <alignment horizontal="right" vertical="center" wrapText="1"/>
      <protection/>
    </xf>
    <xf numFmtId="0" fontId="10" fillId="0" borderId="0" xfId="45" applyFont="1" applyAlignment="1" applyProtection="1">
      <alignment horizontal="centerContinuous" wrapText="1"/>
      <protection/>
    </xf>
    <xf numFmtId="49" fontId="10" fillId="0" borderId="0" xfId="45" applyNumberFormat="1" applyFont="1" applyAlignment="1" applyProtection="1">
      <alignment horizontal="center" wrapText="1"/>
      <protection/>
    </xf>
    <xf numFmtId="0" fontId="10" fillId="0" borderId="0" xfId="45" applyFont="1" applyAlignment="1" applyProtection="1">
      <alignment horizontal="centerContinuous"/>
      <protection/>
    </xf>
    <xf numFmtId="0" fontId="11" fillId="0" borderId="0" xfId="45" applyFont="1" applyProtection="1">
      <alignment/>
      <protection/>
    </xf>
    <xf numFmtId="0" fontId="9" fillId="0" borderId="0" xfId="45" applyFont="1" applyAlignment="1" applyProtection="1">
      <alignment horizontal="left"/>
      <protection/>
    </xf>
    <xf numFmtId="0" fontId="10" fillId="0" borderId="0" xfId="45" applyFont="1" applyBorder="1" applyAlignment="1" applyProtection="1">
      <alignment horizontal="left" vertical="top" wrapText="1"/>
      <protection/>
    </xf>
    <xf numFmtId="0" fontId="10" fillId="0" borderId="0" xfId="45" applyFont="1" applyProtection="1">
      <alignment/>
      <protection/>
    </xf>
    <xf numFmtId="0" fontId="10" fillId="0" borderId="0" xfId="43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2" applyNumberFormat="1" applyFont="1" applyBorder="1" applyAlignment="1" applyProtection="1">
      <alignment horizontal="left" vertical="top" wrapText="1"/>
      <protection locked="0"/>
    </xf>
    <xf numFmtId="184" fontId="10" fillId="0" borderId="0" xfId="42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1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1" applyFont="1" applyAlignment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5" fillId="0" borderId="0" xfId="41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1" applyNumberFormat="1" applyFont="1">
      <alignment/>
      <protection/>
    </xf>
    <xf numFmtId="0" fontId="10" fillId="0" borderId="0" xfId="41" applyFont="1" applyBorder="1" applyProtection="1">
      <alignment/>
      <protection/>
    </xf>
    <xf numFmtId="0" fontId="11" fillId="0" borderId="0" xfId="41" applyFont="1" applyBorder="1" applyProtection="1">
      <alignment/>
      <protection/>
    </xf>
    <xf numFmtId="1" fontId="11" fillId="0" borderId="0" xfId="41" applyNumberFormat="1" applyFont="1" applyBorder="1" applyProtection="1">
      <alignment/>
      <protection/>
    </xf>
    <xf numFmtId="1" fontId="11" fillId="0" borderId="0" xfId="41" applyNumberFormat="1" applyFont="1" applyProtection="1">
      <alignment/>
      <protection locked="0"/>
    </xf>
    <xf numFmtId="49" fontId="11" fillId="0" borderId="0" xfId="41" applyNumberFormat="1" applyFont="1" applyProtection="1">
      <alignment/>
      <protection/>
    </xf>
    <xf numFmtId="1" fontId="11" fillId="0" borderId="0" xfId="41" applyNumberFormat="1" applyFont="1" applyProtection="1">
      <alignment/>
      <protection/>
    </xf>
    <xf numFmtId="0" fontId="9" fillId="0" borderId="0" xfId="42" applyFont="1" applyAlignment="1" applyProtection="1">
      <alignment vertical="top"/>
      <protection/>
    </xf>
    <xf numFmtId="0" fontId="9" fillId="0" borderId="0" xfId="42" applyFont="1" applyAlignment="1" applyProtection="1">
      <alignment vertical="top" wrapText="1"/>
      <protection/>
    </xf>
    <xf numFmtId="0" fontId="10" fillId="0" borderId="0" xfId="41" applyFont="1" applyAlignment="1">
      <alignment horizontal="center"/>
      <protection/>
    </xf>
    <xf numFmtId="0" fontId="11" fillId="0" borderId="0" xfId="41" applyFont="1" applyAlignment="1" applyProtection="1">
      <alignment/>
      <protection/>
    </xf>
    <xf numFmtId="0" fontId="11" fillId="0" borderId="0" xfId="41" applyFont="1" applyAlignment="1">
      <alignment/>
      <protection/>
    </xf>
    <xf numFmtId="0" fontId="11" fillId="0" borderId="0" xfId="41" applyFont="1" applyAlignment="1" applyProtection="1">
      <alignment/>
      <protection locked="0"/>
    </xf>
    <xf numFmtId="0" fontId="10" fillId="0" borderId="0" xfId="45" applyFont="1">
      <alignment/>
      <protection/>
    </xf>
    <xf numFmtId="0" fontId="10" fillId="0" borderId="0" xfId="45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5" applyFont="1" applyAlignment="1" applyProtection="1">
      <alignment wrapText="1"/>
      <protection locked="0"/>
    </xf>
    <xf numFmtId="49" fontId="11" fillId="0" borderId="0" xfId="45" applyNumberFormat="1" applyFont="1" applyAlignment="1" applyProtection="1">
      <alignment horizontal="center" wrapText="1"/>
      <protection locked="0"/>
    </xf>
    <xf numFmtId="0" fontId="11" fillId="0" borderId="0" xfId="45" applyFont="1" applyProtection="1">
      <alignment/>
      <protection locked="0"/>
    </xf>
    <xf numFmtId="0" fontId="11" fillId="0" borderId="0" xfId="45" applyFont="1" applyAlignment="1">
      <alignment wrapText="1"/>
      <protection/>
    </xf>
    <xf numFmtId="49" fontId="11" fillId="0" borderId="0" xfId="45" applyNumberFormat="1" applyFont="1" applyAlignment="1">
      <alignment horizontal="center" wrapText="1"/>
      <protection/>
    </xf>
    <xf numFmtId="0" fontId="9" fillId="0" borderId="0" xfId="42" applyFont="1" applyFill="1" applyAlignment="1" applyProtection="1">
      <alignment vertical="top"/>
      <protection/>
    </xf>
    <xf numFmtId="0" fontId="9" fillId="0" borderId="0" xfId="42" applyFont="1" applyFill="1" applyAlignment="1" applyProtection="1">
      <alignment horizontal="right" vertical="top" wrapText="1"/>
      <protection/>
    </xf>
    <xf numFmtId="0" fontId="11" fillId="0" borderId="0" xfId="43" applyFont="1" applyFill="1" applyAlignment="1" applyProtection="1">
      <alignment wrapText="1"/>
      <protection/>
    </xf>
    <xf numFmtId="0" fontId="11" fillId="0" borderId="0" xfId="44" applyFont="1" applyProtection="1">
      <alignment/>
      <protection/>
    </xf>
    <xf numFmtId="0" fontId="11" fillId="0" borderId="0" xfId="44" applyFont="1">
      <alignment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Alignment="1" applyProtection="1">
      <alignment horizontal="right"/>
      <protection/>
    </xf>
    <xf numFmtId="0" fontId="11" fillId="0" borderId="10" xfId="44" applyFont="1" applyBorder="1" applyProtection="1">
      <alignment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1" fillId="14" borderId="10" xfId="44" applyNumberFormat="1" applyFont="1" applyFill="1" applyBorder="1" applyProtection="1">
      <alignment/>
      <protection locked="0"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center" wrapText="1"/>
      <protection/>
    </xf>
    <xf numFmtId="1" fontId="11" fillId="0" borderId="10" xfId="44" applyNumberFormat="1" applyFont="1" applyBorder="1" applyProtection="1">
      <alignment/>
      <protection/>
    </xf>
    <xf numFmtId="0" fontId="12" fillId="0" borderId="10" xfId="44" applyFont="1" applyBorder="1" applyAlignment="1" applyProtection="1">
      <alignment horizontal="center" wrapText="1"/>
      <protection/>
    </xf>
    <xf numFmtId="1" fontId="11" fillId="18" borderId="10" xfId="44" applyNumberFormat="1" applyFont="1" applyFill="1" applyBorder="1" applyProtection="1">
      <alignment/>
      <protection locked="0"/>
    </xf>
    <xf numFmtId="0" fontId="12" fillId="0" borderId="10" xfId="44" applyFont="1" applyBorder="1" applyAlignment="1" applyProtection="1">
      <alignment horizontal="left" vertical="center" wrapText="1"/>
      <protection/>
    </xf>
    <xf numFmtId="0" fontId="11" fillId="0" borderId="10" xfId="44" applyFont="1" applyBorder="1" applyAlignment="1" applyProtection="1">
      <alignment horizontal="centerContinuous" wrapText="1"/>
      <protection/>
    </xf>
    <xf numFmtId="49" fontId="10" fillId="0" borderId="10" xfId="44" applyNumberFormat="1" applyFont="1" applyBorder="1" applyAlignment="1" applyProtection="1">
      <alignment horizontal="centerContinuous" wrapText="1"/>
      <protection/>
    </xf>
    <xf numFmtId="3" fontId="11" fillId="0" borderId="10" xfId="44" applyNumberFormat="1" applyFont="1" applyFill="1" applyBorder="1" applyProtection="1">
      <alignment/>
      <protection/>
    </xf>
    <xf numFmtId="0" fontId="11" fillId="0" borderId="0" xfId="44" applyFont="1" applyBorder="1" applyAlignment="1" applyProtection="1">
      <alignment wrapText="1"/>
      <protection locked="0"/>
    </xf>
    <xf numFmtId="0" fontId="19" fillId="0" borderId="0" xfId="44" applyFont="1" applyBorder="1" applyAlignment="1">
      <alignment vertical="center" wrapText="1"/>
      <protection/>
    </xf>
    <xf numFmtId="0" fontId="19" fillId="0" borderId="0" xfId="44" applyFont="1" applyBorder="1" applyAlignment="1" applyProtection="1">
      <alignment vertical="center" wrapText="1"/>
      <protection locked="0"/>
    </xf>
    <xf numFmtId="1" fontId="11" fillId="0" borderId="0" xfId="44" applyNumberFormat="1" applyFont="1" applyProtection="1">
      <alignment/>
      <protection locked="0"/>
    </xf>
    <xf numFmtId="0" fontId="11" fillId="0" borderId="0" xfId="44" applyFont="1" applyBorder="1" applyAlignment="1">
      <alignment wrapText="1"/>
      <protection/>
    </xf>
    <xf numFmtId="1" fontId="11" fillId="0" borderId="0" xfId="44" applyNumberFormat="1" applyFont="1" applyBorder="1">
      <alignment/>
      <protection/>
    </xf>
    <xf numFmtId="1" fontId="11" fillId="0" borderId="0" xfId="44" applyNumberFormat="1" applyFont="1">
      <alignment/>
      <protection/>
    </xf>
    <xf numFmtId="0" fontId="11" fillId="0" borderId="0" xfId="44" applyFont="1" applyBorder="1">
      <alignment/>
      <protection/>
    </xf>
    <xf numFmtId="0" fontId="11" fillId="0" borderId="0" xfId="44" applyFont="1" applyAlignment="1">
      <alignment wrapText="1"/>
      <protection/>
    </xf>
    <xf numFmtId="0" fontId="9" fillId="0" borderId="0" xfId="42" applyFont="1" applyAlignment="1" applyProtection="1">
      <alignment horizontal="right" vertical="top" wrapText="1"/>
      <protection locked="0"/>
    </xf>
    <xf numFmtId="0" fontId="9" fillId="0" borderId="0" xfId="42" applyFont="1" applyAlignment="1" applyProtection="1">
      <alignment horizontal="right" vertical="top"/>
      <protection locked="0"/>
    </xf>
    <xf numFmtId="49" fontId="20" fillId="0" borderId="10" xfId="44" applyNumberFormat="1" applyFont="1" applyBorder="1" applyAlignment="1" applyProtection="1">
      <alignment horizontal="centerContinuous" wrapText="1"/>
      <protection/>
    </xf>
    <xf numFmtId="1" fontId="11" fillId="7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1" applyFont="1" applyProtection="1">
      <alignment/>
      <protection/>
    </xf>
    <xf numFmtId="0" fontId="21" fillId="0" borderId="0" xfId="41" applyFont="1">
      <alignment/>
      <protection/>
    </xf>
    <xf numFmtId="0" fontId="10" fillId="0" borderId="0" xfId="36" applyFont="1" applyAlignment="1" applyProtection="1">
      <alignment horizontal="right"/>
      <protection locked="0"/>
    </xf>
    <xf numFmtId="0" fontId="10" fillId="0" borderId="39" xfId="36" applyFont="1" applyBorder="1" applyAlignment="1" applyProtection="1">
      <alignment horizontal="centerContinuous" vertical="center" wrapText="1"/>
      <protection/>
    </xf>
    <xf numFmtId="49" fontId="10" fillId="0" borderId="40" xfId="36" applyNumberFormat="1" applyFont="1" applyBorder="1" applyAlignment="1" applyProtection="1">
      <alignment horizontal="center" vertical="center" wrapText="1"/>
      <protection/>
    </xf>
    <xf numFmtId="1" fontId="10" fillId="0" borderId="40" xfId="36" applyNumberFormat="1" applyFont="1" applyBorder="1" applyAlignment="1" applyProtection="1">
      <alignment horizontal="centerContinuous" vertical="center" wrapText="1"/>
      <protection/>
    </xf>
    <xf numFmtId="0" fontId="10" fillId="0" borderId="40" xfId="36" applyFont="1" applyBorder="1" applyAlignment="1" applyProtection="1">
      <alignment horizontal="centerContinuous" vertical="center" wrapText="1"/>
      <protection/>
    </xf>
    <xf numFmtId="0" fontId="10" fillId="0" borderId="41" xfId="36" applyFont="1" applyBorder="1" applyAlignment="1" applyProtection="1">
      <alignment horizontal="centerContinuous" vertical="center" wrapText="1"/>
      <protection/>
    </xf>
    <xf numFmtId="0" fontId="10" fillId="0" borderId="42" xfId="36" applyFont="1" applyBorder="1" applyAlignment="1" applyProtection="1">
      <alignment horizontal="centerContinuous" vertical="center" wrapText="1"/>
      <protection/>
    </xf>
    <xf numFmtId="1" fontId="10" fillId="0" borderId="11" xfId="36" applyNumberFormat="1" applyFont="1" applyBorder="1" applyAlignment="1" applyProtection="1">
      <alignment horizontal="centerContinuous" vertical="center" wrapText="1"/>
      <protection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43" xfId="36" applyFont="1" applyBorder="1" applyProtection="1">
      <alignment/>
      <protection/>
    </xf>
    <xf numFmtId="0" fontId="10" fillId="0" borderId="29" xfId="36" applyFont="1" applyBorder="1" applyAlignment="1" applyProtection="1">
      <alignment horizontal="center" vertical="center" wrapText="1"/>
      <protection/>
    </xf>
    <xf numFmtId="0" fontId="10" fillId="0" borderId="17" xfId="36" applyFont="1" applyBorder="1" applyAlignment="1" applyProtection="1">
      <alignment horizontal="center" vertical="center" wrapText="1"/>
      <protection/>
    </xf>
    <xf numFmtId="0" fontId="23" fillId="0" borderId="29" xfId="41" applyFont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/>
      <protection locked="0"/>
    </xf>
    <xf numFmtId="0" fontId="11" fillId="0" borderId="10" xfId="41" applyFont="1" applyBorder="1" applyProtection="1">
      <alignment/>
      <protection locked="0"/>
    </xf>
    <xf numFmtId="0" fontId="11" fillId="0" borderId="17" xfId="41" applyFont="1" applyBorder="1" applyProtection="1">
      <alignment/>
      <protection locked="0"/>
    </xf>
    <xf numFmtId="0" fontId="0" fillId="0" borderId="29" xfId="40" applyBorder="1">
      <alignment/>
      <protection/>
    </xf>
    <xf numFmtId="0" fontId="0" fillId="0" borderId="10" xfId="40" applyBorder="1">
      <alignment/>
      <protection/>
    </xf>
    <xf numFmtId="0" fontId="0" fillId="0" borderId="29" xfId="40" applyFont="1" applyBorder="1">
      <alignment/>
      <protection/>
    </xf>
    <xf numFmtId="0" fontId="0" fillId="0" borderId="10" xfId="0" applyBorder="1" applyAlignment="1">
      <alignment/>
    </xf>
    <xf numFmtId="49" fontId="0" fillId="0" borderId="10" xfId="40" applyNumberFormat="1" applyFont="1" applyBorder="1" applyAlignment="1">
      <alignment horizontal="center"/>
      <protection/>
    </xf>
    <xf numFmtId="0" fontId="0" fillId="0" borderId="38" xfId="40" applyBorder="1">
      <alignment/>
      <protection/>
    </xf>
    <xf numFmtId="0" fontId="0" fillId="0" borderId="36" xfId="40" applyBorder="1">
      <alignment/>
      <protection/>
    </xf>
    <xf numFmtId="0" fontId="0" fillId="0" borderId="44" xfId="40" applyFont="1" applyBorder="1">
      <alignment/>
      <protection/>
    </xf>
    <xf numFmtId="0" fontId="0" fillId="0" borderId="13" xfId="40" applyBorder="1">
      <alignment/>
      <protection/>
    </xf>
    <xf numFmtId="49" fontId="5" fillId="0" borderId="10" xfId="41" applyNumberFormat="1" applyFont="1" applyBorder="1">
      <alignment/>
      <protection/>
    </xf>
    <xf numFmtId="0" fontId="5" fillId="14" borderId="10" xfId="41" applyFont="1" applyFill="1" applyBorder="1">
      <alignment/>
      <protection/>
    </xf>
    <xf numFmtId="49" fontId="5" fillId="0" borderId="10" xfId="41" applyNumberFormat="1" applyFont="1" applyBorder="1" applyAlignment="1">
      <alignment horizontal="left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0" fillId="0" borderId="29" xfId="40" applyFont="1" applyBorder="1">
      <alignment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2" applyFont="1" applyBorder="1" applyAlignment="1" applyProtection="1">
      <alignment horizontal="right" vertical="top" wrapText="1"/>
      <protection locked="0"/>
    </xf>
    <xf numFmtId="0" fontId="5" fillId="0" borderId="45" xfId="0" applyFont="1" applyBorder="1" applyAlignment="1">
      <alignment horizontal="right" vertical="top" wrapText="1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4" applyNumberFormat="1" applyFont="1" applyBorder="1" applyAlignment="1" applyProtection="1">
      <alignment horizontal="left"/>
      <protection locked="0"/>
    </xf>
    <xf numFmtId="0" fontId="10" fillId="0" borderId="0" xfId="42" applyFont="1" applyBorder="1" applyAlignment="1" applyProtection="1">
      <alignment horizontal="left" vertical="top" wrapText="1"/>
      <protection/>
    </xf>
    <xf numFmtId="183" fontId="11" fillId="0" borderId="32" xfId="42" applyNumberFormat="1" applyFont="1" applyBorder="1" applyAlignment="1" applyProtection="1">
      <alignment horizontal="left" vertical="top" wrapText="1"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Border="1" applyAlignment="1" applyProtection="1">
      <alignment horizontal="left" wrapText="1"/>
      <protection/>
    </xf>
    <xf numFmtId="0" fontId="11" fillId="0" borderId="0" xfId="43" applyFont="1" applyFill="1" applyAlignment="1" applyProtection="1">
      <alignment horizontal="center" wrapText="1"/>
      <protection locked="0"/>
    </xf>
    <xf numFmtId="0" fontId="10" fillId="0" borderId="0" xfId="45" applyFont="1" applyAlignment="1">
      <alignment horizontal="center" wrapText="1"/>
      <protection/>
    </xf>
    <xf numFmtId="0" fontId="10" fillId="0" borderId="0" xfId="45" applyFont="1" applyBorder="1" applyAlignment="1" applyProtection="1">
      <alignment horizontal="left"/>
      <protection locked="0"/>
    </xf>
    <xf numFmtId="0" fontId="10" fillId="0" borderId="0" xfId="42" applyNumberFormat="1" applyFont="1" applyBorder="1" applyAlignment="1" applyProtection="1">
      <alignment horizontal="left" vertical="top" wrapText="1"/>
      <protection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9" fillId="0" borderId="0" xfId="45" applyFont="1" applyAlignment="1" applyProtection="1">
      <alignment horizontal="left"/>
      <protection/>
    </xf>
    <xf numFmtId="0" fontId="9" fillId="0" borderId="0" xfId="45" applyFont="1" applyAlignment="1" applyProtection="1">
      <alignment horizontal="right"/>
      <protection/>
    </xf>
    <xf numFmtId="184" fontId="10" fillId="0" borderId="32" xfId="42" applyNumberFormat="1" applyFont="1" applyBorder="1" applyAlignment="1" applyProtection="1">
      <alignment horizontal="left" vertical="top" wrapText="1"/>
      <protection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184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184" fontId="10" fillId="0" borderId="0" xfId="39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7" fillId="0" borderId="46" xfId="36" applyFont="1" applyBorder="1" applyAlignment="1" applyProtection="1">
      <alignment horizontal="center" vertical="center"/>
      <protection locked="0"/>
    </xf>
    <xf numFmtId="0" fontId="10" fillId="0" borderId="47" xfId="36" applyFont="1" applyBorder="1" applyAlignment="1" applyProtection="1">
      <alignment horizontal="center" vertical="center" wrapText="1"/>
      <protection/>
    </xf>
    <xf numFmtId="0" fontId="10" fillId="0" borderId="14" xfId="36" applyFont="1" applyBorder="1" applyAlignment="1" applyProtection="1">
      <alignment horizontal="center" vertical="center" wrapText="1"/>
      <protection/>
    </xf>
    <xf numFmtId="0" fontId="10" fillId="0" borderId="34" xfId="36" applyFont="1" applyBorder="1" applyAlignment="1" applyProtection="1">
      <alignment horizontal="center" vertical="center" wrapText="1"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84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2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84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heet1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:IV1638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10" t="s">
        <v>1</v>
      </c>
      <c r="B3" s="611"/>
      <c r="C3" s="611"/>
      <c r="D3" s="611"/>
      <c r="E3" s="462" t="s">
        <v>865</v>
      </c>
      <c r="F3" s="217" t="s">
        <v>2</v>
      </c>
      <c r="G3" s="172"/>
      <c r="H3" s="461">
        <v>112013939</v>
      </c>
    </row>
    <row r="4" spans="1:8" ht="15">
      <c r="A4" s="610" t="s">
        <v>3</v>
      </c>
      <c r="B4" s="616"/>
      <c r="C4" s="616"/>
      <c r="D4" s="616"/>
      <c r="E4" s="504" t="s">
        <v>866</v>
      </c>
      <c r="F4" s="612" t="s">
        <v>4</v>
      </c>
      <c r="G4" s="613"/>
      <c r="H4" s="461">
        <v>336</v>
      </c>
    </row>
    <row r="5" spans="1:8" ht="15">
      <c r="A5" s="610" t="s">
        <v>5</v>
      </c>
      <c r="B5" s="611"/>
      <c r="C5" s="611"/>
      <c r="D5" s="611"/>
      <c r="E5" s="505" t="s">
        <v>913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777</v>
      </c>
      <c r="D11" s="151">
        <v>777</v>
      </c>
      <c r="E11" s="237" t="s">
        <v>22</v>
      </c>
      <c r="F11" s="242" t="s">
        <v>23</v>
      </c>
      <c r="G11" s="152">
        <v>12554</v>
      </c>
      <c r="H11" s="152">
        <v>12554</v>
      </c>
    </row>
    <row r="12" spans="1:8" ht="15">
      <c r="A12" s="235" t="s">
        <v>24</v>
      </c>
      <c r="B12" s="241" t="s">
        <v>25</v>
      </c>
      <c r="C12" s="151">
        <v>4023</v>
      </c>
      <c r="D12" s="151">
        <v>4082</v>
      </c>
      <c r="E12" s="237" t="s">
        <v>26</v>
      </c>
      <c r="F12" s="242" t="s">
        <v>27</v>
      </c>
      <c r="G12" s="153">
        <v>12554</v>
      </c>
      <c r="H12" s="153">
        <v>12554</v>
      </c>
    </row>
    <row r="13" spans="1:8" ht="15">
      <c r="A13" s="235" t="s">
        <v>28</v>
      </c>
      <c r="B13" s="241" t="s">
        <v>29</v>
      </c>
      <c r="C13" s="151">
        <v>2916</v>
      </c>
      <c r="D13" s="151">
        <v>2890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1104</v>
      </c>
      <c r="D14" s="151">
        <v>1121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278</v>
      </c>
      <c r="D15" s="151">
        <v>302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28</v>
      </c>
      <c r="D16" s="151">
        <v>30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1812</v>
      </c>
      <c r="D17" s="151">
        <v>1456</v>
      </c>
      <c r="E17" s="243" t="s">
        <v>46</v>
      </c>
      <c r="F17" s="245" t="s">
        <v>47</v>
      </c>
      <c r="G17" s="154">
        <f>G11+G14+G15+G16</f>
        <v>12554</v>
      </c>
      <c r="H17" s="154">
        <f>H11+H14+H15+H16</f>
        <v>12554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43</v>
      </c>
      <c r="D18" s="151">
        <v>35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10981</v>
      </c>
      <c r="D19" s="155">
        <f>SUM(D11:D18)</f>
        <v>10693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520</v>
      </c>
      <c r="H20" s="158">
        <v>520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3410</v>
      </c>
      <c r="H21" s="156">
        <f>SUM(H22:H24)</f>
        <v>3410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350</v>
      </c>
      <c r="H22" s="152">
        <v>350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15</v>
      </c>
      <c r="D24" s="151">
        <v>19</v>
      </c>
      <c r="E24" s="237" t="s">
        <v>72</v>
      </c>
      <c r="F24" s="242" t="s">
        <v>73</v>
      </c>
      <c r="G24" s="152">
        <v>3060</v>
      </c>
      <c r="H24" s="152">
        <v>3060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3930</v>
      </c>
      <c r="H25" s="154">
        <f>H19+H20+H21</f>
        <v>3930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89</v>
      </c>
      <c r="D26" s="151">
        <v>96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104</v>
      </c>
      <c r="D27" s="155">
        <f>SUM(D23:D26)</f>
        <v>115</v>
      </c>
      <c r="E27" s="253" t="s">
        <v>83</v>
      </c>
      <c r="F27" s="242" t="s">
        <v>84</v>
      </c>
      <c r="G27" s="154">
        <f>SUM(G28:G30)</f>
        <v>6133</v>
      </c>
      <c r="H27" s="154">
        <f>SUM(H28:H30)</f>
        <v>2439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6133</v>
      </c>
      <c r="H28" s="152">
        <v>2439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</v>
      </c>
      <c r="H31" s="152">
        <v>3694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6134</v>
      </c>
      <c r="H33" s="154">
        <f>H27+H31+H32</f>
        <v>6133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22618</v>
      </c>
      <c r="H36" s="154">
        <f>H25+H17+H33</f>
        <v>22617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9</v>
      </c>
      <c r="D44" s="151">
        <v>9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9</v>
      </c>
      <c r="D45" s="155">
        <f>D34+D39+D44</f>
        <v>9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112</v>
      </c>
      <c r="H48" s="152">
        <v>123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112</v>
      </c>
      <c r="H49" s="154">
        <f>SUM(H43:H48)</f>
        <v>123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27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11094</v>
      </c>
      <c r="D55" s="155">
        <f>D19+D20+D21+D27+D32+D45+D51+D53+D54</f>
        <v>10817</v>
      </c>
      <c r="E55" s="237" t="s">
        <v>172</v>
      </c>
      <c r="F55" s="261" t="s">
        <v>173</v>
      </c>
      <c r="G55" s="154">
        <f>G49+G51+G52+G53+G54</f>
        <v>112</v>
      </c>
      <c r="H55" s="154">
        <f>H49+H51+H52+H53+H54</f>
        <v>123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3352</v>
      </c>
      <c r="D58" s="151">
        <v>3565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1793</v>
      </c>
      <c r="D59" s="151">
        <v>2335</v>
      </c>
      <c r="E59" s="251" t="s">
        <v>181</v>
      </c>
      <c r="F59" s="242" t="s">
        <v>182</v>
      </c>
      <c r="G59" s="152">
        <v>1000</v>
      </c>
      <c r="H59" s="152">
        <v>1000</v>
      </c>
      <c r="M59" s="157"/>
    </row>
    <row r="60" spans="1:8" ht="15">
      <c r="A60" s="235" t="s">
        <v>183</v>
      </c>
      <c r="B60" s="241" t="s">
        <v>184</v>
      </c>
      <c r="C60" s="151">
        <v>35</v>
      </c>
      <c r="D60" s="151">
        <v>35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2631</v>
      </c>
      <c r="D61" s="151">
        <v>2934</v>
      </c>
      <c r="E61" s="243" t="s">
        <v>189</v>
      </c>
      <c r="F61" s="272" t="s">
        <v>190</v>
      </c>
      <c r="G61" s="154">
        <f>SUM(G62:G68)</f>
        <v>375</v>
      </c>
      <c r="H61" s="154">
        <f>SUM(H62:H68)</f>
        <v>691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42</v>
      </c>
      <c r="H62" s="152">
        <v>42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7811</v>
      </c>
      <c r="D64" s="155">
        <f>SUM(D58:D63)</f>
        <v>8869</v>
      </c>
      <c r="E64" s="237" t="s">
        <v>200</v>
      </c>
      <c r="F64" s="242" t="s">
        <v>201</v>
      </c>
      <c r="G64" s="152">
        <v>73</v>
      </c>
      <c r="H64" s="152">
        <v>86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39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110</v>
      </c>
      <c r="H66" s="152">
        <v>169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64</v>
      </c>
      <c r="H67" s="152">
        <v>88</v>
      </c>
    </row>
    <row r="68" spans="1:8" ht="15">
      <c r="A68" s="235" t="s">
        <v>211</v>
      </c>
      <c r="B68" s="241" t="s">
        <v>212</v>
      </c>
      <c r="C68" s="151">
        <v>3106</v>
      </c>
      <c r="D68" s="151">
        <v>3458</v>
      </c>
      <c r="E68" s="237" t="s">
        <v>213</v>
      </c>
      <c r="F68" s="242" t="s">
        <v>214</v>
      </c>
      <c r="G68" s="152">
        <v>47</v>
      </c>
      <c r="H68" s="152">
        <v>262</v>
      </c>
    </row>
    <row r="69" spans="1:8" ht="15">
      <c r="A69" s="235" t="s">
        <v>215</v>
      </c>
      <c r="B69" s="241" t="s">
        <v>216</v>
      </c>
      <c r="C69" s="151">
        <v>45</v>
      </c>
      <c r="D69" s="151">
        <v>347</v>
      </c>
      <c r="E69" s="251" t="s">
        <v>78</v>
      </c>
      <c r="F69" s="242" t="s">
        <v>217</v>
      </c>
      <c r="G69" s="152">
        <v>212</v>
      </c>
      <c r="H69" s="152">
        <v>212</v>
      </c>
    </row>
    <row r="70" spans="1:8" ht="25.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333</v>
      </c>
      <c r="H70" s="152">
        <v>365</v>
      </c>
    </row>
    <row r="71" spans="1:18" ht="15">
      <c r="A71" s="235" t="s">
        <v>222</v>
      </c>
      <c r="B71" s="241" t="s">
        <v>223</v>
      </c>
      <c r="C71" s="151">
        <v>25</v>
      </c>
      <c r="D71" s="151">
        <v>31</v>
      </c>
      <c r="E71" s="253" t="s">
        <v>46</v>
      </c>
      <c r="F71" s="273" t="s">
        <v>224</v>
      </c>
      <c r="G71" s="161">
        <f>G59+G60+G61+G69+G70</f>
        <v>1920</v>
      </c>
      <c r="H71" s="161">
        <f>H59+H60+H61+H69+H70</f>
        <v>2268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3</v>
      </c>
      <c r="D74" s="151">
        <v>2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3194</v>
      </c>
      <c r="D75" s="155">
        <f>SUM(D67:D74)</f>
        <v>3853</v>
      </c>
      <c r="E75" s="251" t="s">
        <v>160</v>
      </c>
      <c r="F75" s="245" t="s">
        <v>234</v>
      </c>
      <c r="G75" s="152">
        <v>7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1927</v>
      </c>
      <c r="H79" s="162">
        <f>H71+H74+H75+H76</f>
        <v>2268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2432</v>
      </c>
      <c r="D88" s="151">
        <v>1305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</v>
      </c>
      <c r="D89" s="151">
        <v>15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2460</v>
      </c>
      <c r="D91" s="155">
        <f>SUM(D87:D90)</f>
        <v>1331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98</v>
      </c>
      <c r="D92" s="151">
        <v>138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13563</v>
      </c>
      <c r="D93" s="155">
        <f>D64+D75+D84+D91+D92</f>
        <v>14191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24657</v>
      </c>
      <c r="D94" s="164">
        <f>D93+D55</f>
        <v>25008</v>
      </c>
      <c r="E94" s="449" t="s">
        <v>270</v>
      </c>
      <c r="F94" s="289" t="s">
        <v>271</v>
      </c>
      <c r="G94" s="165">
        <f>G36+G39+G55+G79</f>
        <v>24657</v>
      </c>
      <c r="H94" s="165">
        <f>H36+H39+H55+H79</f>
        <v>25008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914</v>
      </c>
      <c r="B98" s="432"/>
      <c r="C98" s="614" t="s">
        <v>273</v>
      </c>
      <c r="D98" s="614"/>
      <c r="E98" s="61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14" t="s">
        <v>857</v>
      </c>
      <c r="D100" s="615"/>
      <c r="E100" s="61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" sqref="A1:IV16384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19" t="str">
        <f>'справка №1-БАЛАНС'!E3</f>
        <v>ЕЛХИМ - ИСКРА  АД</v>
      </c>
      <c r="C2" s="619"/>
      <c r="D2" s="619"/>
      <c r="E2" s="619"/>
      <c r="F2" s="621" t="s">
        <v>2</v>
      </c>
      <c r="G2" s="621"/>
      <c r="H2" s="526">
        <f>'справка №1-БАЛАНС'!H3</f>
        <v>112013939</v>
      </c>
    </row>
    <row r="3" spans="1:8" ht="15">
      <c r="A3" s="467" t="s">
        <v>275</v>
      </c>
      <c r="B3" s="619" t="str">
        <f>'справка №1-БАЛАНС'!E4</f>
        <v>НЕКОНСОЛИДИРАН</v>
      </c>
      <c r="C3" s="619"/>
      <c r="D3" s="619"/>
      <c r="E3" s="619"/>
      <c r="F3" s="546" t="s">
        <v>4</v>
      </c>
      <c r="G3" s="527"/>
      <c r="H3" s="527">
        <f>'справка №1-БАЛАНС'!H4</f>
        <v>336</v>
      </c>
    </row>
    <row r="4" spans="1:8" ht="17.25" customHeight="1">
      <c r="A4" s="467" t="s">
        <v>5</v>
      </c>
      <c r="B4" s="620" t="str">
        <f>'справка №1-БАЛАНС'!E5</f>
        <v>31.03.2009 г.</v>
      </c>
      <c r="C4" s="620"/>
      <c r="D4" s="62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2197</v>
      </c>
      <c r="D9" s="46">
        <v>8530</v>
      </c>
      <c r="E9" s="298" t="s">
        <v>285</v>
      </c>
      <c r="F9" s="549" t="s">
        <v>286</v>
      </c>
      <c r="G9" s="550">
        <v>4170</v>
      </c>
      <c r="H9" s="550">
        <v>9895</v>
      </c>
    </row>
    <row r="10" spans="1:8" ht="12">
      <c r="A10" s="298" t="s">
        <v>287</v>
      </c>
      <c r="B10" s="299" t="s">
        <v>288</v>
      </c>
      <c r="C10" s="46">
        <v>234</v>
      </c>
      <c r="D10" s="46">
        <v>212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229</v>
      </c>
      <c r="D11" s="46">
        <v>303</v>
      </c>
      <c r="E11" s="300" t="s">
        <v>293</v>
      </c>
      <c r="F11" s="549" t="s">
        <v>294</v>
      </c>
      <c r="G11" s="550">
        <v>35</v>
      </c>
      <c r="H11" s="550">
        <v>49</v>
      </c>
    </row>
    <row r="12" spans="1:8" ht="12">
      <c r="A12" s="298" t="s">
        <v>295</v>
      </c>
      <c r="B12" s="299" t="s">
        <v>296</v>
      </c>
      <c r="C12" s="46">
        <v>618</v>
      </c>
      <c r="D12" s="46">
        <v>844</v>
      </c>
      <c r="E12" s="300" t="s">
        <v>78</v>
      </c>
      <c r="F12" s="549" t="s">
        <v>297</v>
      </c>
      <c r="G12" s="550">
        <v>81</v>
      </c>
      <c r="H12" s="550">
        <v>215</v>
      </c>
    </row>
    <row r="13" spans="1:18" ht="12">
      <c r="A13" s="298" t="s">
        <v>298</v>
      </c>
      <c r="B13" s="299" t="s">
        <v>299</v>
      </c>
      <c r="C13" s="46">
        <v>131</v>
      </c>
      <c r="D13" s="46">
        <v>190</v>
      </c>
      <c r="E13" s="301" t="s">
        <v>51</v>
      </c>
      <c r="F13" s="551" t="s">
        <v>300</v>
      </c>
      <c r="G13" s="548">
        <f>SUM(G9:G12)</f>
        <v>4286</v>
      </c>
      <c r="H13" s="548">
        <f>SUM(H9:H12)</f>
        <v>10159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24</v>
      </c>
      <c r="D14" s="46">
        <v>32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845</v>
      </c>
      <c r="D15" s="47">
        <v>-964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-79</v>
      </c>
      <c r="D16" s="47">
        <v>-181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30</v>
      </c>
      <c r="D18" s="48">
        <v>90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4199</v>
      </c>
      <c r="D19" s="49">
        <f>SUM(D9:D15)+D16</f>
        <v>8966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20</v>
      </c>
      <c r="D22" s="46">
        <v>62</v>
      </c>
      <c r="E22" s="304" t="s">
        <v>326</v>
      </c>
      <c r="F22" s="552" t="s">
        <v>327</v>
      </c>
      <c r="G22" s="550">
        <v>29</v>
      </c>
      <c r="H22" s="550">
        <v>2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24">
      <c r="A24" s="298" t="s">
        <v>332</v>
      </c>
      <c r="B24" s="305" t="s">
        <v>333</v>
      </c>
      <c r="C24" s="46">
        <v>1</v>
      </c>
      <c r="D24" s="46">
        <v>10</v>
      </c>
      <c r="E24" s="301" t="s">
        <v>103</v>
      </c>
      <c r="F24" s="554" t="s">
        <v>334</v>
      </c>
      <c r="G24" s="548">
        <f>SUM(G19:G23)</f>
        <v>29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</v>
      </c>
      <c r="D25" s="46">
        <v>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</v>
      </c>
      <c r="D26" s="49">
        <f>SUM(D22:D25)</f>
        <v>79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4223</v>
      </c>
      <c r="D28" s="50">
        <f>D26+D19</f>
        <v>9045</v>
      </c>
      <c r="E28" s="127" t="s">
        <v>339</v>
      </c>
      <c r="F28" s="554" t="s">
        <v>340</v>
      </c>
      <c r="G28" s="548">
        <f>G13+G15+G24</f>
        <v>4315</v>
      </c>
      <c r="H28" s="548">
        <f>H13+H15+H24</f>
        <v>10161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92</v>
      </c>
      <c r="D30" s="50">
        <f>IF((H28-D28)&gt;0,H28-D28,0)</f>
        <v>1116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4223</v>
      </c>
      <c r="D33" s="49">
        <f>D28-D31+D32</f>
        <v>9045</v>
      </c>
      <c r="E33" s="127" t="s">
        <v>353</v>
      </c>
      <c r="F33" s="554" t="s">
        <v>354</v>
      </c>
      <c r="G33" s="53">
        <f>G32-G31+G28</f>
        <v>4315</v>
      </c>
      <c r="H33" s="53">
        <f>H32-H31+H28</f>
        <v>10161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92</v>
      </c>
      <c r="D34" s="50">
        <f>IF((H33-D33)&gt;0,H33-D33,0)</f>
        <v>1116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91</v>
      </c>
      <c r="D35" s="49">
        <f>D36+D37+D38</f>
        <v>91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91</v>
      </c>
      <c r="D36" s="46">
        <v>91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1</v>
      </c>
      <c r="D39" s="460">
        <f>+IF((H33-D33-D35)&gt;0,H33-D33-D35,0)</f>
        <v>1025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</v>
      </c>
      <c r="D41" s="52">
        <f>IF(H39=0,IF(D39-D40&gt;0,D39-D40+H40,0),IF(H39-H40&lt;0,H40-H39+D39,0))</f>
        <v>1025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4315</v>
      </c>
      <c r="D42" s="53">
        <f>D33+D35+D39</f>
        <v>10161</v>
      </c>
      <c r="E42" s="128" t="s">
        <v>380</v>
      </c>
      <c r="F42" s="129" t="s">
        <v>381</v>
      </c>
      <c r="G42" s="53">
        <f>G39+G33</f>
        <v>4315</v>
      </c>
      <c r="H42" s="53">
        <f>H39+H33</f>
        <v>10161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22" t="s">
        <v>863</v>
      </c>
      <c r="B45" s="622"/>
      <c r="C45" s="622"/>
      <c r="D45" s="622"/>
      <c r="E45" s="62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03">
        <v>39930</v>
      </c>
      <c r="C48" s="427" t="s">
        <v>382</v>
      </c>
      <c r="D48" s="617"/>
      <c r="E48" s="617"/>
      <c r="F48" s="617"/>
      <c r="G48" s="617"/>
      <c r="H48" s="61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618"/>
      <c r="E50" s="618"/>
      <c r="F50" s="618"/>
      <c r="G50" s="618"/>
      <c r="H50" s="61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41" right="0.2362204724409449" top="0.2" bottom="1.03" header="0.6" footer="1.04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29" sqref="A2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ЕЛХИМ - ИСКРА  АД</v>
      </c>
      <c r="C4" s="541" t="s">
        <v>2</v>
      </c>
      <c r="D4" s="541">
        <f>'справка №1-БАЛАНС'!H3</f>
        <v>112013939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336</v>
      </c>
    </row>
    <row r="6" spans="1:6" ht="12" customHeight="1">
      <c r="A6" s="471" t="s">
        <v>5</v>
      </c>
      <c r="B6" s="506" t="str">
        <f>'справка №1-БАЛАНС'!E5</f>
        <v>31.03.2009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5399</v>
      </c>
      <c r="D10" s="54">
        <v>10614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-2526</v>
      </c>
      <c r="D11" s="54">
        <v>-9627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-715</v>
      </c>
      <c r="D13" s="54">
        <v>-919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-266</v>
      </c>
      <c r="D14" s="54">
        <v>483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-168</v>
      </c>
      <c r="D15" s="54">
        <v>-277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>
        <v>-18</v>
      </c>
      <c r="D17" s="54">
        <v>-72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-360</v>
      </c>
      <c r="D19" s="54">
        <v>-377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1346</v>
      </c>
      <c r="D20" s="55">
        <f>SUM(D10:D19)</f>
        <v>-176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-217</v>
      </c>
      <c r="D22" s="54">
        <v>-935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33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-217</v>
      </c>
      <c r="D32" s="55">
        <f>SUM(D22:D31)</f>
        <v>-902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450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0</v>
      </c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-44</v>
      </c>
      <c r="E40" s="130"/>
      <c r="F40" s="130"/>
    </row>
    <row r="41" spans="1:8" ht="12">
      <c r="A41" s="332" t="s">
        <v>446</v>
      </c>
      <c r="B41" s="333" t="s">
        <v>447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406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1129</v>
      </c>
      <c r="D43" s="55">
        <f>D42+D32+D20</f>
        <v>-672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1331</v>
      </c>
      <c r="D44" s="132">
        <v>1211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2460</v>
      </c>
      <c r="D45" s="55">
        <f>D44+D43</f>
        <v>539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2444</v>
      </c>
      <c r="D46" s="56">
        <v>531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16</v>
      </c>
      <c r="D47" s="56">
        <v>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915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23"/>
      <c r="D50" s="62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23"/>
      <c r="D52" s="62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5" right="0.75" top="0.5118110236220472" bottom="0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">
      <pane xSplit="2" ySplit="9" topLeftCell="C27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I11" sqref="I11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24" t="s">
        <v>460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26" t="str">
        <f>'справка №1-БАЛАНС'!E3</f>
        <v>ЕЛХИМ - ИСКРА  АД</v>
      </c>
      <c r="C3" s="626"/>
      <c r="D3" s="626"/>
      <c r="E3" s="626"/>
      <c r="F3" s="626"/>
      <c r="G3" s="626"/>
      <c r="H3" s="626"/>
      <c r="I3" s="626"/>
      <c r="J3" s="476"/>
      <c r="K3" s="628" t="s">
        <v>2</v>
      </c>
      <c r="L3" s="628"/>
      <c r="M3" s="478">
        <f>'справка №1-БАЛАНС'!H3</f>
        <v>112013939</v>
      </c>
      <c r="N3" s="2"/>
    </row>
    <row r="4" spans="1:15" s="532" customFormat="1" ht="13.5" customHeight="1">
      <c r="A4" s="467" t="s">
        <v>461</v>
      </c>
      <c r="B4" s="626" t="str">
        <f>'справка №1-БАЛАНС'!E4</f>
        <v>НЕКОНСОЛИДИРАН</v>
      </c>
      <c r="C4" s="626"/>
      <c r="D4" s="626"/>
      <c r="E4" s="626"/>
      <c r="F4" s="626"/>
      <c r="G4" s="626"/>
      <c r="H4" s="626"/>
      <c r="I4" s="626"/>
      <c r="J4" s="136"/>
      <c r="K4" s="629" t="s">
        <v>4</v>
      </c>
      <c r="L4" s="629"/>
      <c r="M4" s="478">
        <f>'справка №1-БАЛАНС'!H4</f>
        <v>336</v>
      </c>
      <c r="N4" s="3"/>
      <c r="O4" s="3"/>
    </row>
    <row r="5" spans="1:14" s="532" customFormat="1" ht="12.75" customHeight="1">
      <c r="A5" s="467" t="s">
        <v>5</v>
      </c>
      <c r="B5" s="630" t="str">
        <f>'справка №1-БАЛАНС'!E5</f>
        <v>31.03.2009 г.</v>
      </c>
      <c r="C5" s="630"/>
      <c r="D5" s="630"/>
      <c r="E5" s="63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12554</v>
      </c>
      <c r="D11" s="58">
        <f>'справка №1-БАЛАНС'!H19</f>
        <v>0</v>
      </c>
      <c r="E11" s="58">
        <f>'справка №1-БАЛАНС'!H20</f>
        <v>520</v>
      </c>
      <c r="F11" s="58">
        <f>'справка №1-БАЛАНС'!H22</f>
        <v>350</v>
      </c>
      <c r="G11" s="58">
        <f>'справка №1-БАЛАНС'!H23</f>
        <v>0</v>
      </c>
      <c r="H11" s="60">
        <f>'справка №1-БАЛАНС'!G24</f>
        <v>3060</v>
      </c>
      <c r="I11" s="58">
        <f>'справка №1-БАЛАНС'!H28+'справка №1-БАЛАНС'!H31</f>
        <v>6133</v>
      </c>
      <c r="J11" s="58">
        <f>'справка №1-БАЛАНС'!H29+'справка №1-БАЛАНС'!H32</f>
        <v>0</v>
      </c>
      <c r="K11" s="60"/>
      <c r="L11" s="344">
        <f>SUM(C11:K11)</f>
        <v>22617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12554</v>
      </c>
      <c r="D15" s="61">
        <f aca="true" t="shared" si="2" ref="D15:M15">D11+D12</f>
        <v>0</v>
      </c>
      <c r="E15" s="61">
        <f t="shared" si="2"/>
        <v>520</v>
      </c>
      <c r="F15" s="61">
        <f t="shared" si="2"/>
        <v>350</v>
      </c>
      <c r="G15" s="61">
        <f t="shared" si="2"/>
        <v>0</v>
      </c>
      <c r="H15" s="61">
        <f t="shared" si="2"/>
        <v>3060</v>
      </c>
      <c r="I15" s="61">
        <f t="shared" si="2"/>
        <v>6133</v>
      </c>
      <c r="J15" s="61">
        <f t="shared" si="2"/>
        <v>0</v>
      </c>
      <c r="K15" s="61">
        <f t="shared" si="2"/>
        <v>0</v>
      </c>
      <c r="L15" s="344">
        <f t="shared" si="1"/>
        <v>22617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</v>
      </c>
      <c r="J16" s="345">
        <f>+'справка №1-БАЛАНС'!G32</f>
        <v>0</v>
      </c>
      <c r="K16" s="60"/>
      <c r="L16" s="344">
        <f t="shared" si="1"/>
        <v>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>
        <v>0</v>
      </c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12554</v>
      </c>
      <c r="D29" s="59">
        <f aca="true" t="shared" si="6" ref="D29:M29">D17+D20+D21+D24+D28+D27+D15+D16</f>
        <v>0</v>
      </c>
      <c r="E29" s="59">
        <f t="shared" si="6"/>
        <v>520</v>
      </c>
      <c r="F29" s="59">
        <f t="shared" si="6"/>
        <v>350</v>
      </c>
      <c r="G29" s="59">
        <f t="shared" si="6"/>
        <v>0</v>
      </c>
      <c r="H29" s="59">
        <f t="shared" si="6"/>
        <v>3060</v>
      </c>
      <c r="I29" s="59">
        <f t="shared" si="6"/>
        <v>6134</v>
      </c>
      <c r="J29" s="59">
        <f t="shared" si="6"/>
        <v>0</v>
      </c>
      <c r="K29" s="59">
        <f t="shared" si="6"/>
        <v>0</v>
      </c>
      <c r="L29" s="344">
        <f t="shared" si="1"/>
        <v>22618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12554</v>
      </c>
      <c r="D32" s="59">
        <f t="shared" si="7"/>
        <v>0</v>
      </c>
      <c r="E32" s="59">
        <f t="shared" si="7"/>
        <v>520</v>
      </c>
      <c r="F32" s="59">
        <f t="shared" si="7"/>
        <v>350</v>
      </c>
      <c r="G32" s="59">
        <f t="shared" si="7"/>
        <v>0</v>
      </c>
      <c r="H32" s="59">
        <f t="shared" si="7"/>
        <v>3060</v>
      </c>
      <c r="I32" s="59">
        <f t="shared" si="7"/>
        <v>6134</v>
      </c>
      <c r="J32" s="59">
        <f t="shared" si="7"/>
        <v>0</v>
      </c>
      <c r="K32" s="59">
        <f t="shared" si="7"/>
        <v>0</v>
      </c>
      <c r="L32" s="344">
        <f t="shared" si="1"/>
        <v>22618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27" t="s">
        <v>864</v>
      </c>
      <c r="B35" s="627"/>
      <c r="C35" s="627"/>
      <c r="D35" s="627"/>
      <c r="E35" s="627"/>
      <c r="F35" s="627"/>
      <c r="G35" s="627"/>
      <c r="H35" s="627"/>
      <c r="I35" s="627"/>
      <c r="J35" s="62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916</v>
      </c>
      <c r="B38" s="19"/>
      <c r="C38" s="15"/>
      <c r="D38" s="625" t="s">
        <v>522</v>
      </c>
      <c r="E38" s="625"/>
      <c r="F38" s="625"/>
      <c r="G38" s="625"/>
      <c r="H38" s="625"/>
      <c r="I38" s="625"/>
      <c r="J38" s="15" t="s">
        <v>859</v>
      </c>
      <c r="K38" s="15"/>
      <c r="L38" s="625"/>
      <c r="M38" s="62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:IV1638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31" t="s">
        <v>384</v>
      </c>
      <c r="B2" s="632"/>
      <c r="C2" s="633" t="str">
        <f>'справка №1-БАЛАНС'!E3</f>
        <v>ЕЛХИМ - ИСКРА  АД</v>
      </c>
      <c r="D2" s="633"/>
      <c r="E2" s="633"/>
      <c r="F2" s="633"/>
      <c r="G2" s="633"/>
      <c r="H2" s="63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112013939</v>
      </c>
      <c r="P2" s="483"/>
      <c r="Q2" s="483"/>
      <c r="R2" s="526"/>
    </row>
    <row r="3" spans="1:18" ht="15">
      <c r="A3" s="631" t="s">
        <v>5</v>
      </c>
      <c r="B3" s="632"/>
      <c r="C3" s="634" t="str">
        <f>'справка №1-БАЛАНС'!E5</f>
        <v>31.03.2009 г.</v>
      </c>
      <c r="D3" s="634"/>
      <c r="E3" s="634"/>
      <c r="F3" s="485"/>
      <c r="G3" s="485"/>
      <c r="H3" s="485"/>
      <c r="I3" s="485"/>
      <c r="J3" s="485"/>
      <c r="K3" s="485"/>
      <c r="L3" s="485"/>
      <c r="M3" s="641" t="s">
        <v>4</v>
      </c>
      <c r="N3" s="641"/>
      <c r="O3" s="482">
        <f>'справка №1-БАЛАНС'!H4</f>
        <v>336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35" t="s">
        <v>464</v>
      </c>
      <c r="B5" s="63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3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39" t="s">
        <v>530</v>
      </c>
      <c r="R5" s="639" t="s">
        <v>531</v>
      </c>
    </row>
    <row r="6" spans="1:18" s="100" customFormat="1" ht="60">
      <c r="A6" s="637"/>
      <c r="B6" s="638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4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40"/>
      <c r="R6" s="64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777</v>
      </c>
      <c r="E9" s="189">
        <v>0</v>
      </c>
      <c r="F9" s="189">
        <v>0</v>
      </c>
      <c r="G9" s="74">
        <f>D9+E9-F9</f>
        <v>777</v>
      </c>
      <c r="H9" s="65"/>
      <c r="I9" s="65"/>
      <c r="J9" s="74">
        <f>G9+H9-I9</f>
        <v>777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6978</v>
      </c>
      <c r="E10" s="189">
        <v>20</v>
      </c>
      <c r="F10" s="189">
        <v>0</v>
      </c>
      <c r="G10" s="74">
        <f aca="true" t="shared" si="2" ref="G10:G39">D10+E10-F10</f>
        <v>6998</v>
      </c>
      <c r="H10" s="65"/>
      <c r="I10" s="65"/>
      <c r="J10" s="74">
        <f aca="true" t="shared" si="3" ref="J10:J39">G10+H10-I10</f>
        <v>6998</v>
      </c>
      <c r="K10" s="65">
        <v>2896</v>
      </c>
      <c r="L10" s="65">
        <v>79</v>
      </c>
      <c r="M10" s="65">
        <v>0</v>
      </c>
      <c r="N10" s="74">
        <f aca="true" t="shared" si="4" ref="N10:N39">K10+L10-M10</f>
        <v>2975</v>
      </c>
      <c r="O10" s="65"/>
      <c r="P10" s="65"/>
      <c r="Q10" s="74">
        <f t="shared" si="0"/>
        <v>2975</v>
      </c>
      <c r="R10" s="74">
        <f t="shared" si="1"/>
        <v>4023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16920</v>
      </c>
      <c r="E11" s="189">
        <v>119</v>
      </c>
      <c r="F11" s="189">
        <v>3</v>
      </c>
      <c r="G11" s="74">
        <f t="shared" si="2"/>
        <v>17036</v>
      </c>
      <c r="H11" s="65"/>
      <c r="I11" s="65"/>
      <c r="J11" s="74">
        <f t="shared" si="3"/>
        <v>17036</v>
      </c>
      <c r="K11" s="65">
        <v>14031</v>
      </c>
      <c r="L11" s="65">
        <v>92</v>
      </c>
      <c r="M11" s="65">
        <v>3</v>
      </c>
      <c r="N11" s="74">
        <f t="shared" si="4"/>
        <v>14120</v>
      </c>
      <c r="O11" s="65"/>
      <c r="P11" s="65"/>
      <c r="Q11" s="74">
        <f t="shared" si="0"/>
        <v>14120</v>
      </c>
      <c r="R11" s="74">
        <f t="shared" si="1"/>
        <v>2916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1792</v>
      </c>
      <c r="E12" s="189">
        <v>0</v>
      </c>
      <c r="F12" s="189">
        <v>0</v>
      </c>
      <c r="G12" s="74">
        <f t="shared" si="2"/>
        <v>1792</v>
      </c>
      <c r="H12" s="65"/>
      <c r="I12" s="65"/>
      <c r="J12" s="74">
        <f t="shared" si="3"/>
        <v>1792</v>
      </c>
      <c r="K12" s="65">
        <v>671</v>
      </c>
      <c r="L12" s="65">
        <v>17</v>
      </c>
      <c r="M12" s="65">
        <v>0</v>
      </c>
      <c r="N12" s="74">
        <f t="shared" si="4"/>
        <v>688</v>
      </c>
      <c r="O12" s="65"/>
      <c r="P12" s="65"/>
      <c r="Q12" s="74">
        <f t="shared" si="0"/>
        <v>688</v>
      </c>
      <c r="R12" s="74">
        <f t="shared" si="1"/>
        <v>1104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725</v>
      </c>
      <c r="E13" s="189">
        <v>0</v>
      </c>
      <c r="F13" s="189">
        <v>0</v>
      </c>
      <c r="G13" s="74">
        <f t="shared" si="2"/>
        <v>725</v>
      </c>
      <c r="H13" s="65"/>
      <c r="I13" s="65"/>
      <c r="J13" s="74">
        <f t="shared" si="3"/>
        <v>725</v>
      </c>
      <c r="K13" s="65">
        <v>423</v>
      </c>
      <c r="L13" s="65">
        <v>24</v>
      </c>
      <c r="M13" s="65">
        <v>0</v>
      </c>
      <c r="N13" s="74">
        <f t="shared" si="4"/>
        <v>447</v>
      </c>
      <c r="O13" s="65"/>
      <c r="P13" s="65"/>
      <c r="Q13" s="74">
        <f t="shared" si="0"/>
        <v>447</v>
      </c>
      <c r="R13" s="74">
        <f t="shared" si="1"/>
        <v>278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103</v>
      </c>
      <c r="E14" s="189">
        <v>0</v>
      </c>
      <c r="F14" s="189">
        <v>0</v>
      </c>
      <c r="G14" s="74">
        <f t="shared" si="2"/>
        <v>103</v>
      </c>
      <c r="H14" s="65"/>
      <c r="I14" s="65"/>
      <c r="J14" s="74">
        <f t="shared" si="3"/>
        <v>103</v>
      </c>
      <c r="K14" s="65">
        <v>73</v>
      </c>
      <c r="L14" s="65">
        <v>2</v>
      </c>
      <c r="M14" s="65">
        <v>0</v>
      </c>
      <c r="N14" s="74">
        <f t="shared" si="4"/>
        <v>75</v>
      </c>
      <c r="O14" s="65"/>
      <c r="P14" s="65"/>
      <c r="Q14" s="74">
        <f t="shared" si="0"/>
        <v>75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860</v>
      </c>
      <c r="B15" s="374" t="s">
        <v>861</v>
      </c>
      <c r="C15" s="456" t="s">
        <v>862</v>
      </c>
      <c r="D15" s="457">
        <v>1456</v>
      </c>
      <c r="E15" s="457">
        <v>506</v>
      </c>
      <c r="F15" s="457">
        <v>150</v>
      </c>
      <c r="G15" s="74">
        <f t="shared" si="2"/>
        <v>1812</v>
      </c>
      <c r="H15" s="458"/>
      <c r="I15" s="458"/>
      <c r="J15" s="74">
        <f t="shared" si="3"/>
        <v>1812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1812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131</v>
      </c>
      <c r="E16" s="189">
        <v>11</v>
      </c>
      <c r="F16" s="189">
        <v>0</v>
      </c>
      <c r="G16" s="74">
        <f t="shared" si="2"/>
        <v>142</v>
      </c>
      <c r="H16" s="65"/>
      <c r="I16" s="65"/>
      <c r="J16" s="74">
        <f t="shared" si="3"/>
        <v>142</v>
      </c>
      <c r="K16" s="65">
        <v>96</v>
      </c>
      <c r="L16" s="65">
        <v>3</v>
      </c>
      <c r="M16" s="65">
        <v>0</v>
      </c>
      <c r="N16" s="74">
        <f t="shared" si="4"/>
        <v>99</v>
      </c>
      <c r="O16" s="65"/>
      <c r="P16" s="65"/>
      <c r="Q16" s="74">
        <f aca="true" t="shared" si="5" ref="Q16:Q25">N16+O16-P16</f>
        <v>99</v>
      </c>
      <c r="R16" s="74">
        <f aca="true" t="shared" si="6" ref="R16:R25">J16-Q16</f>
        <v>43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28882</v>
      </c>
      <c r="E17" s="194">
        <f>SUM(E9:E16)</f>
        <v>656</v>
      </c>
      <c r="F17" s="194">
        <f>SUM(F9:F16)</f>
        <v>153</v>
      </c>
      <c r="G17" s="74">
        <f t="shared" si="2"/>
        <v>29385</v>
      </c>
      <c r="H17" s="75">
        <f>SUM(H9:H16)</f>
        <v>0</v>
      </c>
      <c r="I17" s="75">
        <f>SUM(I9:I16)</f>
        <v>0</v>
      </c>
      <c r="J17" s="74">
        <f t="shared" si="3"/>
        <v>29385</v>
      </c>
      <c r="K17" s="75">
        <f>SUM(K9:K16)</f>
        <v>18190</v>
      </c>
      <c r="L17" s="75">
        <f>SUM(L9:L16)</f>
        <v>217</v>
      </c>
      <c r="M17" s="75">
        <f>SUM(M9:M16)</f>
        <v>3</v>
      </c>
      <c r="N17" s="74">
        <f t="shared" si="4"/>
        <v>18404</v>
      </c>
      <c r="O17" s="75">
        <f>SUM(O9:O16)</f>
        <v>0</v>
      </c>
      <c r="P17" s="75">
        <f>SUM(P9:P16)</f>
        <v>0</v>
      </c>
      <c r="Q17" s="74">
        <f t="shared" si="5"/>
        <v>18404</v>
      </c>
      <c r="R17" s="74">
        <f t="shared" si="6"/>
        <v>10981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7</v>
      </c>
      <c r="E21" s="189">
        <v>0</v>
      </c>
      <c r="F21" s="189">
        <v>0</v>
      </c>
      <c r="G21" s="74">
        <f t="shared" si="2"/>
        <v>7</v>
      </c>
      <c r="H21" s="65"/>
      <c r="I21" s="65"/>
      <c r="J21" s="74">
        <f t="shared" si="3"/>
        <v>7</v>
      </c>
      <c r="K21" s="65">
        <v>7</v>
      </c>
      <c r="L21" s="65">
        <v>0</v>
      </c>
      <c r="M21" s="65">
        <v>0</v>
      </c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55</v>
      </c>
      <c r="E22" s="189">
        <v>0</v>
      </c>
      <c r="F22" s="189">
        <v>0</v>
      </c>
      <c r="G22" s="74">
        <f t="shared" si="2"/>
        <v>55</v>
      </c>
      <c r="H22" s="65"/>
      <c r="I22" s="65"/>
      <c r="J22" s="74">
        <f t="shared" si="3"/>
        <v>55</v>
      </c>
      <c r="K22" s="65">
        <v>36</v>
      </c>
      <c r="L22" s="65">
        <v>4</v>
      </c>
      <c r="M22" s="65">
        <v>0</v>
      </c>
      <c r="N22" s="74">
        <f t="shared" si="4"/>
        <v>40</v>
      </c>
      <c r="O22" s="65"/>
      <c r="P22" s="65"/>
      <c r="Q22" s="74">
        <f t="shared" si="5"/>
        <v>40</v>
      </c>
      <c r="R22" s="74">
        <f t="shared" si="6"/>
        <v>15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191</v>
      </c>
      <c r="E24" s="189">
        <v>0</v>
      </c>
      <c r="F24" s="189">
        <v>0</v>
      </c>
      <c r="G24" s="74">
        <f t="shared" si="2"/>
        <v>191</v>
      </c>
      <c r="H24" s="65"/>
      <c r="I24" s="65"/>
      <c r="J24" s="74">
        <f t="shared" si="3"/>
        <v>191</v>
      </c>
      <c r="K24" s="65">
        <v>95</v>
      </c>
      <c r="L24" s="65">
        <v>7</v>
      </c>
      <c r="M24" s="65">
        <v>0</v>
      </c>
      <c r="N24" s="74">
        <f t="shared" si="4"/>
        <v>102</v>
      </c>
      <c r="O24" s="65"/>
      <c r="P24" s="65"/>
      <c r="Q24" s="74">
        <f t="shared" si="5"/>
        <v>102</v>
      </c>
      <c r="R24" s="74">
        <f t="shared" si="6"/>
        <v>89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253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253</v>
      </c>
      <c r="H25" s="66">
        <f t="shared" si="7"/>
        <v>0</v>
      </c>
      <c r="I25" s="66">
        <f t="shared" si="7"/>
        <v>0</v>
      </c>
      <c r="J25" s="67">
        <f t="shared" si="3"/>
        <v>253</v>
      </c>
      <c r="K25" s="66">
        <f t="shared" si="7"/>
        <v>138</v>
      </c>
      <c r="L25" s="66">
        <f t="shared" si="7"/>
        <v>11</v>
      </c>
      <c r="M25" s="66">
        <f t="shared" si="7"/>
        <v>0</v>
      </c>
      <c r="N25" s="67">
        <f t="shared" si="4"/>
        <v>149</v>
      </c>
      <c r="O25" s="66">
        <f t="shared" si="7"/>
        <v>0</v>
      </c>
      <c r="P25" s="66">
        <f t="shared" si="7"/>
        <v>0</v>
      </c>
      <c r="Q25" s="67">
        <f t="shared" si="5"/>
        <v>149</v>
      </c>
      <c r="R25" s="67">
        <f t="shared" si="6"/>
        <v>104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9</v>
      </c>
      <c r="E37" s="189"/>
      <c r="F37" s="189">
        <v>0</v>
      </c>
      <c r="G37" s="74">
        <f t="shared" si="2"/>
        <v>9</v>
      </c>
      <c r="H37" s="72"/>
      <c r="I37" s="72"/>
      <c r="J37" s="74">
        <f t="shared" si="3"/>
        <v>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</v>
      </c>
      <c r="H38" s="75">
        <f t="shared" si="12"/>
        <v>0</v>
      </c>
      <c r="I38" s="75">
        <f t="shared" si="12"/>
        <v>0</v>
      </c>
      <c r="J38" s="74">
        <f t="shared" si="3"/>
        <v>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29144</v>
      </c>
      <c r="E40" s="438">
        <f>E17+E18+E19+E25+E38+E39</f>
        <v>656</v>
      </c>
      <c r="F40" s="438">
        <f aca="true" t="shared" si="13" ref="F40:R40">F17+F18+F19+F25+F38+F39</f>
        <v>153</v>
      </c>
      <c r="G40" s="438">
        <f t="shared" si="13"/>
        <v>29647</v>
      </c>
      <c r="H40" s="438">
        <f t="shared" si="13"/>
        <v>0</v>
      </c>
      <c r="I40" s="438">
        <f t="shared" si="13"/>
        <v>0</v>
      </c>
      <c r="J40" s="438">
        <f t="shared" si="13"/>
        <v>29647</v>
      </c>
      <c r="K40" s="438">
        <f t="shared" si="13"/>
        <v>18328</v>
      </c>
      <c r="L40" s="438">
        <f t="shared" si="13"/>
        <v>228</v>
      </c>
      <c r="M40" s="438">
        <f t="shared" si="13"/>
        <v>3</v>
      </c>
      <c r="N40" s="438">
        <f t="shared" si="13"/>
        <v>18553</v>
      </c>
      <c r="O40" s="438">
        <f t="shared" si="13"/>
        <v>0</v>
      </c>
      <c r="P40" s="438">
        <f t="shared" si="13"/>
        <v>0</v>
      </c>
      <c r="Q40" s="438">
        <f t="shared" si="13"/>
        <v>18553</v>
      </c>
      <c r="R40" s="438">
        <f t="shared" si="13"/>
        <v>11094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1" sqref="C111:F111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45" t="s">
        <v>610</v>
      </c>
      <c r="B1" s="645"/>
      <c r="C1" s="645"/>
      <c r="D1" s="645"/>
      <c r="E1" s="64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48" t="str">
        <f>'справка №1-БАЛАНС'!E3</f>
        <v>ЕЛХИМ - ИСКРА  АД</v>
      </c>
      <c r="C3" s="649"/>
      <c r="D3" s="526" t="s">
        <v>2</v>
      </c>
      <c r="E3" s="107">
        <f>'справка №1-БАЛАНС'!H3</f>
        <v>112013939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46" t="str">
        <f>'справка №1-БАЛАНС'!E5</f>
        <v>31.03.2009 г.</v>
      </c>
      <c r="C4" s="647"/>
      <c r="D4" s="527" t="s">
        <v>4</v>
      </c>
      <c r="E4" s="107">
        <f>'справка №1-БАЛАНС'!H4</f>
        <v>336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3106</v>
      </c>
      <c r="D28" s="108">
        <v>3106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45</v>
      </c>
      <c r="D29" s="108">
        <v>45</v>
      </c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25</v>
      </c>
      <c r="D31" s="108">
        <v>25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15</v>
      </c>
      <c r="D36" s="108">
        <v>15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3194</v>
      </c>
      <c r="D43" s="104">
        <f>D24+D28+D29+D31+D30+D32+D33+D38</f>
        <v>3194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3194</v>
      </c>
      <c r="D44" s="103">
        <f>D43+D21+D19+D9</f>
        <v>3194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112</v>
      </c>
      <c r="D64" s="108">
        <v>62</v>
      </c>
      <c r="E64" s="119">
        <f t="shared" si="1"/>
        <v>50</v>
      </c>
      <c r="F64" s="110"/>
    </row>
    <row r="65" spans="1:6" ht="12">
      <c r="A65" s="396" t="s">
        <v>710</v>
      </c>
      <c r="B65" s="397" t="s">
        <v>711</v>
      </c>
      <c r="C65" s="109">
        <f>C64</f>
        <v>112</v>
      </c>
      <c r="D65" s="109">
        <v>62</v>
      </c>
      <c r="E65" s="119">
        <f t="shared" si="1"/>
        <v>50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112</v>
      </c>
      <c r="D66" s="103">
        <f>D52+D56+D61+D62+D63+D64</f>
        <v>62</v>
      </c>
      <c r="E66" s="119">
        <f t="shared" si="1"/>
        <v>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42</v>
      </c>
      <c r="D71" s="105">
        <f>SUM(D72:D74)</f>
        <v>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42</v>
      </c>
      <c r="D73" s="108">
        <v>42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1000</v>
      </c>
      <c r="D75" s="103">
        <f>D76+D78</f>
        <v>1000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v>1000</v>
      </c>
      <c r="D78" s="108">
        <v>1000</v>
      </c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333</v>
      </c>
      <c r="D85" s="104">
        <f>SUM(D86:D90)+D94</f>
        <v>333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73</v>
      </c>
      <c r="D87" s="108">
        <v>73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39</v>
      </c>
      <c r="D88" s="108">
        <v>39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110</v>
      </c>
      <c r="D89" s="108">
        <v>110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47</v>
      </c>
      <c r="D90" s="103">
        <f>SUM(D91:D93)</f>
        <v>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26</v>
      </c>
      <c r="D92" s="108">
        <v>26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21</v>
      </c>
      <c r="D93" s="108">
        <v>21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v>64</v>
      </c>
      <c r="D94" s="108">
        <v>64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212</v>
      </c>
      <c r="D95" s="108">
        <v>212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1587</v>
      </c>
      <c r="D96" s="104">
        <f>D85+D80+D75+D71+D95</f>
        <v>1587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1699</v>
      </c>
      <c r="D97" s="104">
        <f>D96+D68+D66</f>
        <v>1649</v>
      </c>
      <c r="E97" s="104">
        <f>E96+E68+E66</f>
        <v>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365</v>
      </c>
      <c r="D103" s="108">
        <v>30</v>
      </c>
      <c r="E103" s="108">
        <v>62</v>
      </c>
      <c r="F103" s="125">
        <f>C103+D103-E103</f>
        <v>333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365</v>
      </c>
      <c r="D105" s="103">
        <f>SUM(D102:D104)</f>
        <v>30</v>
      </c>
      <c r="E105" s="103">
        <f>SUM(E102:E104)</f>
        <v>62</v>
      </c>
      <c r="F105" s="103">
        <f>SUM(F102:F104)</f>
        <v>333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44" t="s">
        <v>781</v>
      </c>
      <c r="B107" s="644"/>
      <c r="C107" s="644"/>
      <c r="D107" s="644"/>
      <c r="E107" s="644"/>
      <c r="F107" s="64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43" t="s">
        <v>914</v>
      </c>
      <c r="B109" s="643"/>
      <c r="C109" s="643" t="s">
        <v>382</v>
      </c>
      <c r="D109" s="643"/>
      <c r="E109" s="643"/>
      <c r="F109" s="64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42" t="s">
        <v>782</v>
      </c>
      <c r="D111" s="642"/>
      <c r="E111" s="642"/>
      <c r="F111" s="64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523"/>
      <c r="E113" s="349"/>
      <c r="F113" s="349"/>
    </row>
    <row r="114" spans="1:6" ht="12">
      <c r="A114" s="349"/>
      <c r="B114" s="388"/>
      <c r="C114" s="349"/>
      <c r="D114" s="523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1496062992125984" right="0.75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3" max="3" width="12.875" style="0" customWidth="1"/>
    <col min="4" max="4" width="13.00390625" style="0" customWidth="1"/>
    <col min="5" max="5" width="14.875" style="0" customWidth="1"/>
  </cols>
  <sheetData>
    <row r="1" spans="1:5" ht="15" thickBot="1">
      <c r="A1" s="650" t="s">
        <v>867</v>
      </c>
      <c r="B1" s="650"/>
      <c r="C1" s="650"/>
      <c r="D1" s="650"/>
      <c r="E1" s="575" t="s">
        <v>612</v>
      </c>
    </row>
    <row r="2" spans="1:5" ht="24.75" thickBot="1">
      <c r="A2" s="576" t="s">
        <v>464</v>
      </c>
      <c r="B2" s="577" t="s">
        <v>8</v>
      </c>
      <c r="C2" s="578" t="s">
        <v>613</v>
      </c>
      <c r="D2" s="579" t="s">
        <v>614</v>
      </c>
      <c r="E2" s="580"/>
    </row>
    <row r="3" spans="1:5" ht="12.75">
      <c r="A3" s="581"/>
      <c r="B3" s="392"/>
      <c r="C3" s="582"/>
      <c r="D3" s="583" t="s">
        <v>615</v>
      </c>
      <c r="E3" s="584" t="s">
        <v>616</v>
      </c>
    </row>
    <row r="4" spans="1:5" ht="12.75">
      <c r="A4" s="585" t="s">
        <v>14</v>
      </c>
      <c r="B4" s="395" t="s">
        <v>15</v>
      </c>
      <c r="C4" s="115">
        <v>1</v>
      </c>
      <c r="D4" s="115">
        <v>2</v>
      </c>
      <c r="E4" s="586">
        <v>3</v>
      </c>
    </row>
    <row r="5" spans="1:5" ht="12.75">
      <c r="A5" s="587" t="s">
        <v>868</v>
      </c>
      <c r="B5" s="588" t="s">
        <v>650</v>
      </c>
      <c r="C5" s="589"/>
      <c r="D5" s="589"/>
      <c r="E5" s="590">
        <v>0</v>
      </c>
    </row>
    <row r="6" spans="1:5" ht="12.75">
      <c r="A6" s="587" t="s">
        <v>886</v>
      </c>
      <c r="B6" s="588" t="s">
        <v>650</v>
      </c>
      <c r="C6" s="589"/>
      <c r="D6" s="589"/>
      <c r="E6" s="590">
        <v>0</v>
      </c>
    </row>
    <row r="7" spans="1:5" ht="12.75">
      <c r="A7" s="587" t="s">
        <v>869</v>
      </c>
      <c r="B7" s="588" t="s">
        <v>650</v>
      </c>
      <c r="C7" s="589"/>
      <c r="D7" s="589"/>
      <c r="E7" s="590">
        <v>0</v>
      </c>
    </row>
    <row r="8" spans="1:5" ht="12.75">
      <c r="A8" s="587" t="s">
        <v>910</v>
      </c>
      <c r="B8" s="588" t="s">
        <v>650</v>
      </c>
      <c r="C8" s="589"/>
      <c r="D8" s="589"/>
      <c r="E8" s="590">
        <v>0</v>
      </c>
    </row>
    <row r="9" spans="1:5" ht="12.75">
      <c r="A9" s="587" t="s">
        <v>870</v>
      </c>
      <c r="B9" s="588" t="s">
        <v>650</v>
      </c>
      <c r="C9" s="589"/>
      <c r="D9" s="589"/>
      <c r="E9" s="590">
        <v>0</v>
      </c>
    </row>
    <row r="10" spans="1:5" ht="12.75">
      <c r="A10" s="587" t="s">
        <v>871</v>
      </c>
      <c r="B10" s="588" t="s">
        <v>650</v>
      </c>
      <c r="C10" s="589">
        <v>55</v>
      </c>
      <c r="D10" s="589">
        <v>55</v>
      </c>
      <c r="E10" s="590">
        <v>0</v>
      </c>
    </row>
    <row r="11" spans="1:5" ht="12.75">
      <c r="A11" s="587" t="s">
        <v>888</v>
      </c>
      <c r="B11" s="588" t="s">
        <v>650</v>
      </c>
      <c r="C11" s="589">
        <v>1</v>
      </c>
      <c r="D11" s="589">
        <v>1</v>
      </c>
      <c r="E11" s="590">
        <v>0</v>
      </c>
    </row>
    <row r="12" spans="1:5" ht="12.75">
      <c r="A12" s="587" t="s">
        <v>901</v>
      </c>
      <c r="B12" s="588" t="s">
        <v>650</v>
      </c>
      <c r="C12" s="589"/>
      <c r="D12" s="589"/>
      <c r="E12" s="590">
        <v>0</v>
      </c>
    </row>
    <row r="13" spans="1:5" ht="12.75">
      <c r="A13" s="591" t="s">
        <v>872</v>
      </c>
      <c r="B13" s="588" t="s">
        <v>650</v>
      </c>
      <c r="C13" s="592">
        <v>221</v>
      </c>
      <c r="D13" s="592">
        <v>221</v>
      </c>
      <c r="E13" s="590">
        <v>0</v>
      </c>
    </row>
    <row r="14" spans="1:5" ht="12.75">
      <c r="A14" s="593" t="s">
        <v>911</v>
      </c>
      <c r="B14" s="588" t="s">
        <v>650</v>
      </c>
      <c r="C14" s="592">
        <v>67</v>
      </c>
      <c r="D14" s="592">
        <v>67</v>
      </c>
      <c r="E14" s="590">
        <v>0</v>
      </c>
    </row>
    <row r="15" spans="1:5" ht="12.75">
      <c r="A15" s="593" t="s">
        <v>912</v>
      </c>
      <c r="B15" s="588" t="s">
        <v>650</v>
      </c>
      <c r="C15" s="592"/>
      <c r="D15" s="592"/>
      <c r="E15" s="590">
        <v>0</v>
      </c>
    </row>
    <row r="16" spans="1:5" ht="12.75">
      <c r="A16" s="593" t="s">
        <v>873</v>
      </c>
      <c r="B16" s="588" t="s">
        <v>650</v>
      </c>
      <c r="C16" s="592"/>
      <c r="D16" s="592"/>
      <c r="E16" s="590">
        <v>0</v>
      </c>
    </row>
    <row r="17" spans="1:5" ht="12.75">
      <c r="A17" s="587" t="s">
        <v>874</v>
      </c>
      <c r="B17" s="588" t="s">
        <v>650</v>
      </c>
      <c r="C17" s="589"/>
      <c r="D17" s="589"/>
      <c r="E17" s="590">
        <v>0</v>
      </c>
    </row>
    <row r="18" spans="1:5" ht="12.75">
      <c r="A18" s="587" t="s">
        <v>875</v>
      </c>
      <c r="B18" s="588" t="s">
        <v>650</v>
      </c>
      <c r="C18" s="589"/>
      <c r="D18" s="589"/>
      <c r="E18" s="590">
        <v>0</v>
      </c>
    </row>
    <row r="19" spans="1:5" ht="12.75">
      <c r="A19" s="587" t="s">
        <v>907</v>
      </c>
      <c r="B19" s="588" t="s">
        <v>650</v>
      </c>
      <c r="C19" s="589">
        <v>4</v>
      </c>
      <c r="D19" s="589">
        <v>4</v>
      </c>
      <c r="E19" s="590">
        <v>0</v>
      </c>
    </row>
    <row r="20" spans="1:5" ht="12.75">
      <c r="A20" s="587" t="s">
        <v>876</v>
      </c>
      <c r="B20" s="588" t="s">
        <v>650</v>
      </c>
      <c r="C20" s="589">
        <v>69</v>
      </c>
      <c r="D20" s="589">
        <v>69</v>
      </c>
      <c r="E20" s="590">
        <v>0</v>
      </c>
    </row>
    <row r="21" spans="1:5" ht="12.75">
      <c r="A21" s="587" t="s">
        <v>894</v>
      </c>
      <c r="B21" s="588" t="s">
        <v>650</v>
      </c>
      <c r="C21" s="589"/>
      <c r="D21" s="589"/>
      <c r="E21" s="590">
        <v>0</v>
      </c>
    </row>
    <row r="22" spans="1:5" ht="12.75">
      <c r="A22" s="587" t="s">
        <v>895</v>
      </c>
      <c r="B22" s="588" t="s">
        <v>650</v>
      </c>
      <c r="C22" s="589">
        <v>7</v>
      </c>
      <c r="D22" s="589">
        <v>7</v>
      </c>
      <c r="E22" s="590">
        <v>0</v>
      </c>
    </row>
    <row r="23" spans="1:5" ht="12.75">
      <c r="A23" s="587" t="s">
        <v>897</v>
      </c>
      <c r="B23" s="588" t="s">
        <v>650</v>
      </c>
      <c r="C23" s="589">
        <v>603</v>
      </c>
      <c r="D23" s="589">
        <v>603</v>
      </c>
      <c r="E23" s="590">
        <v>0</v>
      </c>
    </row>
    <row r="24" spans="1:5" ht="12.75">
      <c r="A24" s="587" t="s">
        <v>877</v>
      </c>
      <c r="B24" s="588" t="s">
        <v>650</v>
      </c>
      <c r="C24" s="589">
        <v>15</v>
      </c>
      <c r="D24" s="589">
        <v>15</v>
      </c>
      <c r="E24" s="590">
        <v>0</v>
      </c>
    </row>
    <row r="25" spans="1:5" ht="12.75">
      <c r="A25" s="587" t="s">
        <v>879</v>
      </c>
      <c r="B25" s="588" t="s">
        <v>650</v>
      </c>
      <c r="C25" s="589"/>
      <c r="D25" s="589"/>
      <c r="E25" s="590">
        <v>0</v>
      </c>
    </row>
    <row r="26" spans="1:5" ht="12.75">
      <c r="A26" s="587" t="s">
        <v>880</v>
      </c>
      <c r="B26" s="588" t="s">
        <v>650</v>
      </c>
      <c r="C26" s="589"/>
      <c r="D26" s="589"/>
      <c r="E26" s="590">
        <v>0</v>
      </c>
    </row>
    <row r="27" spans="1:5" ht="12.75">
      <c r="A27" s="593" t="s">
        <v>881</v>
      </c>
      <c r="B27" s="588" t="s">
        <v>650</v>
      </c>
      <c r="C27" s="592"/>
      <c r="D27" s="592"/>
      <c r="E27" s="590">
        <v>0</v>
      </c>
    </row>
    <row r="28" spans="1:5" ht="12.75">
      <c r="A28" s="587" t="s">
        <v>882</v>
      </c>
      <c r="B28" s="588" t="s">
        <v>650</v>
      </c>
      <c r="C28" s="589"/>
      <c r="D28" s="589"/>
      <c r="E28" s="590">
        <v>0</v>
      </c>
    </row>
    <row r="29" spans="1:5" ht="12.75">
      <c r="A29" s="587" t="s">
        <v>883</v>
      </c>
      <c r="B29" s="588" t="s">
        <v>650</v>
      </c>
      <c r="C29" s="589">
        <v>11</v>
      </c>
      <c r="D29" s="589">
        <v>11</v>
      </c>
      <c r="E29" s="590">
        <v>0</v>
      </c>
    </row>
    <row r="30" spans="1:5" ht="12.75">
      <c r="A30" s="587" t="s">
        <v>908</v>
      </c>
      <c r="B30" s="588" t="s">
        <v>650</v>
      </c>
      <c r="C30" s="589">
        <v>14</v>
      </c>
      <c r="D30" s="589">
        <v>14</v>
      </c>
      <c r="E30" s="590">
        <v>0</v>
      </c>
    </row>
    <row r="31" spans="1:5" ht="12.75">
      <c r="A31" s="593" t="s">
        <v>884</v>
      </c>
      <c r="B31" s="588" t="s">
        <v>650</v>
      </c>
      <c r="C31" s="592"/>
      <c r="D31" s="592"/>
      <c r="E31" s="590">
        <v>0</v>
      </c>
    </row>
    <row r="32" spans="1:5" ht="12.75">
      <c r="A32" s="591"/>
      <c r="B32" s="592"/>
      <c r="C32" s="592">
        <v>1067</v>
      </c>
      <c r="D32" s="592">
        <v>1067</v>
      </c>
      <c r="E32" s="592">
        <v>0</v>
      </c>
    </row>
    <row r="33" spans="1:5" ht="24" customHeight="1">
      <c r="A33" s="651" t="s">
        <v>885</v>
      </c>
      <c r="B33" s="652"/>
      <c r="C33" s="652"/>
      <c r="D33" s="652"/>
      <c r="E33" s="653"/>
    </row>
    <row r="34" spans="1:5" ht="12.75">
      <c r="A34" s="594" t="s">
        <v>868</v>
      </c>
      <c r="B34" s="595" t="s">
        <v>748</v>
      </c>
      <c r="C34" s="594"/>
      <c r="D34" s="594"/>
      <c r="E34" s="590">
        <v>0</v>
      </c>
    </row>
    <row r="35" spans="1:5" ht="12.75">
      <c r="A35" s="594" t="s">
        <v>906</v>
      </c>
      <c r="B35" s="595" t="s">
        <v>750</v>
      </c>
      <c r="C35" s="594"/>
      <c r="D35" s="594"/>
      <c r="E35" s="590">
        <v>0</v>
      </c>
    </row>
    <row r="36" spans="1:5" ht="12.75">
      <c r="A36" s="594" t="s">
        <v>886</v>
      </c>
      <c r="B36" s="595" t="s">
        <v>748</v>
      </c>
      <c r="C36" s="594"/>
      <c r="D36" s="594"/>
      <c r="E36" s="590">
        <v>0</v>
      </c>
    </row>
    <row r="37" spans="1:5" ht="12.75">
      <c r="A37" s="593" t="s">
        <v>869</v>
      </c>
      <c r="B37" s="595" t="s">
        <v>748</v>
      </c>
      <c r="C37" s="592"/>
      <c r="D37" s="592"/>
      <c r="E37" s="590">
        <v>0</v>
      </c>
    </row>
    <row r="38" spans="1:5" ht="12.75">
      <c r="A38" s="593" t="s">
        <v>887</v>
      </c>
      <c r="B38" s="595" t="s">
        <v>748</v>
      </c>
      <c r="C38" s="592"/>
      <c r="D38" s="592"/>
      <c r="E38" s="590">
        <v>0</v>
      </c>
    </row>
    <row r="39" spans="1:5" ht="12.75">
      <c r="A39" s="593" t="s">
        <v>870</v>
      </c>
      <c r="B39" s="595" t="s">
        <v>748</v>
      </c>
      <c r="C39" s="592"/>
      <c r="D39" s="592"/>
      <c r="E39" s="590">
        <v>0</v>
      </c>
    </row>
    <row r="40" spans="1:5" ht="12.75">
      <c r="A40" s="593" t="s">
        <v>898</v>
      </c>
      <c r="B40" s="595" t="s">
        <v>748</v>
      </c>
      <c r="C40" s="592"/>
      <c r="D40" s="592"/>
      <c r="E40" s="590">
        <v>0</v>
      </c>
    </row>
    <row r="41" spans="1:5" ht="12.75">
      <c r="A41" s="593" t="s">
        <v>871</v>
      </c>
      <c r="B41" s="595" t="s">
        <v>748</v>
      </c>
      <c r="C41" s="592"/>
      <c r="D41" s="592"/>
      <c r="E41" s="590">
        <v>0</v>
      </c>
    </row>
    <row r="42" spans="1:5" ht="12.75">
      <c r="A42" s="604" t="s">
        <v>909</v>
      </c>
      <c r="B42" s="595" t="s">
        <v>748</v>
      </c>
      <c r="C42" s="592"/>
      <c r="D42" s="592"/>
      <c r="E42" s="590"/>
    </row>
    <row r="43" spans="1:5" ht="12.75">
      <c r="A43" s="593" t="s">
        <v>888</v>
      </c>
      <c r="B43" s="595" t="s">
        <v>748</v>
      </c>
      <c r="C43" s="592"/>
      <c r="D43" s="592"/>
      <c r="E43" s="590">
        <v>0</v>
      </c>
    </row>
    <row r="44" spans="1:5" ht="12.75">
      <c r="A44" s="593" t="s">
        <v>889</v>
      </c>
      <c r="B44" s="595" t="s">
        <v>748</v>
      </c>
      <c r="C44" s="592">
        <v>6</v>
      </c>
      <c r="D44" s="592">
        <v>6</v>
      </c>
      <c r="E44" s="590">
        <v>0</v>
      </c>
    </row>
    <row r="45" spans="1:5" ht="12.75">
      <c r="A45" s="593" t="s">
        <v>890</v>
      </c>
      <c r="B45" s="595" t="s">
        <v>748</v>
      </c>
      <c r="C45" s="592"/>
      <c r="D45" s="592"/>
      <c r="E45" s="590">
        <v>0</v>
      </c>
    </row>
    <row r="46" spans="1:5" ht="12.75">
      <c r="A46" s="593" t="s">
        <v>899</v>
      </c>
      <c r="B46" s="595" t="s">
        <v>748</v>
      </c>
      <c r="C46" s="592">
        <v>27</v>
      </c>
      <c r="D46" s="592">
        <v>27</v>
      </c>
      <c r="E46" s="590">
        <v>0</v>
      </c>
    </row>
    <row r="47" spans="1:5" ht="12.75">
      <c r="A47" s="593" t="s">
        <v>891</v>
      </c>
      <c r="B47" s="595" t="s">
        <v>748</v>
      </c>
      <c r="C47" s="592"/>
      <c r="D47" s="592"/>
      <c r="E47" s="590">
        <v>0</v>
      </c>
    </row>
    <row r="48" spans="1:5" ht="12.75">
      <c r="A48" s="593" t="s">
        <v>872</v>
      </c>
      <c r="B48" s="595" t="s">
        <v>748</v>
      </c>
      <c r="C48" s="592">
        <v>1</v>
      </c>
      <c r="D48" s="592">
        <v>1</v>
      </c>
      <c r="E48" s="590">
        <v>0</v>
      </c>
    </row>
    <row r="49" spans="1:5" ht="12.75">
      <c r="A49" s="593" t="s">
        <v>892</v>
      </c>
      <c r="B49" s="595" t="s">
        <v>748</v>
      </c>
      <c r="C49" s="592"/>
      <c r="D49" s="592"/>
      <c r="E49" s="590">
        <v>0</v>
      </c>
    </row>
    <row r="50" spans="1:5" ht="12.75">
      <c r="A50" s="593" t="s">
        <v>893</v>
      </c>
      <c r="B50" s="595" t="s">
        <v>748</v>
      </c>
      <c r="C50" s="592"/>
      <c r="D50" s="592"/>
      <c r="E50" s="590">
        <v>0</v>
      </c>
    </row>
    <row r="51" spans="1:5" ht="12.75">
      <c r="A51" s="604" t="s">
        <v>873</v>
      </c>
      <c r="B51" s="595" t="s">
        <v>748</v>
      </c>
      <c r="C51" s="592"/>
      <c r="D51" s="592"/>
      <c r="E51" s="590">
        <v>0</v>
      </c>
    </row>
    <row r="52" spans="1:5" ht="12.75">
      <c r="A52" s="587" t="s">
        <v>876</v>
      </c>
      <c r="B52" s="595" t="s">
        <v>748</v>
      </c>
      <c r="C52" s="592"/>
      <c r="D52" s="592"/>
      <c r="E52" s="590">
        <v>0</v>
      </c>
    </row>
    <row r="53" spans="1:5" ht="12.75">
      <c r="A53" s="587" t="s">
        <v>894</v>
      </c>
      <c r="B53" s="595" t="s">
        <v>748</v>
      </c>
      <c r="C53" s="592"/>
      <c r="D53" s="592"/>
      <c r="E53" s="590">
        <v>0</v>
      </c>
    </row>
    <row r="54" spans="1:5" ht="12.75">
      <c r="A54" s="587" t="s">
        <v>902</v>
      </c>
      <c r="B54" s="595" t="s">
        <v>748</v>
      </c>
      <c r="C54" s="592"/>
      <c r="D54" s="592"/>
      <c r="E54" s="590">
        <v>0</v>
      </c>
    </row>
    <row r="55" spans="1:5" ht="12.75">
      <c r="A55" s="593" t="s">
        <v>895</v>
      </c>
      <c r="B55" s="595" t="s">
        <v>748</v>
      </c>
      <c r="C55" s="592"/>
      <c r="D55" s="592"/>
      <c r="E55" s="590">
        <v>0</v>
      </c>
    </row>
    <row r="56" spans="1:5" ht="12.75">
      <c r="A56" s="604" t="s">
        <v>897</v>
      </c>
      <c r="B56" s="595" t="s">
        <v>748</v>
      </c>
      <c r="C56" s="592"/>
      <c r="D56" s="592"/>
      <c r="E56" s="590">
        <v>0</v>
      </c>
    </row>
    <row r="57" spans="1:5" ht="12.75">
      <c r="A57" s="593" t="s">
        <v>877</v>
      </c>
      <c r="B57" s="595" t="s">
        <v>748</v>
      </c>
      <c r="C57" s="592">
        <v>4</v>
      </c>
      <c r="D57" s="592">
        <v>4</v>
      </c>
      <c r="E57" s="590">
        <v>0</v>
      </c>
    </row>
    <row r="58" spans="1:5" ht="12.75">
      <c r="A58" s="587" t="s">
        <v>878</v>
      </c>
      <c r="B58" s="595" t="s">
        <v>748</v>
      </c>
      <c r="C58" s="592"/>
      <c r="D58" s="592"/>
      <c r="E58" s="590">
        <v>0</v>
      </c>
    </row>
    <row r="59" spans="1:5" ht="12.75">
      <c r="A59" s="593" t="s">
        <v>896</v>
      </c>
      <c r="B59" s="595" t="s">
        <v>748</v>
      </c>
      <c r="C59" s="592"/>
      <c r="D59" s="592"/>
      <c r="E59" s="590">
        <v>0</v>
      </c>
    </row>
    <row r="60" spans="1:5" ht="12.75">
      <c r="A60" s="593" t="s">
        <v>880</v>
      </c>
      <c r="B60" s="595" t="s">
        <v>748</v>
      </c>
      <c r="C60" s="592"/>
      <c r="D60" s="592"/>
      <c r="E60" s="590">
        <v>0</v>
      </c>
    </row>
    <row r="61" spans="1:5" ht="12.75">
      <c r="A61" s="593" t="s">
        <v>881</v>
      </c>
      <c r="B61" s="595" t="s">
        <v>748</v>
      </c>
      <c r="C61" s="592"/>
      <c r="D61" s="592"/>
      <c r="E61" s="590">
        <v>0</v>
      </c>
    </row>
    <row r="62" spans="1:5" ht="12.75">
      <c r="A62" s="593" t="s">
        <v>905</v>
      </c>
      <c r="B62" s="595" t="s">
        <v>748</v>
      </c>
      <c r="C62" s="592"/>
      <c r="D62" s="592"/>
      <c r="E62" s="590">
        <v>0</v>
      </c>
    </row>
    <row r="63" spans="1:5" ht="12.75">
      <c r="A63" s="593" t="s">
        <v>882</v>
      </c>
      <c r="B63" s="595" t="s">
        <v>748</v>
      </c>
      <c r="C63" s="592"/>
      <c r="D63" s="592"/>
      <c r="E63" s="590">
        <v>0</v>
      </c>
    </row>
    <row r="64" spans="1:5" ht="12.75">
      <c r="A64" s="593" t="s">
        <v>884</v>
      </c>
      <c r="B64" s="595" t="s">
        <v>748</v>
      </c>
      <c r="C64" s="592">
        <v>3</v>
      </c>
      <c r="D64" s="592">
        <v>3</v>
      </c>
      <c r="E64" s="590">
        <v>0</v>
      </c>
    </row>
    <row r="65" spans="1:5" ht="12.75">
      <c r="A65" s="598" t="s">
        <v>900</v>
      </c>
      <c r="B65" s="595" t="s">
        <v>748</v>
      </c>
      <c r="C65" s="599"/>
      <c r="D65" s="599"/>
      <c r="E65" s="590">
        <v>0</v>
      </c>
    </row>
    <row r="66" spans="1:5" ht="13.5" thickBot="1">
      <c r="A66" s="596"/>
      <c r="B66" s="597"/>
      <c r="C66" s="597">
        <v>41</v>
      </c>
      <c r="D66" s="597">
        <v>41</v>
      </c>
      <c r="E66" s="597">
        <v>0</v>
      </c>
    </row>
  </sheetData>
  <sheetProtection/>
  <mergeCells count="2">
    <mergeCell ref="A1:D1"/>
    <mergeCell ref="A33:E33"/>
  </mergeCells>
  <printOptions/>
  <pageMargins left="1.01" right="0.7480314960629921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:IV16384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54" t="str">
        <f>'справка №1-БАЛАНС'!E3</f>
        <v>ЕЛХИМ - ИСКРА  АД</v>
      </c>
      <c r="C4" s="654"/>
      <c r="D4" s="654"/>
      <c r="E4" s="654"/>
      <c r="F4" s="654"/>
      <c r="G4" s="660" t="s">
        <v>2</v>
      </c>
      <c r="H4" s="660"/>
      <c r="I4" s="500">
        <f>'справка №1-БАЛАНС'!H3</f>
        <v>112013939</v>
      </c>
    </row>
    <row r="5" spans="1:9" ht="15">
      <c r="A5" s="501" t="s">
        <v>5</v>
      </c>
      <c r="B5" s="655" t="str">
        <f>'справка №1-БАЛАНС'!E5</f>
        <v>31.03.2009 г.</v>
      </c>
      <c r="C5" s="655"/>
      <c r="D5" s="655"/>
      <c r="E5" s="655"/>
      <c r="F5" s="655"/>
      <c r="G5" s="658" t="s">
        <v>4</v>
      </c>
      <c r="H5" s="659"/>
      <c r="I5" s="500">
        <f>'справка №1-БАЛАНС'!H4</f>
        <v>336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8334</v>
      </c>
      <c r="D12" s="98"/>
      <c r="E12" s="98"/>
      <c r="F12" s="98">
        <v>8</v>
      </c>
      <c r="G12" s="98"/>
      <c r="H12" s="98"/>
      <c r="I12" s="434">
        <f>F12+G12-H12</f>
        <v>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5</v>
      </c>
      <c r="D16" s="98"/>
      <c r="E16" s="98"/>
      <c r="F16" s="98">
        <v>1</v>
      </c>
      <c r="G16" s="98"/>
      <c r="H16" s="98"/>
      <c r="I16" s="434">
        <f t="shared" si="0"/>
        <v>1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8339</v>
      </c>
      <c r="D17" s="85">
        <f t="shared" si="1"/>
        <v>0</v>
      </c>
      <c r="E17" s="85">
        <f t="shared" si="1"/>
        <v>0</v>
      </c>
      <c r="F17" s="85">
        <f t="shared" si="1"/>
        <v>9</v>
      </c>
      <c r="G17" s="85">
        <f t="shared" si="1"/>
        <v>0</v>
      </c>
      <c r="H17" s="85">
        <f t="shared" si="1"/>
        <v>0</v>
      </c>
      <c r="I17" s="434">
        <f t="shared" si="0"/>
        <v>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914</v>
      </c>
      <c r="B30" s="657"/>
      <c r="C30" s="657"/>
      <c r="D30" s="459" t="s">
        <v>820</v>
      </c>
      <c r="E30" s="656"/>
      <c r="F30" s="656"/>
      <c r="G30" s="656"/>
      <c r="H30" s="420" t="s">
        <v>782</v>
      </c>
      <c r="I30" s="656"/>
      <c r="J30" s="65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:IV16384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61" t="str">
        <f>'справка №1-БАЛАНС'!E3</f>
        <v>ЕЛХИМ - ИСКРА  АД</v>
      </c>
      <c r="C5" s="661"/>
      <c r="D5" s="661"/>
      <c r="E5" s="570" t="s">
        <v>2</v>
      </c>
      <c r="F5" s="451">
        <f>'справка №1-БАЛАНС'!H3</f>
        <v>112013939</v>
      </c>
    </row>
    <row r="6" spans="1:13" ht="15" customHeight="1">
      <c r="A6" s="27" t="s">
        <v>823</v>
      </c>
      <c r="B6" s="662" t="str">
        <f>'справка №1-БАЛАНС'!E5</f>
        <v>31.03.2009 г.</v>
      </c>
      <c r="C6" s="662"/>
      <c r="D6" s="510"/>
      <c r="E6" s="569" t="s">
        <v>4</v>
      </c>
      <c r="F6" s="511">
        <f>'справка №1-БАЛАНС'!H4</f>
        <v>336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903</v>
      </c>
      <c r="B63" s="40"/>
      <c r="C63" s="441">
        <v>9</v>
      </c>
      <c r="D63" s="441">
        <v>17</v>
      </c>
      <c r="E63" s="441"/>
      <c r="F63" s="443">
        <f>C63-E63</f>
        <v>9</v>
      </c>
    </row>
    <row r="64" spans="1:6" ht="12.75">
      <c r="A64" s="36" t="s">
        <v>904</v>
      </c>
      <c r="B64" s="40"/>
      <c r="C64" s="441">
        <v>0</v>
      </c>
      <c r="D64" s="441">
        <v>0</v>
      </c>
      <c r="E64" s="441"/>
      <c r="F64" s="443">
        <f>C64-E64</f>
        <v>0</v>
      </c>
    </row>
    <row r="65" spans="1:6" ht="12.75">
      <c r="A65" s="602" t="s">
        <v>550</v>
      </c>
      <c r="B65" s="600"/>
      <c r="C65" s="601"/>
      <c r="D65" s="601"/>
      <c r="E65" s="601"/>
      <c r="F65" s="443">
        <f>C65-E65</f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aca="true" t="shared" si="3" ref="F66:F77">C66-E66</f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9</v>
      </c>
      <c r="D78" s="429"/>
      <c r="E78" s="429">
        <f>SUM(E63:E77)</f>
        <v>0</v>
      </c>
      <c r="F78" s="442">
        <f>SUM(F63:F77)</f>
        <v>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9</v>
      </c>
      <c r="D79" s="429"/>
      <c r="E79" s="429">
        <f>E78+E61+E44+E27</f>
        <v>0</v>
      </c>
      <c r="F79" s="442">
        <f>F78+F61+F44+F27</f>
        <v>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918</v>
      </c>
      <c r="B151" s="453"/>
      <c r="C151" s="663" t="s">
        <v>850</v>
      </c>
      <c r="D151" s="663"/>
      <c r="E151" s="663"/>
      <c r="F151" s="66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63" t="s">
        <v>858</v>
      </c>
      <c r="D153" s="663"/>
      <c r="E153" s="663"/>
      <c r="F153" s="66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6:F77 C63:F64 F6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2009-04-28T09:28:09Z</cp:lastPrinted>
  <dcterms:created xsi:type="dcterms:W3CDTF">2000-06-29T12:02:40Z</dcterms:created>
  <dcterms:modified xsi:type="dcterms:W3CDTF">2009-04-28T09:29:05Z</dcterms:modified>
  <cp:category/>
  <cp:version/>
  <cp:contentType/>
  <cp:contentStatus/>
</cp:coreProperties>
</file>