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40" windowHeight="571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<sst xmlns="http://schemas.openxmlformats.org/spreadsheetml/2006/main" count="1996" uniqueCount="693">
  <si>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</si>
  <si>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</si>
  <si>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</si>
  <si>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</si>
  <si>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</si>
  <si>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</si>
  <si>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</si>
  <si>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</si>
  <si>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</si>
  <si>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</si>
  <si>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</si>
  <si>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</si>
  <si>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</si>
  <si>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</si>
  <si>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</si>
  <si>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</si>
  <si>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</si>
  <si>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</si>
  <si>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</si>
  <si>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</si>
  <si>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</si>
  <si>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</si>
  <si>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</si>
  <si>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</si>
  <si>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</si>
  <si>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</si>
  <si>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</si>
  <si>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</si>
  <si>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</si>
  <si>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</si>
  <si>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</si>
  <si>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</si>
  <si>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</si>
  <si>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</si>
  <si>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</si>
  <si>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</si>
  <si>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</si>
  <si>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</si>
  <si>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</si>
  <si>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</si>
  <si>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</si>
  <si>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</si>
  <si>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</si>
  <si>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</si>
  <si>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</si>
  <si>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</si>
  <si>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</si>
  <si>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</si>
  <si>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</si>
  <si>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</si>
  <si>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</si>
  <si>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</si>
  <si>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</si>
  <si>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</si>
  <si>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</si>
  <si>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</si>
  <si>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</si>
  <si>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</si>
  <si>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</si>
  <si>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</si>
  <si>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</si>
  <si>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</si>
  <si>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</si>
  <si>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</si>
  <si>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</si>
  <si>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</si>
  <si>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</si>
  <si>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</si>
  <si>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</si>
  <si>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</si>
  <si>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</si>
  <si>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</si>
  <si>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</si>
  <si>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</si>
  <si>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</si>
  <si>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</si>
  <si>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</si>
  <si>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</si>
  <si>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</si>
  <si>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</si>
  <si>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</si>
  <si>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</si>
  <si>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</si>
  <si>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</si>
  <si>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</si>
  <si>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</si>
  <si>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</si>
  <si>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</si>
  <si>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</si>
  <si>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</si>
  <si>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</si>
  <si>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</si>
  <si>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</si>
  <si>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</si>
  <si>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</si>
  <si>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</si>
  <si>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</si>
  <si>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</si>
  <si>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</si>
  <si>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</si>
  <si>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</si>
  <si>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</si>
  <si>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</si>
  <si>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</si>
  <si>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</si>
  <si>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</si>
  <si>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</si>
  <si>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</si>
  <si>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</si>
  <si>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</si>
  <si>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</si>
  <si>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</si>
  <si>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</si>
  <si>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</si>
  <si>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</si>
  <si>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</si>
  <si>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</si>
  <si>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</si>
  <si>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</si>
  <si>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</si>
  <si>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</si>
  <si>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</si>
  <si>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</si>
  <si>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</si>
  <si>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</si>
  <si>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</si>
  <si>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</si>
  <si>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</si>
  <si>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</si>
  <si>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</si>
  <si>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</si>
  <si>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</si>
  <si>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</si>
  <si>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</si>
  <si>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</si>
  <si>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</si>
  <si>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</si>
  <si>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</si>
  <si>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</si>
  <si>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</si>
  <si>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</si>
  <si>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</si>
  <si>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</si>
  <si>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</si>
  <si>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</si>
  <si>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</si>
  <si>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</si>
  <si>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</si>
  <si>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</si>
  <si>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</si>
  <si>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</si>
  <si>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</si>
  <si>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</si>
  <si>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</si>
  <si>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</si>
  <si>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</si>
  <si>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</si>
  <si>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</si>
  <si>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</si>
  <si>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</si>
  <si>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</si>
  <si>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</si>
  <si>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</si>
  <si>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</si>
  <si>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</si>
  <si>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</si>
  <si>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</si>
  <si>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</si>
  <si>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</si>
  <si>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</si>
  <si>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</si>
  <si>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</si>
  <si>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</si>
  <si>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</si>
  <si>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</si>
  <si>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</si>
  <si>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</si>
  <si>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</si>
  <si>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</si>
  <si>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</si>
  <si>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</si>
  <si>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</si>
  <si>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</si>
  <si>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</si>
  <si>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</si>
  <si>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</si>
  <si>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</si>
  <si>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</si>
  <si>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</si>
  <si>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</si>
  <si>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</si>
  <si>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</si>
  <si>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</si>
  <si>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</si>
  <si>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</si>
  <si>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</si>
  <si>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</si>
  <si>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</si>
  <si>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</si>
  <si>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</si>
  <si>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</si>
  <si>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</si>
  <si>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</si>
  <si>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</si>
  <si>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</si>
  <si>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</si>
  <si>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</si>
  <si>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</si>
  <si>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</si>
  <si>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</si>
  <si>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</si>
  <si>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</si>
  <si>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</si>
  <si>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</si>
  <si>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</si>
  <si>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</si>
  <si>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</si>
  <si>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</si>
  <si>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</si>
  <si>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</si>
  <si>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</si>
  <si>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</si>
  <si>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</si>
  <si>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</si>
  <si>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</si>
  <si>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</si>
  <si>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</si>
  <si>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</si>
  <si>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</si>
  <si>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</si>
  <si>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</si>
  <si>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</si>
  <si>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</si>
  <si>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</si>
  <si>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</si>
  <si>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</si>
  <si>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</si>
  <si>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</si>
  <si>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</si>
  <si>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</si>
  <si>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</si>
  <si>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</si>
  <si>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</si>
  <si>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</si>
  <si>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</si>
  <si>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</si>
  <si>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</si>
  <si>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</si>
  <si>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</si>
  <si>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</si>
  <si>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</si>
  <si>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</si>
  <si>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</si>
  <si>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</si>
  <si>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</si>
  <si>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</si>
  <si>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</si>
  <si>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</si>
  <si>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</si>
  <si>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</si>
  <si>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</si>
  <si>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</si>
  <si>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</si>
  <si>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</si>
  <si>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</si>
  <si>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</si>
  <si>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</si>
  <si>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</si>
  <si>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</si>
  <si>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</si>
  <si>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</si>
  <si>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</si>
  <si>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</si>
  <si>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</si>
  <si>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</si>
  <si>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</si>
  <si>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</si>
  <si>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</si>
  <si>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</si>
  <si>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</si>
  <si>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</si>
  <si>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</si>
  <si>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</si>
  <si>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</si>
  <si>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</si>
  <si>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</si>
  <si>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</si>
  <si>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</si>
  <si>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</si>
  <si>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</si>
  <si>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</si>
  <si>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</si>
  <si>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</si>
  <si>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</si>
  <si>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</si>
  <si>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</si>
  <si>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</si>
  <si>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</si>
  <si>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</si>
  <si>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</si>
  <si>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</si>
  <si>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</si>
  <si>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</si>
  <si>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</si>
  <si>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</si>
  <si>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</si>
  <si>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</si>
  <si>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</si>
  <si>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</si>
  <si>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</si>
  <si>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</si>
  <si>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</si>
  <si>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</si>
  <si>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</si>
  <si>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</si>
  <si>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</si>
  <si>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</si>
  <si>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</si>
  <si>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</si>
  <si>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</si>
  <si>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</si>
  <si>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</si>
  <si>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</si>
  <si>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</si>
  <si>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</si>
  <si>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</si>
  <si>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</si>
  <si>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</si>
  <si>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</si>
  <si>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</si>
  <si>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</si>
  <si>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</si>
  <si>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</si>
  <si>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</si>
  <si>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</si>
  <si>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</si>
  <si>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</si>
  <si>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</si>
  <si>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</si>
  <si>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</si>
  <si>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</si>
  <si>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</si>
  <si>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</si>
  <si>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</si>
  <si>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</si>
  <si>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</si>
  <si>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</si>
  <si>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</si>
  <si>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</si>
  <si>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</si>
  <si>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</si>
  <si>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</si>
  <si>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</si>
  <si>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</si>
  <si>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</si>
  <si>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</si>
  <si>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</si>
  <si>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</si>
  <si>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</si>
  <si>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</si>
  <si>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</si>
  <si>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</si>
  <si>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</si>
  <si>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</si>
  <si>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</si>
  <si>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</si>
  <si>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</si>
  <si>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</si>
  <si>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</si>
  <si>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</si>
  <si>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</si>
  <si>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</si>
  <si>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</si>
  <si>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</si>
  <si>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</si>
  <si>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</si>
  <si>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</si>
  <si>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</si>
  <si>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</si>
  <si>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</si>
  <si>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</si>
  <si>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</si>
  <si>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</si>
  <si>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</si>
  <si>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</si>
  <si>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</si>
  <si>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</si>
  <si>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</si>
  <si>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</si>
  <si>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</si>
  <si>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</si>
  <si>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</si>
  <si>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</si>
  <si>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</si>
  <si>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</si>
  <si>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</si>
  <si>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</si>
  <si>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</si>
  <si>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</si>
  <si>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</si>
  <si>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</si>
  <si>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</si>
  <si>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</si>
  <si>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</si>
  <si>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</si>
  <si>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</si>
  <si>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</si>
  <si>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</si>
  <si>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</si>
  <si>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</si>
  <si>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</si>
  <si>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</si>
  <si>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</si>
  <si>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</si>
  <si>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</si>
  <si>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</si>
  <si>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</si>
  <si>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</si>
  <si>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</si>
  <si>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</si>
  <si>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</si>
  <si>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</si>
  <si>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</si>
  <si>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</si>
  <si>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</si>
  <si>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</si>
  <si>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</si>
  <si>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</si>
  <si>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</si>
  <si>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</si>
  <si>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</si>
  <si>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</si>
  <si>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</si>
  <si>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</si>
  <si>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</si>
  <si>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</si>
  <si>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</si>
  <si>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</si>
  <si>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</si>
  <si>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</si>
  <si>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</si>
  <si>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</si>
  <si>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</si>
  <si>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</si>
  <si>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</si>
  <si>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</si>
  <si>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</si>
  <si>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</si>
  <si>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</si>
  <si>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</si>
  <si>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</si>
  <si>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</si>
  <si>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</si>
  <si>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</si>
  <si>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</si>
  <si>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</si>
  <si>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</si>
  <si>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</si>
  <si>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</si>
  <si>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</si>
  <si>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</si>
  <si>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</si>
  <si>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</si>
  <si>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</si>
  <si>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</si>
  <si>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</si>
  <si>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</si>
  <si>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</si>
  <si>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</si>
  <si>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</si>
  <si>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</si>
  <si>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</si>
  <si>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</si>
  <si>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</si>
  <si>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</si>
  <si>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</si>
  <si>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</si>
  <si>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</si>
  <si>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</si>
  <si>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</si>
  <si>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</si>
  <si>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</si>
  <si>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</si>
  <si>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</si>
  <si>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</si>
  <si>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</si>
  <si>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</si>
  <si>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</si>
  <si>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</si>
  <si>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</si>
  <si>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</si>
  <si>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</si>
  <si>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</si>
  <si>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</si>
  <si>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</si>
  <si>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</si>
  <si>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</si>
  <si>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</si>
  <si>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</si>
  <si>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</si>
  <si>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</si>
  <si>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</si>
  <si>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</si>
  <si>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</si>
  <si>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</si>
  <si>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</si>
  <si>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</si>
  <si>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</si>
  <si>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</si>
  <si>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</si>
  <si>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</si>
  <si>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</si>
  <si>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</si>
  <si>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</si>
  <si>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</si>
  <si>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</si>
  <si>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</si>
  <si>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</si>
  <si>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</si>
  <si>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</si>
  <si>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</si>
  <si>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</si>
  <si>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</si>
  <si>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</si>
  <si>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</si>
  <si>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</si>
  <si>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</si>
  <si>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</si>
  <si>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</si>
  <si>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</si>
  <si>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</si>
  <si>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</si>
  <si>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</si>
  <si>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</si>
  <si>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</si>
  <si>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</si>
  <si>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</si>
  <si>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</si>
  <si>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</si>
  <si>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</si>
  <si>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</si>
  <si>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</si>
  <si>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</si>
  <si>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</si>
  <si>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</si>
  <si>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</si>
  <si>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</si>
  <si>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</si>
  <si>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</si>
  <si>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</si>
  <si>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</si>
  <si>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</si>
  <si>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</si>
  <si>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</si>
  <si>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</si>
  <si>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</si>
  <si>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</si>
  <si>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</si>
  <si>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</si>
  <si>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</si>
  <si>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</si>
  <si>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</si>
  <si>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</si>
  <si>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</si>
  <si>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</si>
  <si>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</si>
  <si>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</si>
  <si>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</si>
  <si>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</si>
  <si>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</si>
  <si>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</si>
  <si>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</si>
  <si>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</si>
  <si>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</si>
  <si>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</si>
  <si>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</si>
  <si>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</si>
  <si>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</si>
  <si>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</si>
  <si>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</si>
  <si>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</si>
  <si>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</si>
  <si>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</si>
  <si>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</si>
  <si>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</si>
  <si>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</si>
  <si>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</si>
  <si>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</si>
  <si>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</si>
  <si>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</si>
  <si>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</si>
  <si>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</si>
  <si>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</si>
  <si>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</si>
  <si>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</si>
  <si>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</si>
  <si>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</si>
  <si>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</si>
  <si>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</si>
  <si>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</si>
  <si>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</si>
  <si>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</si>
  <si>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</si>
  <si>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</si>
  <si>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</si>
  <si>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</si>
  <si>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</si>
  <si>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</si>
  <si>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</si>
  <si>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</si>
  <si>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</si>
  <si>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</si>
  <si>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</si>
  <si>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</si>
  <si>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</si>
  <si>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</si>
  <si>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</si>
  <si>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</si>
  <si>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</si>
  <si>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</si>
  <si>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</si>
  <si>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</si>
  <si>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</si>
  <si>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</si>
  <si>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</si>
  <si>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</si>
  <si>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</si>
  <si>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</si>
  <si>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</si>
  <si>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</si>
  <si>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</si>
  <si>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</si>
  <si>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</si>
  <si>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</si>
  <si>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</si>
  <si>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</si>
  <si>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</si>
  <si>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</si>
  <si>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</si>
  <si>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</si>
  <si>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</si>
  <si>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</si>
  <si>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</si>
  <si>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</si>
  <si>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</si>
  <si>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</si>
  <si>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</si>
  <si>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</si>
  <si>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</si>
  <si>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</si>
  <si>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</si>
  <si>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</si>
  <si>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</si>
  <si>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</si>
  <si>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</si>
  <si>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</si>
  <si>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</si>
  <si>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</si>
  <si>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</si>
  <si>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</si>
  <si>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</si>
  <si>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</si>
  <si>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</si>
  <si>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</si>
  <si>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</si>
  <si>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</si>
  <si>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</si>
  <si>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</si>
  <si>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</si>
  <si>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</si>
  <si>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</si>
  <si>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</si>
  <si>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</si>
  <si>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</si>
  <si>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</si>
  <si>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</si>
  <si>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</si>
  <si>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</si>
  <si>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</si>
  <si>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</si>
  <si>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</si>
  <si>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</si>
  <si>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</si>
  <si>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</si>
  <si>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</si>
  <si>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</si>
  <si>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</si>
  <si>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</si>
  <si>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</si>
  <si>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</si>
  <si>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</si>
  <si>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Главен счетоводител и ДВИ</t>
  </si>
  <si>
    <t>Десислава Стойчева Александрова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</si>
</sst>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Border="1" applyAlignment="1" applyProtection="1">
      <alignment horizontal="right" vertical="center" indent="2"/>
      <protection locked="0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33" sqref="A3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44489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Десислава Стойчева Александрова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44469</v>
      </c>
    </row>
    <row r="11" spans="1:2" ht="15">
      <c r="A11" s="7" t="s">
        <v>668</v>
      </c>
      <c r="B11" s="357">
        <v>44489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 t="s">
        <v>690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692</v>
      </c>
    </row>
    <row r="27" spans="1:2" ht="15">
      <c r="A27" s="10" t="s">
        <v>662</v>
      </c>
      <c r="B27" s="358" t="s">
        <v>691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">
      <c r="A13" s="76" t="s">
        <v>27</v>
      </c>
      <c r="B13" s="78" t="s">
        <v>28</v>
      </c>
      <c r="C13" s="138">
        <v>372</v>
      </c>
      <c r="D13" s="137">
        <v>400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">
      <c r="A14" s="76" t="s">
        <v>30</v>
      </c>
      <c r="B14" s="78" t="s">
        <v>31</v>
      </c>
      <c r="C14" s="138">
        <v>492</v>
      </c>
      <c r="D14" s="137">
        <v>650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175</v>
      </c>
      <c r="D15" s="137">
        <v>185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15</v>
      </c>
      <c r="D16" s="137">
        <v>25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11</v>
      </c>
      <c r="D19" s="137">
        <v>11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1163</v>
      </c>
      <c r="D20" s="377">
        <f>SUM(D12:D19)</f>
        <v>1369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210</v>
      </c>
      <c r="H28" s="375">
        <f>SUM(H29:H31)</f>
        <v>206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210</v>
      </c>
      <c r="H29" s="137">
        <v>206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756</v>
      </c>
      <c r="H32" s="137">
        <v>1220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966</v>
      </c>
      <c r="H34" s="377">
        <f>H28+H32+H33</f>
        <v>1426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4863</v>
      </c>
      <c r="H37" s="379">
        <f>H26+H18+H34</f>
        <v>5323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1163</v>
      </c>
      <c r="D56" s="381">
        <f>D20+D21+D22+D28+D33+D46+D52+D54+D55</f>
        <v>1369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1075</v>
      </c>
      <c r="D59" s="137">
        <v>858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450</v>
      </c>
      <c r="D60" s="137">
        <v>458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329</v>
      </c>
      <c r="H61" s="375">
        <f>SUM(H62:H68)</f>
        <v>191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36</v>
      </c>
      <c r="H62" s="137">
        <v>32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125</v>
      </c>
      <c r="H64" s="137">
        <v>68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1525</v>
      </c>
      <c r="D65" s="377">
        <f>SUM(D59:D64)</f>
        <v>1316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76</v>
      </c>
      <c r="H66" s="137">
        <v>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32</v>
      </c>
      <c r="H67" s="137">
        <v>28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60</v>
      </c>
      <c r="H68" s="137">
        <v>62</v>
      </c>
    </row>
    <row r="69" spans="1:8" ht="15">
      <c r="A69" s="76" t="s">
        <v>210</v>
      </c>
      <c r="B69" s="78" t="s">
        <v>211</v>
      </c>
      <c r="C69" s="138">
        <v>807</v>
      </c>
      <c r="D69" s="137">
        <v>557</v>
      </c>
      <c r="E69" s="142" t="s">
        <v>79</v>
      </c>
      <c r="F69" s="80" t="s">
        <v>216</v>
      </c>
      <c r="G69" s="138">
        <v>88</v>
      </c>
      <c r="H69" s="137">
        <v>21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417</v>
      </c>
      <c r="H71" s="377">
        <f>H59+H60+H61+H69+H70</f>
        <v>212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807</v>
      </c>
      <c r="D76" s="377">
        <f>SUM(D68:D75)</f>
        <v>558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417</v>
      </c>
      <c r="H79" s="379">
        <f>H71+H73+H75+H77</f>
        <v>212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5</v>
      </c>
      <c r="D88" s="137">
        <v>3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1749</v>
      </c>
      <c r="D89" s="137">
        <v>2279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1754</v>
      </c>
      <c r="D92" s="377">
        <f>SUM(D88:D91)</f>
        <v>2282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31</v>
      </c>
      <c r="D93" s="270">
        <v>10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4117</v>
      </c>
      <c r="D94" s="381">
        <f>D65+D76+D85+D92+D93</f>
        <v>4166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5280</v>
      </c>
      <c r="D95" s="383">
        <f>D94+D56</f>
        <v>5535</v>
      </c>
      <c r="E95" s="169" t="s">
        <v>635</v>
      </c>
      <c r="F95" s="280" t="s">
        <v>268</v>
      </c>
      <c r="G95" s="382">
        <f>G37+G40+G56+G79</f>
        <v>5280</v>
      </c>
      <c r="H95" s="383">
        <f>H37+H40+H56+H79</f>
        <v>5535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2">
        <f>pdeReportingDate</f>
        <v>44489</v>
      </c>
      <c r="C98" s="482"/>
      <c r="D98" s="482"/>
      <c r="E98" s="482"/>
      <c r="F98" s="482"/>
      <c r="G98" s="482"/>
      <c r="H98" s="482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3" t="str">
        <f>authorName</f>
        <v>Десислава Стойчева Александрова</v>
      </c>
      <c r="C100" s="483"/>
      <c r="D100" s="483"/>
      <c r="E100" s="483"/>
      <c r="F100" s="483"/>
      <c r="G100" s="483"/>
      <c r="H100" s="483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80"/>
      <c r="B103" s="481" t="s">
        <v>684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2065</v>
      </c>
      <c r="D12" s="256">
        <v>2079</v>
      </c>
      <c r="E12" s="135" t="s">
        <v>277</v>
      </c>
      <c r="F12" s="180" t="s">
        <v>278</v>
      </c>
      <c r="G12" s="256">
        <v>4493</v>
      </c>
      <c r="H12" s="256">
        <v>4515</v>
      </c>
    </row>
    <row r="13" spans="1:8" ht="15">
      <c r="A13" s="135" t="s">
        <v>279</v>
      </c>
      <c r="B13" s="131" t="s">
        <v>280</v>
      </c>
      <c r="C13" s="256">
        <v>275</v>
      </c>
      <c r="D13" s="256">
        <v>253</v>
      </c>
      <c r="E13" s="135" t="s">
        <v>281</v>
      </c>
      <c r="F13" s="180" t="s">
        <v>282</v>
      </c>
      <c r="G13" s="256"/>
      <c r="H13" s="256"/>
    </row>
    <row r="14" spans="1:8" ht="15">
      <c r="A14" s="135" t="s">
        <v>283</v>
      </c>
      <c r="B14" s="131" t="s">
        <v>284</v>
      </c>
      <c r="C14" s="256">
        <v>223</v>
      </c>
      <c r="D14" s="256">
        <v>233</v>
      </c>
      <c r="E14" s="185" t="s">
        <v>285</v>
      </c>
      <c r="F14" s="180" t="s">
        <v>286</v>
      </c>
      <c r="G14" s="256">
        <v>3</v>
      </c>
      <c r="H14" s="256"/>
    </row>
    <row r="15" spans="1:8" ht="15">
      <c r="A15" s="135" t="s">
        <v>287</v>
      </c>
      <c r="B15" s="131" t="s">
        <v>288</v>
      </c>
      <c r="C15" s="256">
        <v>912</v>
      </c>
      <c r="D15" s="256">
        <v>826</v>
      </c>
      <c r="E15" s="185" t="s">
        <v>79</v>
      </c>
      <c r="F15" s="180" t="s">
        <v>289</v>
      </c>
      <c r="G15" s="256">
        <v>13</v>
      </c>
      <c r="H15" s="256">
        <v>12</v>
      </c>
    </row>
    <row r="16" spans="1:8" ht="15.75">
      <c r="A16" s="135" t="s">
        <v>290</v>
      </c>
      <c r="B16" s="131" t="s">
        <v>291</v>
      </c>
      <c r="C16" s="256">
        <v>176</v>
      </c>
      <c r="D16" s="256">
        <v>157</v>
      </c>
      <c r="E16" s="176" t="s">
        <v>52</v>
      </c>
      <c r="F16" s="204" t="s">
        <v>292</v>
      </c>
      <c r="G16" s="407">
        <f>SUM(G12:G15)</f>
        <v>4509</v>
      </c>
      <c r="H16" s="408">
        <f>SUM(H12:H15)</f>
        <v>4527</v>
      </c>
    </row>
    <row r="17" spans="1:8" ht="30.75">
      <c r="A17" s="135" t="s">
        <v>293</v>
      </c>
      <c r="B17" s="131" t="s">
        <v>294</v>
      </c>
      <c r="C17" s="256">
        <v>2</v>
      </c>
      <c r="D17" s="256">
        <v>1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-72</v>
      </c>
      <c r="D18" s="256">
        <v>-51</v>
      </c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87</v>
      </c>
      <c r="D19" s="256">
        <v>41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3668</v>
      </c>
      <c r="D22" s="408">
        <f>SUM(D12:D18)+D19</f>
        <v>3539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1</v>
      </c>
      <c r="H25" s="257">
        <v>2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3</v>
      </c>
      <c r="H26" s="257">
        <v>4</v>
      </c>
    </row>
    <row r="27" spans="1:8" ht="30.75">
      <c r="A27" s="135" t="s">
        <v>324</v>
      </c>
      <c r="B27" s="177" t="s">
        <v>325</v>
      </c>
      <c r="C27" s="256">
        <v>1</v>
      </c>
      <c r="D27" s="256">
        <v>2</v>
      </c>
      <c r="E27" s="176" t="s">
        <v>104</v>
      </c>
      <c r="F27" s="178" t="s">
        <v>326</v>
      </c>
      <c r="G27" s="407">
        <f>SUM(G22:G26)</f>
        <v>4</v>
      </c>
      <c r="H27" s="408">
        <f>SUM(H22:H26)</f>
        <v>6</v>
      </c>
    </row>
    <row r="28" spans="1:8" ht="15">
      <c r="A28" s="135" t="s">
        <v>79</v>
      </c>
      <c r="B28" s="177" t="s">
        <v>327</v>
      </c>
      <c r="C28" s="256">
        <v>4</v>
      </c>
      <c r="D28" s="256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</v>
      </c>
      <c r="D29" s="408">
        <f>SUM(D25:D28)</f>
        <v>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3673</v>
      </c>
      <c r="D31" s="414">
        <f>D29+D22</f>
        <v>3544</v>
      </c>
      <c r="E31" s="191" t="s">
        <v>548</v>
      </c>
      <c r="F31" s="206" t="s">
        <v>331</v>
      </c>
      <c r="G31" s="193">
        <f>G16+G18+G27</f>
        <v>4513</v>
      </c>
      <c r="H31" s="194">
        <f>H16+H18+H27</f>
        <v>4533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840</v>
      </c>
      <c r="D33" s="184">
        <f>IF((H31-D31)&gt;0,H31-D31,0)</f>
        <v>989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3673</v>
      </c>
      <c r="D36" s="416">
        <f>D31-D34+D35</f>
        <v>3544</v>
      </c>
      <c r="E36" s="202" t="s">
        <v>346</v>
      </c>
      <c r="F36" s="196" t="s">
        <v>347</v>
      </c>
      <c r="G36" s="207">
        <f>G35-G34+G31</f>
        <v>4513</v>
      </c>
      <c r="H36" s="208">
        <f>H35-H34+H31</f>
        <v>4533</v>
      </c>
    </row>
    <row r="37" spans="1:8" ht="15.75">
      <c r="A37" s="201" t="s">
        <v>348</v>
      </c>
      <c r="B37" s="171" t="s">
        <v>349</v>
      </c>
      <c r="C37" s="413">
        <f>IF((G36-C36)&gt;0,G36-C36,0)</f>
        <v>840</v>
      </c>
      <c r="D37" s="414">
        <f>IF((H36-D36)&gt;0,H36-D36,0)</f>
        <v>989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84</v>
      </c>
      <c r="D38" s="408">
        <f>D39+D40+D41</f>
        <v>99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84</v>
      </c>
      <c r="D39" s="257">
        <v>99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756</v>
      </c>
      <c r="D42" s="184">
        <f>+IF((H36-D36-D38)&gt;0,H36-D36-D38,0)</f>
        <v>890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756</v>
      </c>
      <c r="D44" s="208">
        <f>IF(H42=0,IF(D42-D43&gt;0,D42-D43+H43,0),IF(H42-H43&lt;0,H43-H42+D42,0))</f>
        <v>890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4513</v>
      </c>
      <c r="D45" s="410">
        <f>D36+D38+D42</f>
        <v>4533</v>
      </c>
      <c r="E45" s="210" t="s">
        <v>373</v>
      </c>
      <c r="F45" s="212" t="s">
        <v>374</v>
      </c>
      <c r="G45" s="409">
        <f>G42+G36</f>
        <v>4513</v>
      </c>
      <c r="H45" s="410">
        <f>H42+H36</f>
        <v>4533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2">
        <f>pdeReportingDate</f>
        <v>44489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3" t="str">
        <f>authorName</f>
        <v>Десислава Стойчева Александрова</v>
      </c>
      <c r="C52" s="483"/>
      <c r="D52" s="483"/>
      <c r="E52" s="483"/>
      <c r="F52" s="483"/>
      <c r="G52" s="483"/>
      <c r="H52" s="483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684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">
      <c r="A59" s="475"/>
      <c r="B59" s="481"/>
      <c r="C59" s="481"/>
      <c r="D59" s="481"/>
      <c r="E59" s="481"/>
      <c r="F59" s="353"/>
      <c r="G59" s="41"/>
      <c r="H59" s="39"/>
    </row>
    <row r="60" spans="1:8" ht="15">
      <c r="A60" s="475"/>
      <c r="B60" s="481"/>
      <c r="C60" s="481"/>
      <c r="D60" s="481"/>
      <c r="E60" s="481"/>
      <c r="F60" s="353"/>
      <c r="G60" s="41"/>
      <c r="H60" s="39"/>
    </row>
    <row r="61" spans="1:8" ht="15">
      <c r="A61" s="475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4791</v>
      </c>
      <c r="D11" s="137">
        <v>5161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-2747</v>
      </c>
      <c r="D12" s="137">
        <v>-2597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-932</v>
      </c>
      <c r="D14" s="137">
        <v>-836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-327</v>
      </c>
      <c r="D15" s="137">
        <v>-641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-97</v>
      </c>
      <c r="D16" s="137">
        <v>-88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-4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</v>
      </c>
      <c r="D19" s="137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683</v>
      </c>
      <c r="D21" s="438">
        <f>SUM(D11:D20)</f>
        <v>994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-18</v>
      </c>
      <c r="D23" s="137">
        <v>-21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-18</v>
      </c>
      <c r="D33" s="438">
        <f>SUM(D23:D32)</f>
        <v>-21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>
        <v>-1193</v>
      </c>
      <c r="D41" s="137">
        <v>-1099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-1193</v>
      </c>
      <c r="D43" s="440">
        <f>SUM(D35:D42)</f>
        <v>-1099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-528</v>
      </c>
      <c r="D44" s="247">
        <f>D43+D33+D21</f>
        <v>-126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2282</v>
      </c>
      <c r="D45" s="249">
        <v>1978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1754</v>
      </c>
      <c r="D46" s="251">
        <f>D45+D44</f>
        <v>1852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1754</v>
      </c>
      <c r="D47" s="238">
        <v>1852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6" t="s">
        <v>665</v>
      </c>
      <c r="B51" s="486"/>
      <c r="C51" s="486"/>
      <c r="D51" s="486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2">
        <f>pdeReportingDate</f>
        <v>44489</v>
      </c>
      <c r="C54" s="482"/>
      <c r="D54" s="482"/>
      <c r="E54" s="482"/>
      <c r="F54" s="476"/>
      <c r="G54" s="476"/>
      <c r="H54" s="476"/>
      <c r="M54" s="85"/>
    </row>
    <row r="55" spans="1:13" s="39" customFormat="1" ht="1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4" t="s">
        <v>8</v>
      </c>
      <c r="B56" s="483" t="str">
        <f>authorName</f>
        <v>Десислава Стойчева Александрова</v>
      </c>
      <c r="C56" s="483"/>
      <c r="D56" s="483"/>
      <c r="E56" s="483"/>
      <c r="F56" s="67"/>
      <c r="G56" s="67"/>
      <c r="H56" s="67"/>
    </row>
    <row r="57" spans="1:8" s="39" customFormat="1" ht="1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5"/>
      <c r="B59" s="481" t="s">
        <v>684</v>
      </c>
      <c r="C59" s="481"/>
      <c r="D59" s="481"/>
      <c r="E59" s="481"/>
      <c r="F59" s="353"/>
      <c r="G59" s="41"/>
      <c r="H59" s="39"/>
    </row>
    <row r="60" spans="1:8" ht="1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">
      <c r="A63" s="475"/>
      <c r="B63" s="481"/>
      <c r="C63" s="481"/>
      <c r="D63" s="481"/>
      <c r="E63" s="481"/>
      <c r="F63" s="353"/>
      <c r="G63" s="41"/>
      <c r="H63" s="39"/>
    </row>
    <row r="64" spans="1:8" ht="15">
      <c r="A64" s="475"/>
      <c r="B64" s="481"/>
      <c r="C64" s="481"/>
      <c r="D64" s="481"/>
      <c r="E64" s="481"/>
      <c r="F64" s="353"/>
      <c r="G64" s="41"/>
      <c r="H64" s="39"/>
    </row>
    <row r="65" spans="1:8" ht="15">
      <c r="A65" s="475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58:E58"/>
    <mergeCell ref="B63:E63"/>
    <mergeCell ref="B64:E64"/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1426</v>
      </c>
      <c r="J13" s="363">
        <f>'1-Баланс'!H30+'1-Баланс'!H33</f>
        <v>0</v>
      </c>
      <c r="K13" s="364"/>
      <c r="L13" s="363">
        <f>SUM(C13:K13)</f>
        <v>5323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1426</v>
      </c>
      <c r="J17" s="432">
        <f t="shared" si="2"/>
        <v>0</v>
      </c>
      <c r="K17" s="432">
        <f t="shared" si="2"/>
        <v>0</v>
      </c>
      <c r="L17" s="363">
        <f t="shared" si="1"/>
        <v>5323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756</v>
      </c>
      <c r="J18" s="363">
        <f>+'1-Баланс'!G33</f>
        <v>0</v>
      </c>
      <c r="K18" s="364"/>
      <c r="L18" s="363">
        <f t="shared" si="1"/>
        <v>756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-1216</v>
      </c>
      <c r="J19" s="109">
        <f>J20+J21</f>
        <v>0</v>
      </c>
      <c r="K19" s="109">
        <f t="shared" si="3"/>
        <v>0</v>
      </c>
      <c r="L19" s="363">
        <f t="shared" si="1"/>
        <v>-1216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-1216</v>
      </c>
      <c r="J20" s="256"/>
      <c r="K20" s="256"/>
      <c r="L20" s="363">
        <f>SUM(C20:K20)</f>
        <v>-1216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966</v>
      </c>
      <c r="J31" s="432">
        <f t="shared" si="6"/>
        <v>0</v>
      </c>
      <c r="K31" s="432">
        <f t="shared" si="6"/>
        <v>0</v>
      </c>
      <c r="L31" s="363">
        <f t="shared" si="1"/>
        <v>4863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966</v>
      </c>
      <c r="J34" s="366">
        <f t="shared" si="7"/>
        <v>0</v>
      </c>
      <c r="K34" s="366">
        <f t="shared" si="7"/>
        <v>0</v>
      </c>
      <c r="L34" s="430">
        <f t="shared" si="1"/>
        <v>4863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2">
        <f>pdeReportingDate</f>
        <v>44489</v>
      </c>
      <c r="C38" s="482"/>
      <c r="D38" s="482"/>
      <c r="E38" s="482"/>
      <c r="F38" s="482"/>
      <c r="G38" s="482"/>
      <c r="H38" s="482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3" t="str">
        <f>authorName</f>
        <v>Десислава Стойчева Александрова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5"/>
      <c r="B43" s="481" t="s">
        <v>684</v>
      </c>
      <c r="C43" s="481"/>
      <c r="D43" s="481"/>
      <c r="E43" s="481"/>
      <c r="F43" s="353"/>
      <c r="G43" s="41"/>
      <c r="H43" s="39"/>
      <c r="M43" s="110"/>
    </row>
    <row r="44" spans="1:13" ht="1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5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4">
      <selection activeCell="C170" sqref="C17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2">
        <f>pdeReportingDate</f>
        <v>44489</v>
      </c>
      <c r="C151" s="482"/>
      <c r="D151" s="482"/>
      <c r="E151" s="482"/>
      <c r="F151" s="482"/>
      <c r="G151" s="482"/>
      <c r="H151" s="482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3" t="str">
        <f>authorName</f>
        <v>Десислава Стойчева Александрова</v>
      </c>
      <c r="C153" s="483"/>
      <c r="D153" s="483"/>
      <c r="E153" s="483"/>
      <c r="F153" s="483"/>
      <c r="G153" s="483"/>
      <c r="H153" s="483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5"/>
      <c r="B156" s="481" t="s">
        <v>684</v>
      </c>
      <c r="C156" s="481"/>
      <c r="D156" s="481"/>
      <c r="E156" s="481"/>
      <c r="F156" s="353"/>
      <c r="G156" s="41"/>
      <c r="H156" s="39"/>
    </row>
    <row r="157" spans="1:8" ht="1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">
      <c r="A160" s="475"/>
      <c r="B160" s="481"/>
      <c r="C160" s="481"/>
      <c r="D160" s="481"/>
      <c r="E160" s="481"/>
      <c r="F160" s="353"/>
      <c r="G160" s="41"/>
      <c r="H160" s="39"/>
    </row>
    <row r="161" spans="1:8" ht="15">
      <c r="A161" s="475"/>
      <c r="B161" s="481"/>
      <c r="C161" s="481"/>
      <c r="D161" s="481"/>
      <c r="E161" s="481"/>
      <c r="F161" s="353"/>
      <c r="G161" s="41"/>
      <c r="H161" s="39"/>
    </row>
    <row r="162" spans="1:8" ht="1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5280</v>
      </c>
      <c r="D6" s="454">
        <f aca="true" t="shared" si="0" ref="D6:D15">C6-E6</f>
        <v>0</v>
      </c>
      <c r="E6" s="453">
        <f>'1-Баланс'!G95</f>
        <v>5280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4863</v>
      </c>
      <c r="D7" s="454">
        <f t="shared" si="0"/>
        <v>1663</v>
      </c>
      <c r="E7" s="453">
        <f>'1-Баланс'!G18</f>
        <v>3200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756</v>
      </c>
      <c r="D8" s="454">
        <f t="shared" si="0"/>
        <v>0</v>
      </c>
      <c r="E8" s="453">
        <f>ABS('2-Отчет за доходите'!C44)-ABS('2-Отчет за доходите'!G44)</f>
        <v>756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2282</v>
      </c>
      <c r="D9" s="454">
        <f t="shared" si="0"/>
        <v>0</v>
      </c>
      <c r="E9" s="453">
        <f>'3-Отчет за паричния поток'!C45</f>
        <v>2282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1754</v>
      </c>
      <c r="D10" s="454">
        <f t="shared" si="0"/>
        <v>0</v>
      </c>
      <c r="E10" s="453">
        <f>'3-Отчет за паричния поток'!C46</f>
        <v>1754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4863</v>
      </c>
      <c r="D11" s="454">
        <f t="shared" si="0"/>
        <v>0</v>
      </c>
      <c r="E11" s="453">
        <f>'4-Отчет за собствения капитал'!L34</f>
        <v>4863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0.16766467065868262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0.1554595928439235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1.8129496402877698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0.1431818181818182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1.2286958889191397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9.872901678657074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6.141486810551559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4.206235011990407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4.206235011990407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1.6774553571428572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0.8539772727272728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0.08574953732264033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0.07897727272727273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840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0.1727328809376928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0.2355417682251274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0.3922859830667921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">
      <c r="A4" s="92" t="str">
        <f t="shared" si="0"/>
        <v>Слънчо АД</v>
      </c>
      <c r="B4" s="92" t="str">
        <f t="shared" si="1"/>
        <v>814244008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372</v>
      </c>
    </row>
    <row r="5" spans="1:8" ht="15">
      <c r="A5" s="92" t="str">
        <f t="shared" si="0"/>
        <v>Слънчо АД</v>
      </c>
      <c r="B5" s="92" t="str">
        <f t="shared" si="1"/>
        <v>814244008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492</v>
      </c>
    </row>
    <row r="6" spans="1:8" ht="15">
      <c r="A6" s="92" t="str">
        <f t="shared" si="0"/>
        <v>Слънчо АД</v>
      </c>
      <c r="B6" s="92" t="str">
        <f t="shared" si="1"/>
        <v>814244008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175</v>
      </c>
    </row>
    <row r="7" spans="1:8" ht="15">
      <c r="A7" s="92" t="str">
        <f t="shared" si="0"/>
        <v>Слънчо АД</v>
      </c>
      <c r="B7" s="92" t="str">
        <f t="shared" si="1"/>
        <v>814244008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</v>
      </c>
    </row>
    <row r="8" spans="1:8" ht="15">
      <c r="A8" s="92" t="str">
        <f t="shared" si="0"/>
        <v>Слънчо АД</v>
      </c>
      <c r="B8" s="92" t="str">
        <f t="shared" si="1"/>
        <v>814244008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Слънчо АД</v>
      </c>
      <c r="B9" s="92" t="str">
        <f t="shared" si="1"/>
        <v>814244008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</v>
      </c>
    </row>
    <row r="11" spans="1:8" ht="1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1163</v>
      </c>
    </row>
    <row r="12" spans="1:8" ht="1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1163</v>
      </c>
    </row>
    <row r="42" spans="1:8" ht="1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1075</v>
      </c>
    </row>
    <row r="43" spans="1:8" ht="1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450</v>
      </c>
    </row>
    <row r="44" spans="1:8" ht="1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1525</v>
      </c>
    </row>
    <row r="49" spans="1:8" ht="1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807</v>
      </c>
    </row>
    <row r="51" spans="1:8" ht="1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807</v>
      </c>
    </row>
    <row r="58" spans="1:8" ht="1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1749</v>
      </c>
    </row>
    <row r="67" spans="1:8" ht="1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1754</v>
      </c>
    </row>
    <row r="70" spans="1:8" ht="1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31</v>
      </c>
    </row>
    <row r="71" spans="1:8" ht="1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4117</v>
      </c>
    </row>
    <row r="72" spans="1:8" ht="1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5280</v>
      </c>
    </row>
    <row r="73" spans="1:8" ht="1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210</v>
      </c>
    </row>
    <row r="88" spans="1:8" ht="1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210</v>
      </c>
    </row>
    <row r="89" spans="1:8" ht="1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756</v>
      </c>
    </row>
    <row r="92" spans="1:8" ht="1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966</v>
      </c>
    </row>
    <row r="94" spans="1:8" ht="1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4863</v>
      </c>
    </row>
    <row r="95" spans="1:8" ht="1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329</v>
      </c>
    </row>
    <row r="111" spans="1:8" ht="1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36</v>
      </c>
    </row>
    <row r="112" spans="1:8" ht="1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125</v>
      </c>
    </row>
    <row r="114" spans="1:8" ht="1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76</v>
      </c>
    </row>
    <row r="116" spans="1:8" ht="1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32</v>
      </c>
    </row>
    <row r="117" spans="1:8" ht="1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60</v>
      </c>
    </row>
    <row r="118" spans="1:8" ht="1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88</v>
      </c>
    </row>
    <row r="119" spans="1:8" ht="1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417</v>
      </c>
    </row>
    <row r="121" spans="1:8" ht="1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417</v>
      </c>
    </row>
    <row r="125" spans="1:8" ht="1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5280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2065</v>
      </c>
    </row>
    <row r="128" spans="1:8" ht="1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275</v>
      </c>
    </row>
    <row r="129" spans="1:8" ht="1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223</v>
      </c>
    </row>
    <row r="130" spans="1:8" ht="1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912</v>
      </c>
    </row>
    <row r="131" spans="1:8" ht="1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176</v>
      </c>
    </row>
    <row r="132" spans="1:8" ht="1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-72</v>
      </c>
    </row>
    <row r="134" spans="1:8" ht="1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87</v>
      </c>
    </row>
    <row r="135" spans="1:8" ht="1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3668</v>
      </c>
    </row>
    <row r="138" spans="1:8" ht="1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</v>
      </c>
    </row>
    <row r="143" spans="1:8" ht="1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3673</v>
      </c>
    </row>
    <row r="144" spans="1:8" ht="1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840</v>
      </c>
    </row>
    <row r="145" spans="1:8" ht="1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3673</v>
      </c>
    </row>
    <row r="148" spans="1:8" ht="1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840</v>
      </c>
    </row>
    <row r="149" spans="1:8" ht="1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84</v>
      </c>
    </row>
    <row r="150" spans="1:8" ht="1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84</v>
      </c>
    </row>
    <row r="151" spans="1:8" ht="1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756</v>
      </c>
    </row>
    <row r="154" spans="1:8" ht="1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756</v>
      </c>
    </row>
    <row r="156" spans="1:8" ht="1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4513</v>
      </c>
    </row>
    <row r="157" spans="1:8" ht="1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4493</v>
      </c>
    </row>
    <row r="158" spans="1:8" ht="1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</v>
      </c>
    </row>
    <row r="160" spans="1:8" ht="1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</v>
      </c>
    </row>
    <row r="161" spans="1:8" ht="1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4509</v>
      </c>
    </row>
    <row r="162" spans="1:8" ht="1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</v>
      </c>
    </row>
    <row r="168" spans="1:8" ht="1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</v>
      </c>
    </row>
    <row r="169" spans="1:8" ht="1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4513</v>
      </c>
    </row>
    <row r="171" spans="1:8" ht="1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4513</v>
      </c>
    </row>
    <row r="175" spans="1:8" ht="1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4513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4791</v>
      </c>
    </row>
    <row r="182" spans="1:8" ht="1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-2747</v>
      </c>
    </row>
    <row r="183" spans="1:8" ht="1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-932</v>
      </c>
    </row>
    <row r="185" spans="1:8" ht="1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-327</v>
      </c>
    </row>
    <row r="186" spans="1:8" ht="1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-97</v>
      </c>
    </row>
    <row r="187" spans="1:8" ht="1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-4</v>
      </c>
    </row>
    <row r="189" spans="1:8" ht="1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683</v>
      </c>
    </row>
    <row r="192" spans="1:8" ht="1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-18</v>
      </c>
    </row>
    <row r="193" spans="1:8" ht="1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-18</v>
      </c>
    </row>
    <row r="203" spans="1:8" ht="1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-1193</v>
      </c>
    </row>
    <row r="210" spans="1:8" ht="1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-1193</v>
      </c>
    </row>
    <row r="212" spans="1:8" ht="1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-528</v>
      </c>
    </row>
    <row r="213" spans="1:8" ht="1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2282</v>
      </c>
    </row>
    <row r="214" spans="1:8" ht="1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1754</v>
      </c>
    </row>
    <row r="215" spans="1:8" ht="1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1754</v>
      </c>
    </row>
    <row r="216" spans="1:8" ht="1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1426</v>
      </c>
    </row>
    <row r="351" spans="1:8" ht="1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1426</v>
      </c>
    </row>
    <row r="355" spans="1:8" ht="1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756</v>
      </c>
    </row>
    <row r="356" spans="1:8" ht="1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-1216</v>
      </c>
    </row>
    <row r="357" spans="1:8" ht="1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-1216</v>
      </c>
    </row>
    <row r="358" spans="1:8" ht="1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966</v>
      </c>
    </row>
    <row r="369" spans="1:8" ht="1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966</v>
      </c>
    </row>
    <row r="372" spans="1:8" ht="1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5323</v>
      </c>
    </row>
    <row r="417" spans="1:8" ht="1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5323</v>
      </c>
    </row>
    <row r="421" spans="1:8" ht="1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756</v>
      </c>
    </row>
    <row r="422" spans="1:8" ht="1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-1216</v>
      </c>
    </row>
    <row r="423" spans="1:8" ht="1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-1216</v>
      </c>
    </row>
    <row r="424" spans="1:8" ht="1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4863</v>
      </c>
    </row>
    <row r="435" spans="1:8" ht="1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4863</v>
      </c>
    </row>
    <row r="438" spans="1:8" ht="1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2021-04-12T11:12:16Z</cp:lastPrinted>
  <dcterms:created xsi:type="dcterms:W3CDTF">2006-09-16T00:00:00Z</dcterms:created>
  <dcterms:modified xsi:type="dcterms:W3CDTF">2021-10-20T12:24:40Z</dcterms:modified>
  <cp:category/>
  <cp:version/>
  <cp:contentType/>
  <cp:contentStatus/>
</cp:coreProperties>
</file>