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00" windowHeight="744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<sst xmlns="http://schemas.openxmlformats.org/spreadsheetml/2006/main" count="989" uniqueCount="570">
  <si>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</si>
  <si>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</si>
  <si>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</si>
  <si>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</si>
  <si>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</si>
  <si>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</si>
  <si>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</si>
  <si>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</si>
  <si>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</si>
  <si>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</si>
  <si>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</si>
  <si>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</si>
  <si>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</si>
  <si>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</si>
  <si>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</si>
  <si>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</si>
  <si>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</si>
  <si>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</si>
  <si>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</si>
  <si>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</si>
  <si>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</si>
  <si>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</si>
  <si>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</si>
  <si>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</si>
  <si>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</si>
  <si>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</si>
  <si>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</si>
  <si>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</si>
  <si>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</si>
  <si>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</si>
  <si>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</si>
  <si>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</si>
  <si>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</si>
  <si>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</si>
  <si>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</si>
  <si>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</si>
  <si>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</si>
  <si>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</si>
  <si>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</si>
  <si>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</si>
  <si>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</si>
  <si>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</si>
  <si>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</si>
  <si>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</si>
  <si>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</si>
  <si>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</si>
  <si>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</si>
  <si>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</si>
  <si>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</si>
  <si>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</si>
  <si>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</si>
  <si>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</si>
  <si>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</si>
  <si>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</si>
  <si>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</si>
  <si>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</si>
  <si>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</si>
  <si>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</si>
  <si>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</si>
  <si>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</si>
  <si>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</si>
  <si>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</si>
  <si>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</si>
  <si>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</si>
  <si>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</si>
  <si>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</si>
  <si>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</si>
  <si>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</si>
  <si>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</si>
  <si>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</si>
  <si>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</si>
  <si>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</si>
  <si>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</si>
  <si>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</si>
  <si>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</si>
  <si>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</si>
  <si>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</si>
  <si>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</si>
  <si>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</si>
  <si>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</si>
  <si>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</si>
  <si>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</si>
  <si>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</si>
  <si>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</si>
  <si>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</si>
  <si>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</si>
  <si>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</si>
  <si>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</si>
  <si>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</si>
  <si>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</si>
  <si>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</si>
  <si>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</si>
  <si>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</si>
  <si>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</si>
  <si>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</si>
  <si>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</si>
  <si>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</si>
  <si>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</si>
  <si>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</si>
  <si>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</si>
  <si>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</si>
  <si>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</si>
  <si>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</si>
  <si>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</si>
  <si>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</si>
  <si>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</si>
  <si>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</si>
  <si>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</si>
  <si>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</si>
  <si>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</si>
  <si>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</si>
  <si>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</si>
  <si>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</si>
  <si>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</si>
  <si>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</si>
  <si>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</si>
  <si>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</si>
  <si>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</si>
  <si>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</si>
  <si>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</si>
  <si>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</si>
  <si>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</si>
  <si>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</si>
  <si>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</si>
  <si>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</si>
  <si>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</si>
  <si>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</si>
  <si>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</si>
  <si>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</si>
  <si>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</si>
  <si>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</si>
  <si>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</si>
  <si>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</si>
  <si>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</si>
  <si>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</si>
  <si>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</si>
  <si>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</si>
  <si>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</si>
  <si>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</si>
  <si>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</si>
  <si>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</si>
  <si>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</si>
  <si>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</si>
  <si>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</si>
  <si>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</si>
  <si>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</si>
  <si>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</si>
  <si>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</si>
  <si>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</si>
  <si>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</si>
  <si>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</si>
  <si>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</si>
  <si>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</si>
  <si>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</si>
  <si>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</si>
  <si>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</si>
  <si>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</si>
  <si>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</si>
  <si>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</si>
  <si>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</si>
  <si>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</si>
  <si>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</si>
  <si>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</si>
  <si>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</si>
  <si>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</si>
  <si>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</si>
  <si>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</si>
  <si>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</si>
  <si>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</si>
  <si>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</si>
  <si>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</si>
  <si>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</si>
  <si>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</si>
  <si>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</si>
  <si>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</si>
  <si>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</si>
  <si>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</si>
  <si>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</si>
  <si>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</si>
  <si>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</si>
  <si>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</si>
  <si>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</si>
  <si>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</si>
  <si>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</si>
  <si>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</si>
  <si>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</si>
  <si>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</si>
  <si>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</si>
  <si>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</si>
  <si>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</si>
  <si>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</si>
  <si>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</si>
  <si>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</si>
  <si>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</si>
  <si>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</si>
  <si>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</si>
  <si>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</si>
  <si>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</si>
  <si>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</si>
  <si>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</si>
  <si>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</si>
  <si>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</si>
  <si>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</si>
  <si>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</si>
  <si>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</si>
  <si>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</si>
  <si>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</si>
  <si>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</si>
  <si>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</si>
  <si>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</si>
  <si>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</si>
  <si>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</si>
  <si>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</si>
  <si>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</si>
  <si>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</si>
  <si>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</si>
  <si>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</si>
  <si>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</si>
  <si>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</si>
  <si>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</si>
  <si>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</si>
  <si>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</si>
  <si>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</si>
  <si>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</si>
  <si>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</si>
  <si>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</si>
  <si>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</si>
  <si>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</si>
  <si>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</si>
  <si>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</si>
  <si>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</si>
  <si>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</si>
  <si>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</si>
  <si>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</si>
  <si>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</si>
  <si>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</si>
  <si>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</si>
  <si>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</si>
  <si>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</si>
  <si>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</si>
  <si>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</si>
  <si>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</si>
  <si>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</si>
  <si>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</si>
  <si>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</si>
  <si>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</si>
  <si>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</si>
  <si>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</si>
  <si>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</si>
  <si>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</si>
  <si>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</si>
  <si>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</si>
  <si>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</si>
  <si>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</si>
  <si>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</si>
  <si>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</si>
  <si>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</si>
  <si>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</si>
  <si>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</si>
  <si>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</si>
  <si>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</si>
  <si>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</si>
  <si>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</si>
  <si>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</si>
  <si>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</si>
  <si>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</si>
  <si>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</si>
  <si>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</si>
  <si>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</si>
  <si>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</si>
  <si>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</si>
  <si>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</si>
  <si>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</si>
  <si>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</si>
  <si>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</si>
  <si>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</si>
  <si>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</si>
  <si>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</si>
  <si>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</si>
  <si>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</si>
  <si>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</si>
  <si>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</si>
  <si>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</si>
  <si>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</si>
  <si>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</si>
  <si>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</si>
  <si>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</si>
  <si>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</si>
  <si>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</si>
  <si>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</si>
  <si>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</si>
  <si>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</si>
  <si>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</si>
  <si>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</si>
  <si>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</si>
  <si>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</si>
  <si>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</si>
  <si>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</si>
  <si>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</si>
  <si>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</si>
  <si>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</si>
  <si>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</si>
  <si>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</si>
  <si>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</si>
  <si>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</si>
  <si>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</si>
  <si>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</si>
  <si>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</si>
  <si>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</si>
  <si>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</si>
  <si>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</si>
  <si>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</si>
  <si>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</si>
  <si>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</si>
  <si>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</si>
  <si>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</si>
  <si>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</si>
  <si>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</si>
  <si>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</si>
  <si>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</si>
  <si>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</si>
  <si>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</si>
  <si>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</si>
  <si>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</si>
  <si>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</si>
  <si>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</si>
  <si>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</si>
  <si>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</si>
  <si>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</si>
  <si>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</si>
  <si>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</si>
  <si>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</si>
  <si>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</si>
  <si>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</si>
  <si>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</si>
  <si>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</si>
  <si>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</si>
  <si>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</si>
  <si>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</si>
  <si>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</si>
  <si>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</si>
  <si>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</si>
  <si>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</si>
  <si>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</si>
  <si>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</si>
  <si>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</si>
  <si>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</si>
  <si>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</si>
  <si>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</si>
  <si>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</si>
  <si>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</si>
  <si>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</si>
  <si>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</si>
  <si>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</si>
  <si>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</si>
  <si>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</si>
  <si>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</si>
  <si>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</si>
  <si>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</si>
  <si>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</si>
  <si>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</si>
  <si>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</si>
  <si>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</si>
  <si>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</si>
  <si>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</si>
  <si>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</si>
  <si>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</si>
  <si>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</si>
  <si>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</si>
  <si>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</si>
  <si>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</si>
  <si>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</si>
  <si>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</si>
  <si>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</si>
  <si>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</si>
  <si>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</si>
  <si>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</si>
  <si>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</si>
  <si>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</si>
  <si>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</si>
  <si>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</si>
  <si>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</si>
  <si>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</si>
  <si>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</si>
  <si>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</si>
  <si>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</si>
  <si>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</si>
  <si>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</si>
  <si>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</si>
  <si>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</si>
  <si>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</si>
  <si>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</si>
  <si>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</si>
  <si>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</si>
  <si>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</si>
  <si>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</si>
  <si>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</si>
  <si>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</si>
  <si>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</si>
  <si>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</si>
  <si>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</si>
  <si>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</si>
  <si>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</si>
  <si>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</si>
  <si>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</si>
  <si>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</si>
  <si>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</si>
  <si>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</si>
  <si>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</si>
  <si>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</si>
  <si>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</si>
  <si>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</si>
  <si>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</si>
  <si>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</si>
  <si>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</si>
  <si>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</si>
  <si>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</si>
  <si>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</si>
  <si>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</si>
  <si>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</si>
  <si>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</si>
  <si>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</si>
  <si>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</si>
  <si>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</si>
  <si>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</si>
  <si>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</si>
  <si>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</si>
  <si>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</si>
  <si>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</si>
  <si>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</si>
  <si>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</si>
  <si>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</si>
  <si>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</si>
  <si>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</si>
  <si>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</si>
  <si>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</si>
  <si>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</si>
  <si>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</si>
  <si>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</si>
  <si>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</si>
  <si>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</si>
  <si>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</si>
  <si>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</si>
  <si>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</si>
  <si>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</si>
  <si>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</si>
  <si>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</si>
  <si>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</si>
  <si>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</si>
  <si>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</si>
  <si>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</si>
  <si>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</si>
  <si>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</si>
  <si>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</si>
  <si>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</si>
  <si>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</si>
  <si>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</si>
  <si>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</si>
  <si>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</si>
  <si>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</si>
  <si>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</si>
  <si>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</si>
  <si>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</si>
  <si>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</si>
  <si>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</si>
  <si>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</si>
  <si>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</si>
  <si>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</si>
  <si>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</si>
  <si>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</si>
  <si>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</si>
  <si>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</si>
  <si>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</si>
  <si>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</si>
  <si>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</si>
  <si>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</si>
  <si>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</si>
  <si>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</si>
  <si>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</si>
  <si>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</si>
  <si>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</si>
  <si>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</si>
  <si>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</si>
  <si>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</si>
  <si>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</si>
  <si>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</si>
  <si>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</si>
  <si>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</si>
  <si>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</si>
  <si>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</si>
  <si>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</si>
  <si>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</si>
  <si>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</si>
  <si>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</si>
  <si>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</si>
  <si>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</si>
  <si>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</si>
  <si>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</si>
  <si>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</si>
  <si>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</si>
  <si>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</si>
  <si>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</si>
  <si>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</si>
  <si>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</si>
  <si>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</si>
  <si>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</si>
  <si>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</si>
  <si>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</si>
  <si>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</si>
  <si>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</si>
  <si>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</si>
  <si>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</si>
  <si>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</si>
  <si>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</si>
  <si>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</si>
  <si>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</si>
  <si>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</si>
  <si>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</si>
  <si>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</si>
  <si>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</si>
  <si>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</si>
  <si>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</si>
  <si>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</si>
  <si>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</si>
  <si>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</si>
  <si>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</si>
  <si>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</si>
  <si>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</si>
  <si>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</si>
  <si>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</si>
  <si>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</si>
  <si>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</si>
  <si>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</si>
  <si>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</si>
  <si>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</si>
  <si>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</si>
  <si>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</si>
  <si>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</si>
  <si>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</si>
  <si>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</si>
  <si>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</si>
  <si>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 xml:space="preserve">                               (ХРИСТО СИНДЖИРЛИЕВ)</t>
  </si>
  <si>
    <t xml:space="preserve"> Ръководител:…………...</t>
  </si>
  <si>
    <t>ЕИК  БУЛСТАТ: 822105378</t>
  </si>
  <si>
    <t xml:space="preserve">на   КАУЧУК  АД             </t>
  </si>
  <si>
    <t xml:space="preserve">              Съставил: СОЛЕКС КОНСУЛТ ЕООД…......</t>
  </si>
  <si>
    <t xml:space="preserve">              Съставил СОЛЕКС КОНСУЛТ ЕООД:……………….</t>
  </si>
  <si>
    <t xml:space="preserve">      Съставил:СОЛЕКС КОНСУЛТ ЕООД….</t>
  </si>
  <si>
    <t xml:space="preserve">                                              Съставил:СОЛЕКС КОНСУЛТ ЕООД............</t>
  </si>
  <si>
    <t xml:space="preserve">                                                                Съставил СОЛЕКС КОНСУЛТ ЕООД:……………….</t>
  </si>
  <si>
    <t xml:space="preserve">                                     Ръководител:…………...</t>
  </si>
  <si>
    <t xml:space="preserve">                                                                             Съставил СОЛЕКС КОНСУЛТ ЕООД:……………….</t>
  </si>
  <si>
    <t xml:space="preserve"> Сума (хил.лв.)</t>
  </si>
  <si>
    <t>Ръководител:………….......</t>
  </si>
  <si>
    <t xml:space="preserve"> I. Неразпределена печалба към 01.01.2016г.</t>
  </si>
  <si>
    <t xml:space="preserve"> I. Непокрита загуба към  01.01.2016г.</t>
  </si>
  <si>
    <t xml:space="preserve">                                                          на "КАУЧУК"-АД  към 30.06.2016г.</t>
  </si>
  <si>
    <t xml:space="preserve">                                                         Дата : 30.06.2016 г.</t>
  </si>
  <si>
    <t>за периода  от 01.01.2016 до 30.06.2016</t>
  </si>
  <si>
    <t xml:space="preserve">                                                         Дата : 30.06.2016г.</t>
  </si>
  <si>
    <t xml:space="preserve">                                                                         на "КАУЧУК"АД за периода 01.01.2016г. -30.06.2016г.</t>
  </si>
  <si>
    <t xml:space="preserve"> Дата : 30.06.2016г.</t>
  </si>
  <si>
    <t xml:space="preserve">         на   КАУЧУК  АД         за периода     01.01.2016 до  30.06.2016г.</t>
  </si>
  <si>
    <t xml:space="preserve">            Дата: 30.06.2016г.</t>
  </si>
  <si>
    <t>Дата: 30.06.2016г.</t>
  </si>
  <si>
    <t xml:space="preserve">  на "Каучук" АД към 30.06.2016г.</t>
  </si>
  <si>
    <t xml:space="preserve">                                     на "Каучук" АД към 30.06.2016г.</t>
  </si>
  <si>
    <t xml:space="preserve"> IV. Неразпределена печалба към 30.06.2016г.</t>
  </si>
  <si>
    <t xml:space="preserve">                                                    на "КАУЧУК"АД към 30.06.2016г</t>
  </si>
  <si>
    <t>на "КАУЧУК"-АД към 30.06.2016г.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</si>
</sst>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C2" sqref="C2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543</v>
      </c>
    </row>
    <row r="3" spans="1:8" ht="18.75" customHeight="1">
      <c r="A3" s="182" t="s">
        <v>556</v>
      </c>
      <c r="B3" s="182"/>
      <c r="C3" s="182"/>
      <c r="D3" s="182"/>
      <c r="E3" s="182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 customHeight="1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 customHeight="1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 customHeight="1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 customHeight="1">
      <c r="A10" s="5" t="s">
        <v>220</v>
      </c>
      <c r="B10" s="3">
        <v>2536</v>
      </c>
      <c r="C10" s="109">
        <v>2786</v>
      </c>
      <c r="D10" s="85"/>
      <c r="E10" s="8" t="s">
        <v>221</v>
      </c>
      <c r="F10" s="3">
        <v>942</v>
      </c>
      <c r="G10" s="109">
        <v>942</v>
      </c>
    </row>
    <row r="11" spans="1:7" ht="12.75" customHeight="1">
      <c r="A11" s="5" t="s">
        <v>222</v>
      </c>
      <c r="B11" s="3">
        <v>430</v>
      </c>
      <c r="C11" s="109">
        <v>462</v>
      </c>
      <c r="D11" s="85"/>
      <c r="E11" s="8" t="s">
        <v>223</v>
      </c>
      <c r="F11" s="3"/>
      <c r="G11" s="109"/>
    </row>
    <row r="12" spans="1:7" ht="12.75" customHeight="1">
      <c r="A12" s="5" t="s">
        <v>224</v>
      </c>
      <c r="B12" s="3">
        <v>282</v>
      </c>
      <c r="C12" s="109">
        <v>306</v>
      </c>
      <c r="D12" s="85"/>
      <c r="E12" s="8" t="s">
        <v>225</v>
      </c>
      <c r="F12" s="3"/>
      <c r="G12" s="109"/>
    </row>
    <row r="13" spans="1:7" ht="12.75" customHeight="1">
      <c r="A13" s="5" t="s">
        <v>226</v>
      </c>
      <c r="B13" s="3">
        <v>105</v>
      </c>
      <c r="C13" s="109">
        <v>136</v>
      </c>
      <c r="D13" s="85"/>
      <c r="E13" s="7" t="s">
        <v>24</v>
      </c>
      <c r="F13" s="2">
        <v>942</v>
      </c>
      <c r="G13" s="110">
        <v>942</v>
      </c>
    </row>
    <row r="14" spans="1:7" ht="12.75" customHeight="1">
      <c r="A14" s="5" t="s">
        <v>227</v>
      </c>
      <c r="B14" s="3">
        <v>94</v>
      </c>
      <c r="C14" s="109">
        <v>109</v>
      </c>
      <c r="D14" s="85"/>
      <c r="E14" s="7" t="s">
        <v>228</v>
      </c>
      <c r="F14" s="3"/>
      <c r="G14" s="109"/>
    </row>
    <row r="15" spans="1:7" ht="12.75" customHeight="1">
      <c r="A15" s="5" t="s">
        <v>229</v>
      </c>
      <c r="B15" s="3">
        <v>22</v>
      </c>
      <c r="C15" s="109">
        <v>19</v>
      </c>
      <c r="D15" s="85"/>
      <c r="E15" s="8" t="s">
        <v>230</v>
      </c>
      <c r="F15" s="3"/>
      <c r="G15" s="109"/>
    </row>
    <row r="16" spans="1:7" ht="12.75" customHeight="1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 customHeight="1">
      <c r="A17" s="5" t="s">
        <v>233</v>
      </c>
      <c r="B17" s="3">
        <v>24</v>
      </c>
      <c r="C17" s="109">
        <v>24</v>
      </c>
      <c r="D17" s="85"/>
      <c r="E17" s="8" t="s">
        <v>234</v>
      </c>
      <c r="F17" s="3">
        <v>3780</v>
      </c>
      <c r="G17" s="109">
        <v>3780</v>
      </c>
    </row>
    <row r="18" spans="1:7" ht="12.75" customHeight="1">
      <c r="A18" s="4" t="s">
        <v>24</v>
      </c>
      <c r="B18" s="2">
        <f>SUM(B9:B17)</f>
        <v>5137</v>
      </c>
      <c r="C18" s="110">
        <f>SUM(C9:C17)</f>
        <v>5486</v>
      </c>
      <c r="D18" s="85"/>
      <c r="E18" s="8" t="s">
        <v>235</v>
      </c>
      <c r="F18" s="3">
        <v>18788</v>
      </c>
      <c r="G18" s="109">
        <v>18448</v>
      </c>
    </row>
    <row r="19" spans="1:7" ht="12.75" customHeight="1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 customHeight="1">
      <c r="A20" s="5" t="s">
        <v>238</v>
      </c>
      <c r="B20" s="3"/>
      <c r="C20" s="109"/>
      <c r="D20" s="85"/>
      <c r="E20" s="8" t="s">
        <v>239</v>
      </c>
      <c r="F20" s="3">
        <v>16604</v>
      </c>
      <c r="G20" s="109">
        <v>16264</v>
      </c>
    </row>
    <row r="21" spans="1:7" ht="12.75" customHeight="1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 customHeight="1">
      <c r="A22" s="5" t="s">
        <v>242</v>
      </c>
      <c r="B22" s="3"/>
      <c r="C22" s="109"/>
      <c r="D22" s="85"/>
      <c r="E22" s="7" t="s">
        <v>44</v>
      </c>
      <c r="F22" s="2">
        <f>SUM(F17:F18)</f>
        <v>22568</v>
      </c>
      <c r="G22" s="110">
        <f>SUM(G17:G18)</f>
        <v>22228</v>
      </c>
    </row>
    <row r="23" spans="1:7" ht="12.75" customHeight="1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 customHeight="1">
      <c r="A24" s="4" t="s">
        <v>44</v>
      </c>
      <c r="B24" s="2"/>
      <c r="C24" s="110"/>
      <c r="D24" s="85"/>
      <c r="E24" s="8" t="s">
        <v>245</v>
      </c>
      <c r="F24" s="2">
        <v>1274</v>
      </c>
      <c r="G24" s="110">
        <v>1273</v>
      </c>
    </row>
    <row r="25" spans="1:7" ht="12.75" customHeight="1">
      <c r="A25" s="4" t="s">
        <v>246</v>
      </c>
      <c r="B25" s="2"/>
      <c r="C25" s="110"/>
      <c r="D25" s="85"/>
      <c r="E25" s="8" t="s">
        <v>247</v>
      </c>
      <c r="F25" s="2">
        <v>1274</v>
      </c>
      <c r="G25" s="110">
        <v>1273</v>
      </c>
    </row>
    <row r="26" spans="1:7" ht="12.75" customHeight="1">
      <c r="A26" s="5" t="s">
        <v>248</v>
      </c>
      <c r="B26" s="2">
        <v>5</v>
      </c>
      <c r="C26" s="110">
        <v>5</v>
      </c>
      <c r="D26" s="85"/>
      <c r="E26" s="8" t="s">
        <v>249</v>
      </c>
      <c r="F26" s="3"/>
      <c r="G26" s="109"/>
    </row>
    <row r="27" spans="1:7" ht="12.75" customHeight="1">
      <c r="A27" s="5" t="s">
        <v>250</v>
      </c>
      <c r="B27" s="3">
        <v>5</v>
      </c>
      <c r="C27" s="109">
        <v>5</v>
      </c>
      <c r="D27" s="85"/>
      <c r="E27" s="8" t="s">
        <v>251</v>
      </c>
      <c r="F27" s="3">
        <v>331</v>
      </c>
      <c r="G27" s="109">
        <v>341</v>
      </c>
    </row>
    <row r="28" spans="1:7" ht="12.75" customHeight="1">
      <c r="A28" s="5"/>
      <c r="B28" s="3"/>
      <c r="C28" s="109"/>
      <c r="D28" s="85"/>
      <c r="E28" s="8" t="s">
        <v>252</v>
      </c>
      <c r="F28" s="3"/>
      <c r="G28" s="109"/>
    </row>
    <row r="29" spans="1:7" ht="12.75" customHeight="1">
      <c r="A29" s="5"/>
      <c r="B29" s="3"/>
      <c r="C29" s="109"/>
      <c r="D29" s="85"/>
      <c r="E29" s="8" t="s">
        <v>253</v>
      </c>
      <c r="F29" s="3"/>
      <c r="G29" s="109"/>
    </row>
    <row r="30" spans="1:7" ht="12.75" customHeight="1">
      <c r="A30" s="5" t="s">
        <v>254</v>
      </c>
      <c r="B30" s="3"/>
      <c r="C30" s="109"/>
      <c r="D30" s="85"/>
      <c r="E30" s="7" t="s">
        <v>45</v>
      </c>
      <c r="F30" s="2">
        <f>F24+F27</f>
        <v>1605</v>
      </c>
      <c r="G30" s="110">
        <f>G24+G27</f>
        <v>1614</v>
      </c>
    </row>
    <row r="31" spans="1:7" ht="12.75" customHeight="1">
      <c r="A31" s="5"/>
      <c r="B31" s="3"/>
      <c r="C31" s="109"/>
      <c r="D31" s="85"/>
      <c r="E31" s="7" t="s">
        <v>255</v>
      </c>
      <c r="F31" s="2"/>
      <c r="G31" s="110"/>
    </row>
    <row r="32" spans="1:7" ht="12.75" customHeight="1">
      <c r="A32" s="5" t="s">
        <v>256</v>
      </c>
      <c r="B32" s="3"/>
      <c r="C32" s="109"/>
      <c r="D32" s="85"/>
      <c r="E32" s="7" t="s">
        <v>257</v>
      </c>
      <c r="F32" s="2">
        <f>F13+F22+F30</f>
        <v>25115</v>
      </c>
      <c r="G32" s="110">
        <f>G13+G22+G30</f>
        <v>24784</v>
      </c>
    </row>
    <row r="33" spans="1:7" ht="12.75" customHeight="1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 customHeight="1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 customHeight="1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6" t="s">
        <v>81</v>
      </c>
      <c r="C36" s="187"/>
      <c r="D36" s="20"/>
      <c r="E36" s="58" t="s">
        <v>211</v>
      </c>
      <c r="F36" s="184" t="s">
        <v>552</v>
      </c>
      <c r="G36" s="185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38" t="s">
        <v>213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>
        <v>11</v>
      </c>
      <c r="C39" s="130">
        <v>11</v>
      </c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>
        <v>11</v>
      </c>
      <c r="C43" s="109">
        <v>11</v>
      </c>
      <c r="D43" s="85"/>
      <c r="E43" s="8" t="s">
        <v>273</v>
      </c>
      <c r="F43" s="3"/>
      <c r="G43" s="109"/>
    </row>
    <row r="44" spans="1:7" ht="12.75">
      <c r="A44" s="4" t="s">
        <v>45</v>
      </c>
      <c r="B44" s="2">
        <f>B26+B34+B35+B39</f>
        <v>16</v>
      </c>
      <c r="C44" s="2">
        <f>C26+C34+C35+C39</f>
        <v>16</v>
      </c>
      <c r="D44" s="85"/>
      <c r="E44" s="8" t="s">
        <v>274</v>
      </c>
      <c r="F44" s="3">
        <v>143</v>
      </c>
      <c r="G44" s="109">
        <v>143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143</v>
      </c>
      <c r="G45" s="110">
        <f>SUM(G39:G44)</f>
        <v>143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143</v>
      </c>
      <c r="G48" s="110">
        <f>G45+G46</f>
        <v>143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5153</v>
      </c>
      <c r="C50" s="110">
        <f>C18+C24+C44+C48</f>
        <v>5502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0</v>
      </c>
      <c r="G52" s="110">
        <v>470</v>
      </c>
    </row>
    <row r="53" spans="1:7" ht="12.75">
      <c r="A53" s="5" t="s">
        <v>286</v>
      </c>
      <c r="B53" s="3">
        <v>6194</v>
      </c>
      <c r="C53" s="109">
        <v>7558</v>
      </c>
      <c r="D53" s="85"/>
      <c r="E53" s="8" t="s">
        <v>267</v>
      </c>
      <c r="F53" s="3">
        <v>0</v>
      </c>
      <c r="G53" s="109">
        <v>470</v>
      </c>
    </row>
    <row r="54" spans="1:7" ht="12.75">
      <c r="A54" s="5" t="s">
        <v>287</v>
      </c>
      <c r="B54" s="3">
        <v>2180</v>
      </c>
      <c r="C54" s="109">
        <v>2293</v>
      </c>
      <c r="D54" s="85"/>
      <c r="E54" s="8" t="s">
        <v>288</v>
      </c>
      <c r="F54" s="3">
        <v>5604</v>
      </c>
      <c r="G54" s="109">
        <v>4458</v>
      </c>
    </row>
    <row r="55" spans="1:7" ht="12.75">
      <c r="A55" s="5" t="s">
        <v>289</v>
      </c>
      <c r="B55" s="3">
        <v>48</v>
      </c>
      <c r="C55" s="109">
        <v>48</v>
      </c>
      <c r="D55" s="85"/>
      <c r="E55" s="8" t="s">
        <v>290</v>
      </c>
      <c r="F55" s="3"/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155</v>
      </c>
      <c r="G56" s="109">
        <v>206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56</v>
      </c>
      <c r="G57" s="109">
        <v>54</v>
      </c>
    </row>
    <row r="58" spans="1:7" ht="12.75">
      <c r="A58" s="5" t="s">
        <v>295</v>
      </c>
      <c r="B58" s="3">
        <v>1750</v>
      </c>
      <c r="C58" s="109">
        <v>1943</v>
      </c>
      <c r="D58" s="85"/>
      <c r="E58" s="8" t="s">
        <v>296</v>
      </c>
      <c r="F58" s="3">
        <v>17</v>
      </c>
      <c r="G58" s="109">
        <v>77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3</v>
      </c>
      <c r="G59" s="109">
        <v>3</v>
      </c>
    </row>
    <row r="60" spans="1:7" ht="12.75">
      <c r="A60" s="4" t="s">
        <v>15</v>
      </c>
      <c r="B60" s="2">
        <f>SUM(B53:B58)</f>
        <v>10172</v>
      </c>
      <c r="C60" s="110">
        <f>SUM(C53:C58)</f>
        <v>11842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5835</v>
      </c>
      <c r="G61" s="110">
        <f>G51+G52+G54+G55+G56+G57+G58+G59+G60</f>
        <v>5268</v>
      </c>
    </row>
    <row r="62" spans="1:7" ht="12.75">
      <c r="A62" s="5" t="s">
        <v>301</v>
      </c>
      <c r="B62" s="3">
        <v>3030</v>
      </c>
      <c r="C62" s="109">
        <v>3030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3207</v>
      </c>
      <c r="C63" s="109">
        <v>8594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/>
      <c r="C64" s="109"/>
      <c r="D64" s="85"/>
      <c r="E64" s="7" t="s">
        <v>305</v>
      </c>
      <c r="F64" s="2">
        <f>F61+F62</f>
        <v>5835</v>
      </c>
      <c r="G64" s="110">
        <f>G61+G62</f>
        <v>5268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24</v>
      </c>
      <c r="C66" s="109">
        <v>27</v>
      </c>
      <c r="D66" s="85"/>
      <c r="E66" s="8"/>
      <c r="F66" s="3"/>
      <c r="G66" s="109"/>
    </row>
    <row r="67" spans="1:7" ht="12.75">
      <c r="A67" s="3" t="s">
        <v>308</v>
      </c>
      <c r="B67" s="86">
        <v>101</v>
      </c>
      <c r="C67" s="136">
        <v>27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6362</v>
      </c>
      <c r="C68" s="110">
        <f>SUM(C62:C67)</f>
        <v>11678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552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38" t="s">
        <v>213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24</v>
      </c>
      <c r="C81" s="109">
        <v>5</v>
      </c>
      <c r="D81" s="85"/>
      <c r="E81" s="8"/>
      <c r="F81" s="3"/>
      <c r="G81" s="109"/>
    </row>
    <row r="82" spans="1:7" ht="12.75">
      <c r="A82" s="3" t="s">
        <v>317</v>
      </c>
      <c r="B82" s="3">
        <v>4968</v>
      </c>
      <c r="C82" s="109">
        <v>1150</v>
      </c>
      <c r="D82" s="85"/>
      <c r="E82" s="8"/>
      <c r="F82" s="3"/>
      <c r="G82" s="109"/>
    </row>
    <row r="83" spans="1:7" ht="12.75">
      <c r="A83" s="3" t="s">
        <v>318</v>
      </c>
      <c r="B83" s="3">
        <v>4410</v>
      </c>
      <c r="C83" s="109"/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9402</v>
      </c>
      <c r="C85" s="110">
        <f>SUM(C81:C84)</f>
        <v>1155</v>
      </c>
      <c r="D85" s="85"/>
      <c r="E85" s="8"/>
      <c r="F85" s="3"/>
      <c r="G85" s="109"/>
    </row>
    <row r="86" spans="1:7" ht="12.75">
      <c r="A86" s="2" t="s">
        <v>281</v>
      </c>
      <c r="B86" s="2">
        <v>4</v>
      </c>
      <c r="C86" s="110">
        <v>18</v>
      </c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25940</v>
      </c>
      <c r="C87" s="110">
        <f>C60+C68+C85+C86</f>
        <v>24693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31093</v>
      </c>
      <c r="C89" s="110">
        <f>C50+C87</f>
        <v>30195</v>
      </c>
      <c r="D89" s="85"/>
      <c r="E89" s="7" t="s">
        <v>322</v>
      </c>
      <c r="F89" s="2">
        <f>F32+F48+F64</f>
        <v>31093</v>
      </c>
      <c r="G89" s="110">
        <f>G32+G48+G64</f>
        <v>30195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181" t="s">
        <v>557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3" t="s">
        <v>539</v>
      </c>
      <c r="F96" s="183"/>
      <c r="G96" s="135"/>
      <c r="H96" s="28"/>
    </row>
    <row r="97" spans="3:7" ht="12.75">
      <c r="C97" s="113"/>
      <c r="D97" s="39"/>
      <c r="E97" s="9" t="s">
        <v>545</v>
      </c>
      <c r="F97" s="1"/>
      <c r="G97" s="124"/>
    </row>
    <row r="98" spans="3:8" ht="12.75">
      <c r="C98" s="113"/>
      <c r="D98" s="39"/>
      <c r="E98" s="183" t="s">
        <v>540</v>
      </c>
      <c r="F98" s="183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0.86" bottom="0.99" header="0.25" footer="0.16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E4" sqref="E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544</v>
      </c>
      <c r="C5" s="124"/>
      <c r="D5" s="1"/>
      <c r="E5" s="1" t="s">
        <v>558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8352</v>
      </c>
      <c r="C13" s="109">
        <v>8802</v>
      </c>
      <c r="D13" s="11"/>
      <c r="E13" s="8" t="s">
        <v>7</v>
      </c>
      <c r="F13" s="3">
        <v>11924</v>
      </c>
      <c r="G13" s="109">
        <v>11880</v>
      </c>
    </row>
    <row r="14" spans="1:7" s="6" customFormat="1" ht="12.75">
      <c r="A14" s="3" t="s">
        <v>8</v>
      </c>
      <c r="B14" s="3">
        <v>851</v>
      </c>
      <c r="C14" s="109">
        <v>511</v>
      </c>
      <c r="D14" s="11"/>
      <c r="E14" s="8" t="s">
        <v>9</v>
      </c>
      <c r="F14" s="3"/>
      <c r="G14" s="109">
        <v>355</v>
      </c>
    </row>
    <row r="15" spans="1:7" s="6" customFormat="1" ht="12.75">
      <c r="A15" s="3" t="s">
        <v>10</v>
      </c>
      <c r="B15" s="3">
        <v>357</v>
      </c>
      <c r="C15" s="109">
        <v>310</v>
      </c>
      <c r="D15" s="11"/>
      <c r="E15" s="8" t="s">
        <v>11</v>
      </c>
      <c r="F15" s="3"/>
      <c r="G15" s="109">
        <v>1</v>
      </c>
    </row>
    <row r="16" spans="1:7" s="6" customFormat="1" ht="12.75">
      <c r="A16" s="3" t="s">
        <v>12</v>
      </c>
      <c r="B16" s="3">
        <v>880</v>
      </c>
      <c r="C16" s="109">
        <v>859</v>
      </c>
      <c r="D16" s="11"/>
      <c r="E16" s="8" t="s">
        <v>13</v>
      </c>
      <c r="F16" s="3">
        <v>20</v>
      </c>
      <c r="G16" s="109">
        <v>606</v>
      </c>
    </row>
    <row r="17" spans="1:7" s="6" customFormat="1" ht="12.75">
      <c r="A17" s="3" t="s">
        <v>14</v>
      </c>
      <c r="B17" s="3">
        <v>154</v>
      </c>
      <c r="C17" s="109">
        <v>148</v>
      </c>
      <c r="D17" s="11"/>
      <c r="E17" s="7" t="s">
        <v>15</v>
      </c>
      <c r="F17" s="2">
        <f>SUM(F13:F16)</f>
        <v>11944</v>
      </c>
      <c r="G17" s="2">
        <f>SUM(G13:G16)</f>
        <v>12842</v>
      </c>
    </row>
    <row r="18" spans="1:7" s="6" customFormat="1" ht="12.75">
      <c r="A18" s="3" t="s">
        <v>16</v>
      </c>
      <c r="B18" s="3">
        <v>674</v>
      </c>
      <c r="C18" s="109">
        <v>70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1</v>
      </c>
      <c r="G21" s="109"/>
    </row>
    <row r="22" spans="1:7" s="6" customFormat="1" ht="12.75">
      <c r="A22" s="2" t="s">
        <v>24</v>
      </c>
      <c r="B22" s="2">
        <f>SUM(B13:B18)</f>
        <v>11268</v>
      </c>
      <c r="C22" s="110">
        <f>SUM(C13:C18)</f>
        <v>10700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/>
      <c r="C25" s="109">
        <v>663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306</v>
      </c>
      <c r="C29" s="109">
        <v>1044</v>
      </c>
      <c r="D29" s="11"/>
      <c r="E29" s="8" t="s">
        <v>39</v>
      </c>
      <c r="F29" s="3">
        <v>1</v>
      </c>
      <c r="G29" s="109">
        <v>33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306</v>
      </c>
      <c r="C32" s="110">
        <f>SUM(C24:C31)</f>
        <v>1707</v>
      </c>
      <c r="D32" s="10"/>
      <c r="E32" s="7" t="s">
        <v>45</v>
      </c>
      <c r="F32" s="2">
        <f>SUM(F21:F30)</f>
        <v>2</v>
      </c>
      <c r="G32" s="110">
        <f>SUM(G21:G30)</f>
        <v>33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18</v>
      </c>
      <c r="C34" s="128">
        <v>109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6</v>
      </c>
      <c r="C46" s="109">
        <v>23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17</v>
      </c>
      <c r="C47" s="109">
        <v>23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41</v>
      </c>
      <c r="C48" s="110">
        <f>C34+C44+C46+C47</f>
        <v>155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11615</v>
      </c>
      <c r="C49" s="110">
        <f>C22+C32+C48</f>
        <v>12562</v>
      </c>
      <c r="D49" s="11"/>
      <c r="E49" s="7" t="s">
        <v>55</v>
      </c>
      <c r="F49" s="16">
        <f>F17+F18+F32</f>
        <v>11946</v>
      </c>
      <c r="G49" s="111">
        <f>G17+G18+G32</f>
        <v>12875</v>
      </c>
    </row>
    <row r="50" spans="1:7" s="6" customFormat="1" ht="12.75">
      <c r="A50" s="2" t="s">
        <v>56</v>
      </c>
      <c r="B50" s="2">
        <f>F49-B49</f>
        <v>331</v>
      </c>
      <c r="C50" s="110">
        <f>G49-C49</f>
        <v>313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/>
      <c r="C51" s="110"/>
      <c r="D51" s="11"/>
      <c r="E51" s="7" t="s">
        <v>59</v>
      </c>
      <c r="F51" s="2"/>
      <c r="G51" s="110"/>
    </row>
    <row r="52" spans="1:7" s="6" customFormat="1" ht="12.75">
      <c r="A52" s="2" t="s">
        <v>60</v>
      </c>
      <c r="B52" s="2">
        <f>B49+B51</f>
        <v>11615</v>
      </c>
      <c r="C52" s="110">
        <f>C49+C51</f>
        <v>12562</v>
      </c>
      <c r="D52" s="11"/>
      <c r="E52" s="7" t="s">
        <v>61</v>
      </c>
      <c r="F52" s="16">
        <f>F49+F51</f>
        <v>11946</v>
      </c>
      <c r="G52" s="111">
        <f>G49+G51</f>
        <v>12875</v>
      </c>
    </row>
    <row r="53" spans="1:7" s="6" customFormat="1" ht="12.75">
      <c r="A53" s="2" t="s">
        <v>62</v>
      </c>
      <c r="B53" s="2">
        <f>F52-B52</f>
        <v>331</v>
      </c>
      <c r="C53" s="110">
        <f>G52-C52</f>
        <v>313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331</v>
      </c>
      <c r="C57" s="110">
        <f>C53-C54</f>
        <v>313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11946</v>
      </c>
      <c r="C60" s="111">
        <f>C52+C57+C54</f>
        <v>12875</v>
      </c>
      <c r="D60" s="11"/>
      <c r="E60" s="15" t="s">
        <v>70</v>
      </c>
      <c r="F60" s="16">
        <f>F52+F57</f>
        <v>11946</v>
      </c>
      <c r="G60" s="111">
        <f>G52+G57</f>
        <v>12875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8" customHeight="1">
      <c r="C63" s="113"/>
      <c r="E63" s="9" t="s">
        <v>559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3" t="s">
        <v>539</v>
      </c>
      <c r="F66" s="183"/>
      <c r="G66" s="113"/>
    </row>
    <row r="67" spans="3:7" s="6" customFormat="1" ht="12.75">
      <c r="C67" s="113"/>
      <c r="E67" s="9" t="s">
        <v>546</v>
      </c>
      <c r="F67" s="1"/>
      <c r="G67" s="113"/>
    </row>
    <row r="68" spans="3:7" s="6" customFormat="1" ht="12.75">
      <c r="C68" s="113"/>
      <c r="E68" s="183" t="s">
        <v>540</v>
      </c>
      <c r="F68" s="183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1" t="s">
        <v>162</v>
      </c>
      <c r="B3" s="191"/>
      <c r="C3" s="191"/>
      <c r="D3" s="191"/>
      <c r="E3" s="191"/>
      <c r="F3" s="108"/>
      <c r="G3" s="108"/>
      <c r="H3" s="135" t="s">
        <v>163</v>
      </c>
    </row>
    <row r="4" spans="1:8" ht="12.75">
      <c r="A4" s="189" t="s">
        <v>560</v>
      </c>
      <c r="B4" s="189"/>
      <c r="C4" s="189"/>
      <c r="D4" s="189"/>
      <c r="E4" s="189"/>
      <c r="F4" s="189"/>
      <c r="G4" s="189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18541</v>
      </c>
      <c r="D9" s="109">
        <v>8435</v>
      </c>
      <c r="E9" s="148">
        <f>C9-D9</f>
        <v>10106</v>
      </c>
      <c r="F9" s="109">
        <v>10472</v>
      </c>
      <c r="G9" s="109">
        <v>11675</v>
      </c>
      <c r="H9" s="109">
        <f>F9-G9</f>
        <v>-1203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09"/>
      <c r="G10" s="109"/>
      <c r="H10" s="109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09"/>
      <c r="G11" s="109"/>
      <c r="H11" s="109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1256</v>
      </c>
      <c r="E12" s="148">
        <f t="shared" si="0"/>
        <v>-1256</v>
      </c>
      <c r="F12" s="109"/>
      <c r="G12" s="109">
        <v>570</v>
      </c>
      <c r="H12" s="109">
        <f t="shared" si="1"/>
        <v>-570</v>
      </c>
    </row>
    <row r="13" spans="1:8" ht="12.75">
      <c r="A13" s="109" t="s">
        <v>179</v>
      </c>
      <c r="B13" s="109"/>
      <c r="C13" s="109">
        <v>1</v>
      </c>
      <c r="D13" s="109"/>
      <c r="E13" s="148">
        <f t="shared" si="0"/>
        <v>1</v>
      </c>
      <c r="F13" s="109"/>
      <c r="G13" s="109"/>
      <c r="H13" s="109">
        <f t="shared" si="1"/>
        <v>0</v>
      </c>
    </row>
    <row r="14" spans="1:8" ht="12.75">
      <c r="A14" s="109" t="s">
        <v>180</v>
      </c>
      <c r="B14" s="147">
        <v>2204</v>
      </c>
      <c r="C14" s="109"/>
      <c r="D14" s="109"/>
      <c r="E14" s="148">
        <f t="shared" si="0"/>
        <v>0</v>
      </c>
      <c r="F14" s="109"/>
      <c r="G14" s="109"/>
      <c r="H14" s="109">
        <f t="shared" si="1"/>
        <v>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09"/>
      <c r="G15" s="109"/>
      <c r="H15" s="109">
        <f t="shared" si="1"/>
        <v>0</v>
      </c>
    </row>
    <row r="16" spans="1:8" ht="12.75">
      <c r="A16" s="109" t="s">
        <v>182</v>
      </c>
      <c r="B16" s="147">
        <v>2205</v>
      </c>
      <c r="C16" s="109"/>
      <c r="D16" s="109">
        <v>5</v>
      </c>
      <c r="E16" s="148">
        <f t="shared" si="0"/>
        <v>-5</v>
      </c>
      <c r="F16" s="109">
        <v>8</v>
      </c>
      <c r="G16" s="109">
        <v>9</v>
      </c>
      <c r="H16" s="109">
        <f t="shared" si="1"/>
        <v>-1</v>
      </c>
    </row>
    <row r="17" spans="1:8" ht="12.75">
      <c r="A17" s="109" t="s">
        <v>183</v>
      </c>
      <c r="B17" s="147">
        <v>2206</v>
      </c>
      <c r="C17" s="109"/>
      <c r="D17" s="109">
        <v>14</v>
      </c>
      <c r="E17" s="148">
        <f t="shared" si="0"/>
        <v>-14</v>
      </c>
      <c r="F17" s="109">
        <v>10</v>
      </c>
      <c r="G17" s="109">
        <v>15</v>
      </c>
      <c r="H17" s="109">
        <f t="shared" si="1"/>
        <v>-5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09"/>
      <c r="G18" s="109"/>
      <c r="H18" s="109">
        <f t="shared" si="1"/>
        <v>0</v>
      </c>
    </row>
    <row r="19" spans="1:8" ht="12.75">
      <c r="A19" s="109" t="s">
        <v>185</v>
      </c>
      <c r="B19" s="147">
        <v>2208</v>
      </c>
      <c r="C19" s="109">
        <v>160</v>
      </c>
      <c r="D19" s="109">
        <v>240</v>
      </c>
      <c r="E19" s="148">
        <f t="shared" si="0"/>
        <v>-80</v>
      </c>
      <c r="F19" s="109">
        <v>701</v>
      </c>
      <c r="G19" s="109">
        <v>534</v>
      </c>
      <c r="H19" s="109">
        <f t="shared" si="1"/>
        <v>167</v>
      </c>
    </row>
    <row r="20" spans="1:8" ht="12.75">
      <c r="A20" s="110" t="s">
        <v>186</v>
      </c>
      <c r="B20" s="147">
        <v>2200</v>
      </c>
      <c r="C20" s="109">
        <f>SUM(C9:C19)</f>
        <v>18702</v>
      </c>
      <c r="D20" s="109">
        <f>SUM(D9:D19)</f>
        <v>9950</v>
      </c>
      <c r="E20" s="148">
        <f t="shared" si="0"/>
        <v>8752</v>
      </c>
      <c r="F20" s="109">
        <f>SUM(F9:F19)</f>
        <v>11191</v>
      </c>
      <c r="G20" s="109">
        <f>SUM(G9:G19)</f>
        <v>12803</v>
      </c>
      <c r="H20" s="109">
        <f t="shared" si="1"/>
        <v>-1612</v>
      </c>
    </row>
    <row r="21" spans="1:8" ht="12.75">
      <c r="A21" s="110" t="s">
        <v>187</v>
      </c>
      <c r="B21" s="110"/>
      <c r="C21" s="109"/>
      <c r="D21" s="109"/>
      <c r="E21" s="149"/>
      <c r="F21" s="109"/>
      <c r="G21" s="109"/>
      <c r="H21" s="109"/>
    </row>
    <row r="22" spans="1:8" ht="12.75">
      <c r="A22" s="109" t="s">
        <v>188</v>
      </c>
      <c r="B22" s="147">
        <v>2301</v>
      </c>
      <c r="C22" s="109"/>
      <c r="D22" s="109"/>
      <c r="E22" s="109">
        <f aca="true" t="shared" si="2" ref="E22:E31">C22-D22</f>
        <v>0</v>
      </c>
      <c r="F22" s="109"/>
      <c r="G22" s="109"/>
      <c r="H22" s="109">
        <f t="shared" si="1"/>
        <v>0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09"/>
      <c r="G23" s="109"/>
      <c r="H23" s="109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/>
      <c r="D30" s="109"/>
      <c r="E30" s="109">
        <f t="shared" si="2"/>
        <v>0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7">
        <v>2300</v>
      </c>
      <c r="C31" s="109">
        <f>SUM(C22:C30)</f>
        <v>0</v>
      </c>
      <c r="D31" s="109">
        <f>SUM(D22:D30)</f>
        <v>0</v>
      </c>
      <c r="E31" s="109">
        <f t="shared" si="2"/>
        <v>0</v>
      </c>
      <c r="F31" s="109">
        <f>SUM(F22:F30)</f>
        <v>0</v>
      </c>
      <c r="G31" s="109">
        <f>SUM(G22:G30)</f>
        <v>0</v>
      </c>
      <c r="H31" s="109">
        <f t="shared" si="1"/>
        <v>0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>
        <v>1340</v>
      </c>
      <c r="D43" s="109">
        <v>1811</v>
      </c>
      <c r="E43" s="109">
        <f t="shared" si="3"/>
        <v>-471</v>
      </c>
      <c r="F43" s="109">
        <v>5390</v>
      </c>
      <c r="G43" s="109">
        <v>3657</v>
      </c>
      <c r="H43" s="109">
        <f aca="true" t="shared" si="4" ref="H43:H52">F43-G43</f>
        <v>1733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09"/>
      <c r="G44" s="109"/>
      <c r="H44" s="109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>
        <v>34</v>
      </c>
      <c r="E45" s="109">
        <f t="shared" si="3"/>
        <v>-34</v>
      </c>
      <c r="F45" s="109"/>
      <c r="G45" s="109">
        <v>132</v>
      </c>
      <c r="H45" s="109">
        <f t="shared" si="4"/>
        <v>-132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1340</v>
      </c>
      <c r="D50" s="109">
        <f>SUM(D40:D49)</f>
        <v>1845</v>
      </c>
      <c r="E50" s="109">
        <f t="shared" si="3"/>
        <v>-505</v>
      </c>
      <c r="F50" s="109">
        <f>SUM(F40:F49)</f>
        <v>5390</v>
      </c>
      <c r="G50" s="109">
        <f>SUM(G40:G49)</f>
        <v>3789</v>
      </c>
      <c r="H50" s="109">
        <f t="shared" si="4"/>
        <v>1601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20042</v>
      </c>
      <c r="D52" s="109">
        <f>D20+D31+D50</f>
        <v>11795</v>
      </c>
      <c r="E52" s="109">
        <f>E20+E31+E50</f>
        <v>8247</v>
      </c>
      <c r="F52" s="109">
        <f>F20+F31+F50</f>
        <v>16581</v>
      </c>
      <c r="G52" s="109">
        <f>G20+G31+G50</f>
        <v>16592</v>
      </c>
      <c r="H52" s="109">
        <f t="shared" si="4"/>
        <v>-11</v>
      </c>
    </row>
    <row r="53" spans="1:8" ht="12.75">
      <c r="A53" s="110" t="s">
        <v>206</v>
      </c>
      <c r="B53" s="153">
        <v>2600</v>
      </c>
      <c r="C53" s="109"/>
      <c r="D53" s="109"/>
      <c r="E53" s="109">
        <v>1155</v>
      </c>
      <c r="F53" s="109"/>
      <c r="G53" s="109"/>
      <c r="H53" s="109">
        <v>4668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9402</v>
      </c>
      <c r="F54" s="109"/>
      <c r="G54" s="109"/>
      <c r="H54" s="109">
        <f>H52+H53</f>
        <v>4657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08"/>
      <c r="F56" s="124" t="s">
        <v>561</v>
      </c>
      <c r="G56" s="12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88" t="s">
        <v>539</v>
      </c>
      <c r="E59" s="188"/>
      <c r="F59" s="188"/>
      <c r="G59" s="188"/>
      <c r="H59" s="188"/>
    </row>
    <row r="60" spans="1:8" ht="12.75">
      <c r="A60" s="108"/>
      <c r="B60" s="108"/>
      <c r="C60" s="108"/>
      <c r="D60" s="190" t="s">
        <v>547</v>
      </c>
      <c r="E60" s="190"/>
      <c r="F60" s="190"/>
      <c r="G60" s="190"/>
      <c r="H60" s="190"/>
    </row>
    <row r="61" spans="1:8" ht="12.75">
      <c r="A61" s="108"/>
      <c r="B61" s="108"/>
      <c r="C61" s="108"/>
      <c r="D61" s="188" t="s">
        <v>540</v>
      </c>
      <c r="E61" s="188"/>
      <c r="F61" s="188"/>
      <c r="G61" s="188"/>
      <c r="H61" s="188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2" t="s">
        <v>562</v>
      </c>
      <c r="E5" s="182"/>
      <c r="F5" s="182"/>
      <c r="G5" s="182"/>
      <c r="H5" s="182"/>
      <c r="I5" s="182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v>942</v>
      </c>
      <c r="C12" s="110"/>
      <c r="D12" s="110">
        <v>3780</v>
      </c>
      <c r="E12" s="110"/>
      <c r="F12" s="110">
        <v>2184</v>
      </c>
      <c r="G12" s="110">
        <v>16264</v>
      </c>
      <c r="H12" s="110">
        <v>1614</v>
      </c>
      <c r="I12" s="110"/>
      <c r="J12" s="110"/>
      <c r="K12" s="125">
        <f>SUM(B12:J12)</f>
        <v>24784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331</v>
      </c>
      <c r="I18" s="2"/>
      <c r="J18" s="2"/>
      <c r="K18" s="4">
        <f>SUM(B18:J18)</f>
        <v>331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9">
        <v>340</v>
      </c>
      <c r="H20" s="178">
        <v>-340</v>
      </c>
      <c r="I20" s="2"/>
      <c r="J20" s="2"/>
      <c r="K20" s="180"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/>
      <c r="I43" s="2"/>
      <c r="J43" s="2"/>
      <c r="K43" s="50"/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v>942</v>
      </c>
      <c r="C45" s="2"/>
      <c r="D45" s="2">
        <v>3780</v>
      </c>
      <c r="E45" s="2"/>
      <c r="F45" s="2">
        <v>2184</v>
      </c>
      <c r="G45" s="2">
        <f>SUM(G12:G44)</f>
        <v>16604</v>
      </c>
      <c r="H45" s="179">
        <f>H12+H14+H18+H20+H22+H25+H31+H43</f>
        <v>1605</v>
      </c>
      <c r="I45" s="2"/>
      <c r="J45" s="2"/>
      <c r="K45" s="4">
        <f>SUM(B45:J45)</f>
        <v>25115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v>942</v>
      </c>
      <c r="C56" s="2"/>
      <c r="D56" s="2">
        <v>3780</v>
      </c>
      <c r="E56" s="2"/>
      <c r="F56" s="2">
        <v>2184</v>
      </c>
      <c r="G56" s="2">
        <f>G45+G49+G53</f>
        <v>16604</v>
      </c>
      <c r="H56" s="2">
        <f>H45+H49+H53</f>
        <v>1605</v>
      </c>
      <c r="I56" s="2"/>
      <c r="J56" s="2"/>
      <c r="K56" s="2">
        <f>K45+K49+K53</f>
        <v>25115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2" t="s">
        <v>563</v>
      </c>
      <c r="K59" s="192"/>
      <c r="L59" s="192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3" t="s">
        <v>542</v>
      </c>
      <c r="H61" s="193"/>
      <c r="I61" s="193"/>
      <c r="J61" s="193"/>
      <c r="K61" s="193"/>
      <c r="L61" s="193"/>
    </row>
    <row r="62" spans="7:12" ht="12.75">
      <c r="G62" s="183" t="s">
        <v>539</v>
      </c>
      <c r="H62" s="183"/>
      <c r="I62" s="183"/>
      <c r="J62" s="183"/>
      <c r="K62" s="183"/>
      <c r="L62" s="183"/>
    </row>
    <row r="63" spans="5:12" ht="12.75">
      <c r="E63" s="182" t="s">
        <v>548</v>
      </c>
      <c r="F63" s="182"/>
      <c r="G63" s="182"/>
      <c r="H63" s="182"/>
      <c r="I63" s="182"/>
      <c r="J63" s="182"/>
      <c r="K63" s="182"/>
      <c r="L63" s="182"/>
    </row>
    <row r="64" spans="7:12" ht="12.75">
      <c r="G64" s="183" t="s">
        <v>540</v>
      </c>
      <c r="H64" s="183"/>
      <c r="I64" s="183"/>
      <c r="J64" s="183"/>
      <c r="K64" s="183"/>
      <c r="L64" s="183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4" t="s">
        <v>325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9.5" customHeight="1" thickBot="1">
      <c r="A2" s="195" t="s">
        <v>565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9746</v>
      </c>
      <c r="J9" s="109">
        <v>250</v>
      </c>
      <c r="K9" s="109"/>
      <c r="L9" s="109">
        <f>I9+J9-K9</f>
        <v>9996</v>
      </c>
      <c r="M9" s="109"/>
      <c r="N9" s="109"/>
      <c r="O9" s="109">
        <f>L9+M9-N9</f>
        <v>9996</v>
      </c>
      <c r="P9" s="109">
        <f t="shared" si="1"/>
        <v>2536</v>
      </c>
    </row>
    <row r="10" spans="1:16" ht="12.75">
      <c r="A10" s="109" t="s">
        <v>355</v>
      </c>
      <c r="B10" s="109">
        <v>15091</v>
      </c>
      <c r="C10" s="109">
        <v>2</v>
      </c>
      <c r="D10" s="109"/>
      <c r="E10" s="109">
        <f t="shared" si="2"/>
        <v>15093</v>
      </c>
      <c r="F10" s="109"/>
      <c r="G10" s="109"/>
      <c r="H10" s="109">
        <f t="shared" si="0"/>
        <v>15093</v>
      </c>
      <c r="I10" s="109">
        <v>14629</v>
      </c>
      <c r="J10" s="109">
        <v>34</v>
      </c>
      <c r="K10" s="109"/>
      <c r="L10" s="109">
        <f>I10+J10-K10</f>
        <v>14663</v>
      </c>
      <c r="M10" s="109"/>
      <c r="N10" s="109"/>
      <c r="O10" s="109">
        <f>L10+M10-N10</f>
        <v>14663</v>
      </c>
      <c r="P10" s="109">
        <f t="shared" si="1"/>
        <v>430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1036</v>
      </c>
      <c r="J11" s="109">
        <v>24</v>
      </c>
      <c r="K11" s="109"/>
      <c r="L11" s="109">
        <f>I11+J11-K11</f>
        <v>1060</v>
      </c>
      <c r="M11" s="109"/>
      <c r="N11" s="109"/>
      <c r="O11" s="109">
        <f>L11+M11-N11</f>
        <v>1060</v>
      </c>
      <c r="P11" s="109">
        <f t="shared" si="1"/>
        <v>282</v>
      </c>
    </row>
    <row r="12" spans="1:16" ht="12.75">
      <c r="A12" s="109" t="s">
        <v>357</v>
      </c>
      <c r="B12" s="109">
        <v>1096</v>
      </c>
      <c r="C12" s="109"/>
      <c r="D12" s="109"/>
      <c r="E12" s="109">
        <f t="shared" si="2"/>
        <v>1096</v>
      </c>
      <c r="F12" s="109"/>
      <c r="G12" s="109"/>
      <c r="H12" s="109">
        <f t="shared" si="0"/>
        <v>1096</v>
      </c>
      <c r="I12" s="109">
        <v>960</v>
      </c>
      <c r="J12" s="109">
        <v>31</v>
      </c>
      <c r="K12" s="109"/>
      <c r="L12" s="109">
        <f>I12+J12-K12</f>
        <v>991</v>
      </c>
      <c r="M12" s="109"/>
      <c r="N12" s="109"/>
      <c r="O12" s="109">
        <f>L12+M12-N12</f>
        <v>991</v>
      </c>
      <c r="P12" s="109">
        <f t="shared" si="1"/>
        <v>105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546</v>
      </c>
      <c r="J13" s="109">
        <v>15</v>
      </c>
      <c r="K13" s="109"/>
      <c r="L13" s="109">
        <f>I13+J13-K13</f>
        <v>561</v>
      </c>
      <c r="M13" s="109"/>
      <c r="N13" s="109"/>
      <c r="O13" s="109">
        <f>L13+M13-N13</f>
        <v>561</v>
      </c>
      <c r="P13" s="109">
        <f t="shared" si="1"/>
        <v>94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131</v>
      </c>
      <c r="C15" s="109">
        <v>6</v>
      </c>
      <c r="D15" s="109"/>
      <c r="E15" s="109">
        <f t="shared" si="2"/>
        <v>137</v>
      </c>
      <c r="F15" s="109"/>
      <c r="G15" s="109"/>
      <c r="H15" s="109">
        <f>E15+F15-G15</f>
        <v>137</v>
      </c>
      <c r="I15" s="109">
        <v>112</v>
      </c>
      <c r="J15" s="109">
        <v>3</v>
      </c>
      <c r="K15" s="109"/>
      <c r="L15" s="109">
        <f>I15+J15-K15</f>
        <v>115</v>
      </c>
      <c r="M15" s="109"/>
      <c r="N15" s="109"/>
      <c r="O15" s="109">
        <f>L15+M15-N15</f>
        <v>115</v>
      </c>
      <c r="P15" s="109">
        <f>H15-O15</f>
        <v>22</v>
      </c>
    </row>
    <row r="16" spans="1:16" ht="12.75">
      <c r="A16" s="110" t="s">
        <v>361</v>
      </c>
      <c r="B16" s="110">
        <f>SUM(B8:B15)</f>
        <v>32491</v>
      </c>
      <c r="C16" s="110">
        <f>SUM(C6:C15)</f>
        <v>8</v>
      </c>
      <c r="D16" s="110"/>
      <c r="E16" s="110">
        <f t="shared" si="2"/>
        <v>32499</v>
      </c>
      <c r="F16" s="110"/>
      <c r="G16" s="110"/>
      <c r="H16" s="110">
        <f>H8+H9+H10+H11+H12+H13+H15</f>
        <v>32499</v>
      </c>
      <c r="I16" s="110">
        <f>SUM(I9:I15)</f>
        <v>27029</v>
      </c>
      <c r="J16" s="110">
        <f>SUM(J6:J15)</f>
        <v>357</v>
      </c>
      <c r="K16" s="110"/>
      <c r="L16" s="110">
        <f>SUM(L9:L15)</f>
        <v>27386</v>
      </c>
      <c r="M16" s="110"/>
      <c r="N16" s="110"/>
      <c r="O16" s="110">
        <f>SUM(O9:O15)</f>
        <v>27386</v>
      </c>
      <c r="P16" s="110">
        <f>SUM(P8:P15)</f>
        <v>5113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15</v>
      </c>
      <c r="C20" s="109"/>
      <c r="D20" s="109"/>
      <c r="E20" s="109">
        <f>B20+C20-D20</f>
        <v>15</v>
      </c>
      <c r="F20" s="109"/>
      <c r="G20" s="109"/>
      <c r="H20" s="109">
        <f>E20+F20-G20</f>
        <v>15</v>
      </c>
      <c r="I20" s="109">
        <v>15</v>
      </c>
      <c r="J20" s="109"/>
      <c r="K20" s="109"/>
      <c r="L20" s="109">
        <f>I20+J20-K20</f>
        <v>15</v>
      </c>
      <c r="M20" s="109"/>
      <c r="N20" s="109"/>
      <c r="O20" s="109">
        <f>L20+M20-N20</f>
        <v>15</v>
      </c>
      <c r="P20" s="155"/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15</v>
      </c>
      <c r="C25" s="110"/>
      <c r="D25" s="110"/>
      <c r="E25" s="110">
        <f>B25+C25-D25</f>
        <v>15</v>
      </c>
      <c r="F25" s="110"/>
      <c r="G25" s="110"/>
      <c r="H25" s="110">
        <f>E25+F25-G25</f>
        <v>15</v>
      </c>
      <c r="I25" s="110">
        <v>15</v>
      </c>
      <c r="J25" s="110"/>
      <c r="K25" s="110"/>
      <c r="L25" s="109">
        <f>I25+J25-K25</f>
        <v>15</v>
      </c>
      <c r="M25" s="110"/>
      <c r="N25" s="110"/>
      <c r="O25" s="110">
        <f>L25+M25-N25</f>
        <v>15</v>
      </c>
      <c r="P25" s="110"/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/>
      <c r="C29" s="110"/>
      <c r="D29" s="110"/>
      <c r="E29" s="110"/>
      <c r="F29" s="109"/>
      <c r="G29" s="109"/>
      <c r="H29" s="110"/>
      <c r="I29" s="109"/>
      <c r="J29" s="109"/>
      <c r="K29" s="109"/>
      <c r="L29" s="109"/>
      <c r="M29" s="109"/>
      <c r="N29" s="109"/>
      <c r="O29" s="109"/>
      <c r="P29" s="110"/>
    </row>
    <row r="30" spans="1:16" ht="12" customHeight="1">
      <c r="A30" s="109" t="s">
        <v>375</v>
      </c>
      <c r="B30" s="109">
        <v>5</v>
      </c>
      <c r="C30" s="109"/>
      <c r="D30" s="109"/>
      <c r="E30" s="109">
        <v>5</v>
      </c>
      <c r="F30" s="109"/>
      <c r="G30" s="109"/>
      <c r="H30" s="109">
        <v>5</v>
      </c>
      <c r="I30" s="109"/>
      <c r="J30" s="109"/>
      <c r="K30" s="109"/>
      <c r="L30" s="109"/>
      <c r="M30" s="109"/>
      <c r="N30" s="109"/>
      <c r="O30" s="109"/>
      <c r="P30" s="109">
        <v>5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v>5</v>
      </c>
      <c r="C37" s="110"/>
      <c r="D37" s="110"/>
      <c r="E37" s="110">
        <v>5</v>
      </c>
      <c r="F37" s="110"/>
      <c r="G37" s="110"/>
      <c r="H37" s="110">
        <v>5</v>
      </c>
      <c r="I37" s="110"/>
      <c r="J37" s="110"/>
      <c r="K37" s="110"/>
      <c r="L37" s="110"/>
      <c r="M37" s="110"/>
      <c r="N37" s="110"/>
      <c r="O37" s="110"/>
      <c r="P37" s="110">
        <v>5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32511</v>
      </c>
      <c r="C43" s="176">
        <f>C42+C37+C25+C16</f>
        <v>8</v>
      </c>
      <c r="D43" s="176"/>
      <c r="E43" s="176">
        <f>E37+E25+E16</f>
        <v>32519</v>
      </c>
      <c r="F43" s="176"/>
      <c r="G43" s="176"/>
      <c r="H43" s="176">
        <f>H42+H37+H25+H16</f>
        <v>32519</v>
      </c>
      <c r="I43" s="176">
        <f>I25+I16</f>
        <v>27044</v>
      </c>
      <c r="J43" s="176">
        <f>J25+J16</f>
        <v>357</v>
      </c>
      <c r="K43" s="176"/>
      <c r="L43" s="176">
        <f>L25+L16</f>
        <v>27401</v>
      </c>
      <c r="M43" s="176"/>
      <c r="N43" s="176"/>
      <c r="O43" s="176">
        <f>O25+O16</f>
        <v>27401</v>
      </c>
      <c r="P43" s="177">
        <f>P37+P25+P16</f>
        <v>5118</v>
      </c>
    </row>
    <row r="44" spans="13:15" ht="12.75">
      <c r="M44" s="124"/>
      <c r="N44" s="124"/>
      <c r="O44" s="124"/>
    </row>
    <row r="45" spans="1:16" ht="12.75">
      <c r="A45" s="124" t="s">
        <v>564</v>
      </c>
      <c r="K45" s="114" t="s">
        <v>77</v>
      </c>
      <c r="L45" s="124"/>
      <c r="M45" s="114" t="s">
        <v>389</v>
      </c>
      <c r="N45" s="114"/>
      <c r="O45" s="114"/>
      <c r="P45" s="113"/>
    </row>
    <row r="46" spans="11:16" ht="12.75">
      <c r="K46" s="190" t="s">
        <v>539</v>
      </c>
      <c r="L46" s="190"/>
      <c r="M46" s="190"/>
      <c r="N46" s="190"/>
      <c r="O46" s="190"/>
      <c r="P46" s="190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546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0" t="s">
        <v>541</v>
      </c>
      <c r="L48" s="190"/>
      <c r="M48" s="190"/>
      <c r="N48" s="190"/>
      <c r="O48" s="190"/>
      <c r="P48" s="190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0.87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6" t="s">
        <v>566</v>
      </c>
      <c r="B2" s="196"/>
      <c r="C2" s="196"/>
      <c r="D2" s="196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>
        <v>11</v>
      </c>
      <c r="C15" s="3"/>
      <c r="D15" s="3">
        <v>11</v>
      </c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>
        <v>11</v>
      </c>
      <c r="C18" s="3"/>
      <c r="D18" s="3">
        <v>11</v>
      </c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11</v>
      </c>
      <c r="C19" s="3"/>
      <c r="D19" s="3">
        <f>D9+D13+D15</f>
        <v>11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3030</v>
      </c>
      <c r="C21" s="2"/>
      <c r="D21" s="3">
        <v>3030</v>
      </c>
      <c r="E21" s="3" t="s">
        <v>501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143</v>
      </c>
      <c r="G22" s="3"/>
      <c r="H22" s="3">
        <v>143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f>F8+F12+F17+F19+F20+F21+F22</f>
        <v>143</v>
      </c>
      <c r="G24" s="3"/>
      <c r="H24" s="3">
        <f>H8+H12+H17+H19+H20+H21+H22</f>
        <v>143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3030</v>
      </c>
      <c r="C25" s="3"/>
      <c r="D25" s="3">
        <v>3030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2978</v>
      </c>
      <c r="C26" s="3">
        <v>2978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229</v>
      </c>
      <c r="C27" s="3">
        <v>229</v>
      </c>
      <c r="D27" s="3"/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v>0</v>
      </c>
      <c r="G30" s="3">
        <v>0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24</v>
      </c>
      <c r="C32" s="2">
        <v>24</v>
      </c>
      <c r="D32" s="3"/>
      <c r="E32" s="3" t="s">
        <v>490</v>
      </c>
      <c r="F32" s="3">
        <v>0</v>
      </c>
      <c r="G32" s="3">
        <v>0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24</v>
      </c>
      <c r="C34" s="3">
        <v>24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/>
      <c r="C35" s="3"/>
      <c r="D35" s="3"/>
      <c r="E35" s="3" t="s">
        <v>520</v>
      </c>
      <c r="F35" s="3">
        <v>5414</v>
      </c>
      <c r="G35" s="3">
        <v>5414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190</v>
      </c>
      <c r="G36" s="3">
        <v>190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155</v>
      </c>
      <c r="G37" s="3">
        <v>155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17</v>
      </c>
      <c r="G38" s="2">
        <v>17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101</v>
      </c>
      <c r="C39" s="2">
        <v>101</v>
      </c>
      <c r="D39" s="3">
        <f>B39-C39</f>
        <v>0</v>
      </c>
      <c r="E39" s="3" t="s">
        <v>516</v>
      </c>
      <c r="F39" s="3"/>
      <c r="G39" s="3"/>
      <c r="H39" s="3">
        <f t="shared" si="0"/>
        <v>0</v>
      </c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>
        <v>4</v>
      </c>
      <c r="G41" s="3">
        <v>4</v>
      </c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13</v>
      </c>
      <c r="G42" s="3">
        <v>13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101</v>
      </c>
      <c r="C43" s="2">
        <v>101</v>
      </c>
      <c r="D43" s="3">
        <f>B43-C43</f>
        <v>0</v>
      </c>
      <c r="E43" s="3" t="s">
        <v>529</v>
      </c>
      <c r="F43" s="2">
        <v>56</v>
      </c>
      <c r="G43" s="2">
        <v>56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6362</v>
      </c>
      <c r="C44" s="2">
        <f>C21+C26+C27+C32+C39</f>
        <v>3332</v>
      </c>
      <c r="D44" s="2">
        <f>D21+D26+D27+D32+D39</f>
        <v>3030</v>
      </c>
      <c r="E44" s="3" t="s">
        <v>531</v>
      </c>
      <c r="F44" s="3">
        <v>41</v>
      </c>
      <c r="G44" s="3">
        <v>41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6373</v>
      </c>
      <c r="C45" s="2">
        <f>C7+C19+C44</f>
        <v>3332</v>
      </c>
      <c r="D45" s="2">
        <f>D7+D19+D44</f>
        <v>3041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4</v>
      </c>
      <c r="G46" s="3">
        <v>4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3</v>
      </c>
      <c r="G47" s="2">
        <v>3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5835</v>
      </c>
      <c r="G49" s="2">
        <f>G30+G35+G36+G37+G38+G43+G47</f>
        <v>5835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5978</v>
      </c>
      <c r="G50" s="2">
        <f>G24+G49</f>
        <v>5835</v>
      </c>
      <c r="H50" s="2">
        <f t="shared" si="0"/>
        <v>143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564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9" t="s">
        <v>77</v>
      </c>
      <c r="L53" s="1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3" t="s">
        <v>539</v>
      </c>
      <c r="L54" s="183"/>
      <c r="M54" s="183"/>
      <c r="N54" s="18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546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183" t="s">
        <v>540</v>
      </c>
      <c r="L56" s="183"/>
      <c r="M56" s="183"/>
      <c r="N56" s="18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3">
    <mergeCell ref="A2:D2"/>
    <mergeCell ref="K54:N54"/>
    <mergeCell ref="K56:N56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568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554</v>
      </c>
      <c r="B7" s="3"/>
      <c r="C7" s="94">
        <v>1614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/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/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>
        <v>-340</v>
      </c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/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-340</v>
      </c>
    </row>
    <row r="28" spans="1:3" ht="12.75">
      <c r="A28" s="2" t="s">
        <v>567</v>
      </c>
      <c r="B28" s="3"/>
      <c r="C28" s="94">
        <f>C7+C17+C27</f>
        <v>1274</v>
      </c>
    </row>
    <row r="29" spans="1:3" ht="12.75">
      <c r="A29" s="2" t="s">
        <v>439</v>
      </c>
      <c r="B29" s="3"/>
      <c r="C29" s="93"/>
    </row>
    <row r="30" spans="1:3" ht="12.75">
      <c r="A30" s="2" t="s">
        <v>555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331</v>
      </c>
    </row>
    <row r="43" spans="1:3" ht="12.75">
      <c r="A43" s="3" t="s">
        <v>451</v>
      </c>
      <c r="B43" s="3"/>
      <c r="C43" s="93">
        <v>331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97" t="s">
        <v>564</v>
      </c>
      <c r="C49" s="197"/>
    </row>
    <row r="50" spans="1:3" ht="12.75">
      <c r="A50" s="6"/>
      <c r="B50" s="6"/>
      <c r="C50" s="6"/>
    </row>
    <row r="51" spans="1:3" ht="12.75">
      <c r="A51" s="6"/>
      <c r="B51" s="9" t="s">
        <v>553</v>
      </c>
      <c r="C51" s="1"/>
    </row>
    <row r="52" spans="1:3" ht="12.75">
      <c r="A52" s="183" t="s">
        <v>539</v>
      </c>
      <c r="B52" s="183"/>
      <c r="C52" s="183"/>
    </row>
    <row r="53" spans="1:3" ht="12.75">
      <c r="A53" s="197" t="s">
        <v>549</v>
      </c>
      <c r="B53" s="197"/>
      <c r="C53" s="197"/>
    </row>
    <row r="54" spans="1:3" ht="12.75">
      <c r="A54" s="183" t="s">
        <v>540</v>
      </c>
      <c r="B54" s="183"/>
      <c r="C54" s="183"/>
    </row>
    <row r="55" spans="2:3" ht="12.75">
      <c r="B55" s="6"/>
      <c r="C55" s="6"/>
    </row>
  </sheetData>
  <sheetProtection/>
  <mergeCells count="4">
    <mergeCell ref="A54:C54"/>
    <mergeCell ref="A53:C53"/>
    <mergeCell ref="B49:C49"/>
    <mergeCell ref="A52:C5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6" t="s">
        <v>569</v>
      </c>
      <c r="B4" s="196"/>
      <c r="C4" s="196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/>
      <c r="C9" s="90"/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f>B9+B10+B11+B12+B13</f>
        <v>0</v>
      </c>
      <c r="C14" s="2"/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17</v>
      </c>
      <c r="C16" s="2">
        <v>17</v>
      </c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17</v>
      </c>
      <c r="C19" s="3">
        <v>17</v>
      </c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>
        <v>1</v>
      </c>
      <c r="C28" s="2">
        <v>1</v>
      </c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5" customHeight="1">
      <c r="A31" s="2" t="s">
        <v>414</v>
      </c>
      <c r="B31" s="2">
        <f>B16+B21+B26+B27+B28+B29+B30</f>
        <v>18</v>
      </c>
      <c r="C31" s="2">
        <f>C16+C21+C26+C27+C28+C29+C30</f>
        <v>18</v>
      </c>
    </row>
    <row r="34" ht="12.75">
      <c r="B34" s="1" t="s">
        <v>564</v>
      </c>
    </row>
    <row r="35" ht="12.75">
      <c r="B35" s="1"/>
    </row>
    <row r="36" spans="1:3" ht="12.75">
      <c r="A36" s="197" t="s">
        <v>550</v>
      </c>
      <c r="B36" s="197"/>
      <c r="C36" s="197"/>
    </row>
    <row r="37" spans="1:3" ht="12.75">
      <c r="A37" s="183" t="s">
        <v>539</v>
      </c>
      <c r="B37" s="183"/>
      <c r="C37" s="183"/>
    </row>
    <row r="38" spans="1:3" ht="12.75">
      <c r="A38" s="197" t="s">
        <v>551</v>
      </c>
      <c r="B38" s="197"/>
      <c r="C38" s="197"/>
    </row>
    <row r="39" spans="1:3" ht="12.75">
      <c r="A39" s="183" t="s">
        <v>540</v>
      </c>
      <c r="B39" s="183"/>
      <c r="C39" s="183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2016-07-27T14:23:32Z</cp:lastPrinted>
  <dcterms:created xsi:type="dcterms:W3CDTF">2004-03-27T06:47:02Z</dcterms:created>
  <dcterms:modified xsi:type="dcterms:W3CDTF">2016-07-28T07:14:41Z</dcterms:modified>
  <cp:category/>
  <cp:version/>
  <cp:contentType/>
  <cp:contentStatus/>
</cp:coreProperties>
</file>