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770" activeTab="6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<sst xmlns="http://schemas.openxmlformats.org/spreadsheetml/2006/main" count="1084" uniqueCount="899">
  <si>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</si>
  <si>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</si>
  <si>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</si>
  <si>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</si>
  <si>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</si>
  <si>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</si>
  <si>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</si>
  <si>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</si>
  <si>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</si>
  <si>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</si>
  <si>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</si>
  <si>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</si>
  <si>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</si>
  <si>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</si>
  <si>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</si>
  <si>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</si>
  <si>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</si>
  <si>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</si>
  <si>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</si>
  <si>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</si>
  <si>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</si>
  <si>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</si>
  <si>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</si>
  <si>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</si>
  <si>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</si>
  <si>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</si>
  <si>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</si>
  <si>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</si>
  <si>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</si>
  <si>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</si>
  <si>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</si>
  <si>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</si>
  <si>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</si>
  <si>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</si>
  <si>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</si>
  <si>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</si>
  <si>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</si>
  <si>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</si>
  <si>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</si>
  <si>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</si>
  <si>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</si>
  <si>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</si>
  <si>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</si>
  <si>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</si>
  <si>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</si>
  <si>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</si>
  <si>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</si>
  <si>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</si>
  <si>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</si>
  <si>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</si>
  <si>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</si>
  <si>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</si>
  <si>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</si>
  <si>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</si>
  <si>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</si>
  <si>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</si>
  <si>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</si>
  <si>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</si>
  <si>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</si>
  <si>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</si>
  <si>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</si>
  <si>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</si>
  <si>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</si>
  <si>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</si>
  <si>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</si>
  <si>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</si>
  <si>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</si>
  <si>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</si>
  <si>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</si>
  <si>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</si>
  <si>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</si>
  <si>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</si>
  <si>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</si>
  <si>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</si>
  <si>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</si>
  <si>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</si>
  <si>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</si>
  <si>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</si>
  <si>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</si>
  <si>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</si>
  <si>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</si>
  <si>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</si>
  <si>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</si>
  <si>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</si>
  <si>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</si>
  <si>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</si>
  <si>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</si>
  <si>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</si>
  <si>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</si>
  <si>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</si>
  <si>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</si>
  <si>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</si>
  <si>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</si>
  <si>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</si>
  <si>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</si>
  <si>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</si>
  <si>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</si>
  <si>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</si>
  <si>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</si>
  <si>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</si>
  <si>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</si>
  <si>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</si>
  <si>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</si>
  <si>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</si>
  <si>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</si>
  <si>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</si>
  <si>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</si>
  <si>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</si>
  <si>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</si>
  <si>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</si>
  <si>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</si>
  <si>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</si>
  <si>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</si>
  <si>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</si>
  <si>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</si>
  <si>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</si>
  <si>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</si>
  <si>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</si>
  <si>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</si>
  <si>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</si>
  <si>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</si>
  <si>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</si>
  <si>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</si>
  <si>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</si>
  <si>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</si>
  <si>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</si>
  <si>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</si>
  <si>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</si>
  <si>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</si>
  <si>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</si>
  <si>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</si>
  <si>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</si>
  <si>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</si>
  <si>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</si>
  <si>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</si>
  <si>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</si>
  <si>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</si>
  <si>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</si>
  <si>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</si>
  <si>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</si>
  <si>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</si>
  <si>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</si>
  <si>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</si>
  <si>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</si>
  <si>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</si>
  <si>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</si>
  <si>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</si>
  <si>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</si>
  <si>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</si>
  <si>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</si>
  <si>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</si>
  <si>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</si>
  <si>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</si>
  <si>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</si>
  <si>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</si>
  <si>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</si>
  <si>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</si>
  <si>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</si>
  <si>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</si>
  <si>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</si>
  <si>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</si>
  <si>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</si>
  <si>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</si>
  <si>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</si>
  <si>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</si>
  <si>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</si>
  <si>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</si>
  <si>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</si>
  <si>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</si>
  <si>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</si>
  <si>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</si>
  <si>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</si>
  <si>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</si>
  <si>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</si>
  <si>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</si>
  <si>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</si>
  <si>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</si>
  <si>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</si>
  <si>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</si>
  <si>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</si>
  <si>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</si>
  <si>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</si>
  <si>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</si>
  <si>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</si>
  <si>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</si>
  <si>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</si>
  <si>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</si>
  <si>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</si>
  <si>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</si>
  <si>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</si>
  <si>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</si>
  <si>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</si>
  <si>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</si>
  <si>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</si>
  <si>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</si>
  <si>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</si>
  <si>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</si>
  <si>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</si>
  <si>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</si>
  <si>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</si>
  <si>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</si>
  <si>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</si>
  <si>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</si>
  <si>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</si>
  <si>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</si>
  <si>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</si>
  <si>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</si>
  <si>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</si>
  <si>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</si>
  <si>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</si>
  <si>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</si>
  <si>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</si>
  <si>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</si>
  <si>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</si>
  <si>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</si>
  <si>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</si>
  <si>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</si>
  <si>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</si>
  <si>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</si>
  <si>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</si>
  <si>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</si>
  <si>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</si>
  <si>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</si>
  <si>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</si>
  <si>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</si>
  <si>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</si>
  <si>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</si>
  <si>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</si>
  <si>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</si>
  <si>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</si>
  <si>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</si>
  <si>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</si>
  <si>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</si>
  <si>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</si>
  <si>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</si>
  <si>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</si>
  <si>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</si>
  <si>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</si>
  <si>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</si>
  <si>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</si>
  <si>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</si>
  <si>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</si>
  <si>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</si>
  <si>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</si>
  <si>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</si>
  <si>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</si>
  <si>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</si>
  <si>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</si>
  <si>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</si>
  <si>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</si>
  <si>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</si>
  <si>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</si>
  <si>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</si>
  <si>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</si>
  <si>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</si>
  <si>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</si>
  <si>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</si>
  <si>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</si>
  <si>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</si>
  <si>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</si>
  <si>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</si>
  <si>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</si>
  <si>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</si>
  <si>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</si>
  <si>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</si>
  <si>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</si>
  <si>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</si>
  <si>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</si>
  <si>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</si>
  <si>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</si>
  <si>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</si>
  <si>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</si>
  <si>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</si>
  <si>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</si>
  <si>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</si>
  <si>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</si>
  <si>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</si>
  <si>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</si>
  <si>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</si>
  <si>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</si>
  <si>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</si>
  <si>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</si>
  <si>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</si>
  <si>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</si>
  <si>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</si>
  <si>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</si>
  <si>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</si>
  <si>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</si>
  <si>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</si>
  <si>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</si>
  <si>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</si>
  <si>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</si>
  <si>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</si>
  <si>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</si>
  <si>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</si>
  <si>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</si>
  <si>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</si>
  <si>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</si>
  <si>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</si>
  <si>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</si>
  <si>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</si>
  <si>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</si>
  <si>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</si>
  <si>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</si>
  <si>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</si>
  <si>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</si>
  <si>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</si>
  <si>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</si>
  <si>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</si>
  <si>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</si>
  <si>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</si>
  <si>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</si>
  <si>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</si>
  <si>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</si>
  <si>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</si>
  <si>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</si>
  <si>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</si>
  <si>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</si>
  <si>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</si>
  <si>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</si>
  <si>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</si>
  <si>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</si>
  <si>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</si>
  <si>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</si>
  <si>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</si>
  <si>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</si>
  <si>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</si>
  <si>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</si>
  <si>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</si>
  <si>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</si>
  <si>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</si>
  <si>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</si>
  <si>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</si>
  <si>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</si>
  <si>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</si>
  <si>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</si>
  <si>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</si>
  <si>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</si>
  <si>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</si>
  <si>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</si>
  <si>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</si>
  <si>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</si>
  <si>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</si>
  <si>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</si>
  <si>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</si>
  <si>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</si>
  <si>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</si>
  <si>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</si>
  <si>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</si>
  <si>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</si>
  <si>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</si>
  <si>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</si>
  <si>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</si>
  <si>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</si>
  <si>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</si>
  <si>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</si>
  <si>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</si>
  <si>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</si>
  <si>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</si>
  <si>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</si>
  <si>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</si>
  <si>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</si>
  <si>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</si>
  <si>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</si>
  <si>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</si>
  <si>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</si>
  <si>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</si>
  <si>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</si>
  <si>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</si>
  <si>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</si>
  <si>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</si>
  <si>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</si>
  <si>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</si>
  <si>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</si>
  <si>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</si>
  <si>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</si>
  <si>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</si>
  <si>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</si>
  <si>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</si>
  <si>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</si>
  <si>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</si>
  <si>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</si>
  <si>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</si>
  <si>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</si>
  <si>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</si>
  <si>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</si>
  <si>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</si>
  <si>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</si>
  <si>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</si>
  <si>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</si>
  <si>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</si>
  <si>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</si>
  <si>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</si>
  <si>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</si>
  <si>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</si>
  <si>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</si>
  <si>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</si>
  <si>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</si>
  <si>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</si>
  <si>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</si>
  <si>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</si>
  <si>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</si>
  <si>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</si>
  <si>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</si>
  <si>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</si>
  <si>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</si>
  <si>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</si>
  <si>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</si>
  <si>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</si>
  <si>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</si>
  <si>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</si>
  <si>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</si>
  <si>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</si>
  <si>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</si>
  <si>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</si>
  <si>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</si>
  <si>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</si>
  <si>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</si>
  <si>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</si>
  <si>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</si>
  <si>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</si>
  <si>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</si>
  <si>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</si>
  <si>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</si>
  <si>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</si>
  <si>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</si>
  <si>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</si>
  <si>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</si>
  <si>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</si>
  <si>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</si>
  <si>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</si>
  <si>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</si>
  <si>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</si>
  <si>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</si>
  <si>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</si>
  <si>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</si>
  <si>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</si>
  <si>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</si>
  <si>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</si>
  <si>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</si>
  <si>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</si>
  <si>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</si>
  <si>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</si>
  <si>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</si>
  <si>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</si>
  <si>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</si>
  <si>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</si>
  <si>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</si>
  <si>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</si>
  <si>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</si>
  <si>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</si>
  <si>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</si>
  <si>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</si>
  <si>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</si>
  <si>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</si>
  <si>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</si>
  <si>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</si>
  <si>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</si>
  <si>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</si>
  <si>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</si>
  <si>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</si>
  <si>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</si>
  <si>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</si>
  <si>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</si>
  <si>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</si>
  <si>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</si>
  <si>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</si>
  <si>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</si>
  <si>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</si>
  <si>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</si>
  <si>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</si>
  <si>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</si>
  <si>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</si>
  <si>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</si>
  <si>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</si>
  <si>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</si>
  <si>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</si>
  <si>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</si>
  <si>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</si>
  <si>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</si>
  <si>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</si>
  <si>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</si>
  <si>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</si>
  <si>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</si>
  <si>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</si>
  <si>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</si>
  <si>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</si>
  <si>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</si>
  <si>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</si>
  <si>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</si>
  <si>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</si>
  <si>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</si>
  <si>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</si>
  <si>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</si>
  <si>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</si>
  <si>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</si>
  <si>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</si>
  <si>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</si>
  <si>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</si>
  <si>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</si>
  <si>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</si>
  <si>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</si>
  <si>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</si>
  <si>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</si>
  <si>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</si>
  <si>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</si>
  <si>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</si>
  <si>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</si>
  <si>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</si>
  <si>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</si>
  <si>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</si>
  <si>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</si>
  <si>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</si>
  <si>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</si>
  <si>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</si>
  <si>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</si>
  <si>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</si>
  <si>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</si>
  <si>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</si>
  <si>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</si>
  <si>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</si>
  <si>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</si>
  <si>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</si>
  <si>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</si>
  <si>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</si>
  <si>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</si>
  <si>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</si>
  <si>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</si>
  <si>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</si>
  <si>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</si>
  <si>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</si>
  <si>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</si>
  <si>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</si>
  <si>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</si>
  <si>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</si>
  <si>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</si>
  <si>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</si>
  <si>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</si>
  <si>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</si>
  <si>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</si>
  <si>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</si>
  <si>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</si>
  <si>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</si>
  <si>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</si>
  <si>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</si>
  <si>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</si>
  <si>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</si>
  <si>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</si>
  <si>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</si>
  <si>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</si>
  <si>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</si>
  <si>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</si>
  <si>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</si>
  <si>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</si>
  <si>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</si>
  <si>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</si>
  <si>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</si>
  <si>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</si>
  <si>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</si>
  <si>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</si>
  <si>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</si>
  <si>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</si>
  <si>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</si>
  <si>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</si>
  <si>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</si>
  <si>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</si>
  <si>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</si>
  <si>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</si>
  <si>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</si>
  <si>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</si>
  <si>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</si>
  <si>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</si>
  <si>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</si>
  <si>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</si>
  <si>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</si>
  <si>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</si>
  <si>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</si>
  <si>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</si>
  <si>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</si>
  <si>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</si>
  <si>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</si>
  <si>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</si>
  <si>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</si>
  <si>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</si>
  <si>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</si>
  <si>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</si>
  <si>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</si>
  <si>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</si>
  <si>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</si>
  <si>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</si>
  <si>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</si>
  <si>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</si>
  <si>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</si>
  <si>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</si>
  <si>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</si>
  <si>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</si>
  <si>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</si>
  <si>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</si>
  <si>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</si>
  <si>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</si>
  <si>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</si>
  <si>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</si>
  <si>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</si>
  <si>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</si>
  <si>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</si>
  <si>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</si>
  <si>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</si>
  <si>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</si>
  <si>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</si>
  <si>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</si>
  <si>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</si>
  <si>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</si>
  <si>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</si>
  <si>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</si>
  <si>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</si>
  <si>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</si>
  <si>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</si>
  <si>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</si>
  <si>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</si>
  <si>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</si>
  <si>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</si>
  <si>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</si>
  <si>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</si>
  <si>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</si>
  <si>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</si>
  <si>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</si>
  <si>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</si>
  <si>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</si>
  <si>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</si>
  <si>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</si>
  <si>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</si>
  <si>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</si>
  <si>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</si>
  <si>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</si>
  <si>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</si>
  <si>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</si>
  <si>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</si>
  <si>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</si>
  <si>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</si>
  <si>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</si>
  <si>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</si>
  <si>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</si>
  <si>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</si>
  <si>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</si>
  <si>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</si>
  <si>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</si>
  <si>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</si>
  <si>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</si>
  <si>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</si>
  <si>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</si>
  <si>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</si>
  <si>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</si>
  <si>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</si>
  <si>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</si>
  <si>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</si>
  <si>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</si>
  <si>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</si>
  <si>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</si>
  <si>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</si>
  <si>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</si>
  <si>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</si>
  <si>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</si>
  <si>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</si>
  <si>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</si>
  <si>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</si>
  <si>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</si>
  <si>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</si>
  <si>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</si>
  <si>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</si>
  <si>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</si>
  <si>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</si>
  <si>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</si>
  <si>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</si>
  <si>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</si>
  <si>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</si>
  <si>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</si>
  <si>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</si>
  <si>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</si>
  <si>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</si>
  <si>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</si>
  <si>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</si>
  <si>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</si>
  <si>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</si>
  <si>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</si>
  <si>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</si>
  <si>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</si>
  <si>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</si>
  <si>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</si>
  <si>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</si>
  <si>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</si>
  <si>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</si>
  <si>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</si>
  <si>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</si>
  <si>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</si>
  <si>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</si>
  <si>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</si>
  <si>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</si>
  <si>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</si>
  <si>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</si>
  <si>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</si>
  <si>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</si>
  <si>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</si>
  <si>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</si>
  <si>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</si>
  <si>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</si>
  <si>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</si>
  <si>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</si>
  <si>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</si>
  <si>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</si>
  <si>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</si>
  <si>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</si>
  <si>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</si>
  <si>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</si>
  <si>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</si>
  <si>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</si>
  <si>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</si>
  <si>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</si>
  <si>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</si>
  <si>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</si>
  <si>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</si>
  <si>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</si>
  <si>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</si>
  <si>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</si>
  <si>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</si>
  <si>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</si>
  <si>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</si>
  <si>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</si>
  <si>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</si>
  <si>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</si>
  <si>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</si>
  <si>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</si>
  <si>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</si>
  <si>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</si>
  <si>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</si>
  <si>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</si>
  <si>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</si>
  <si>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</si>
  <si>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</si>
  <si>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</si>
  <si>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</si>
  <si>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</si>
  <si>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</si>
  <si>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</si>
  <si>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</si>
  <si>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</si>
  <si>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</si>
  <si>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</si>
  <si>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</si>
  <si>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</si>
  <si>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</si>
  <si>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</si>
  <si>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</si>
  <si>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</si>
  <si>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</si>
  <si>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</si>
  <si>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</si>
  <si>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</si>
  <si>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</si>
  <si>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</si>
  <si>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</si>
  <si>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</si>
  <si>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</si>
  <si>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</si>
  <si>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</si>
  <si>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</si>
  <si>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</si>
  <si>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</si>
  <si>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</si>
  <si>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</si>
  <si>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</si>
  <si>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</si>
  <si>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</si>
  <si>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</si>
  <si>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</si>
  <si>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</si>
  <si>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</si>
  <si>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</si>
  <si>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</si>
  <si>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</si>
  <si>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</si>
  <si>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</si>
  <si>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</si>
  <si>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</si>
  <si>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</si>
  <si>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</si>
  <si>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</si>
  <si>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</si>
  <si>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</si>
  <si>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</si>
  <si>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</si>
  <si>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</si>
  <si>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</si>
  <si>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</si>
  <si>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</si>
  <si>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</si>
  <si>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</si>
  <si>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</si>
  <si>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</si>
  <si>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</si>
  <si>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</si>
  <si>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</si>
  <si>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</si>
  <si>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</si>
  <si>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</si>
  <si>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</si>
  <si>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</si>
  <si>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</si>
  <si>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</si>
  <si>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</si>
  <si>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</si>
  <si>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</si>
  <si>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</si>
  <si>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</si>
  <si>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</si>
  <si>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</si>
  <si>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</si>
  <si>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</si>
  <si>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</si>
  <si>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</si>
  <si>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</si>
  <si>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</si>
  <si>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</si>
  <si>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</si>
  <si>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</si>
  <si>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</si>
  <si>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</si>
  <si>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</si>
  <si>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</si>
  <si>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</si>
  <si>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</si>
  <si>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</si>
  <si>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</si>
  <si>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</si>
  <si>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</si>
  <si>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</si>
  <si>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</si>
  <si>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</si>
  <si>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</si>
  <si>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</si>
  <si>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</si>
  <si>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</si>
  <si>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</si>
  <si>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</si>
  <si>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</si>
  <si>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</si>
  <si>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</si>
  <si>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</si>
  <si>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</si>
  <si>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</si>
  <si>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</si>
  <si>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</si>
  <si>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</si>
  <si>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</si>
  <si>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</si>
  <si>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</si>
  <si>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</si>
  <si>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</si>
  <si>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</si>
  <si>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</si>
  <si>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</si>
  <si>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</si>
  <si>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</si>
  <si>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</si>
  <si>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</si>
  <si>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</si>
  <si>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</si>
  <si>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</si>
  <si>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</si>
  <si>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</si>
  <si>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</si>
  <si>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</si>
  <si>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</si>
  <si>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</si>
  <si>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</si>
  <si>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</si>
  <si>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</si>
  <si>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</si>
  <si>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</si>
  <si>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неконсолидиран</t>
  </si>
  <si>
    <t xml:space="preserve"> НЕКОНСОЛИДИРАН  БАЛАНС </t>
  </si>
  <si>
    <t>Съставител ЗАНИ КОНСУЛТ ООД:……………</t>
  </si>
  <si>
    <t>(ХРИСТО СИНДЖИРЛИЕВ)</t>
  </si>
  <si>
    <t xml:space="preserve">                              Ръководител: ………………….</t>
  </si>
  <si>
    <t>(НИКОЛАЙ ГЕНЧЕВ)</t>
  </si>
  <si>
    <t>Съставител ЗАНИ КОНСУЛТ ООД:</t>
  </si>
  <si>
    <t xml:space="preserve">                                              Ръководител (НИКОЛАЙ ГЕНЧЕВ):</t>
  </si>
  <si>
    <t>Ръководител (НИКОЛАЙ ГЕНЧЕВ):</t>
  </si>
  <si>
    <t xml:space="preserve">Съставител ЗАНИ КОНСУЛТ ООД: ……… </t>
  </si>
  <si>
    <t xml:space="preserve"> Ръководител(НИКОЛАЙ ГЕНЧЕВ):…………..</t>
  </si>
  <si>
    <t>Ръководител (НИКОЛАЙ ГЕНЧЕВ):……………..</t>
  </si>
  <si>
    <t>Съставител (ЗАНИ КОНСУЛТ ООД):……………….</t>
  </si>
  <si>
    <t xml:space="preserve">                                    Съставител(ЗАНИ КОНСУЛТ ООД): …………………..                         </t>
  </si>
  <si>
    <t xml:space="preserve">Съставител (ЗАНИ КОНСУЛТ ООД): </t>
  </si>
  <si>
    <t>Съставител (ЗАНИ КОНСУЛТ ООД): ……………………</t>
  </si>
  <si>
    <t>01.01.2014г. - 31.03.2014г.</t>
  </si>
  <si>
    <t>Дата на съставяне:31.03.2014г.</t>
  </si>
  <si>
    <t>31.03.2014 г.</t>
  </si>
  <si>
    <t xml:space="preserve">Дата на съставяне: 31.03.2014г.              </t>
  </si>
  <si>
    <t xml:space="preserve">Дата  на съставяне:31.03.2014г.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</si>
</sst>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4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3" fillId="0" borderId="0" xfId="60" applyFont="1" applyAlignment="1">
      <alignment horizontal="center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  <xf numFmtId="0" fontId="3" fillId="0" borderId="0" xfId="58" applyFont="1" applyAlignment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zoomScalePageLayoutView="0" workbookViewId="0" topLeftCell="A1">
      <selection activeCell="G71" sqref="G7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879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2" t="s">
        <v>0</v>
      </c>
      <c r="B3" s="532"/>
      <c r="C3" s="532"/>
      <c r="D3" s="532"/>
      <c r="E3" s="14" t="s">
        <v>1</v>
      </c>
      <c r="F3" s="15" t="s">
        <v>2</v>
      </c>
      <c r="G3" s="10"/>
      <c r="H3" s="16">
        <v>822105378</v>
      </c>
    </row>
    <row r="4" spans="1:8" ht="15" customHeight="1">
      <c r="A4" s="532" t="s">
        <v>3</v>
      </c>
      <c r="B4" s="532"/>
      <c r="C4" s="532"/>
      <c r="D4" s="532"/>
      <c r="E4" s="17" t="s">
        <v>878</v>
      </c>
      <c r="F4" s="533" t="s">
        <v>4</v>
      </c>
      <c r="G4" s="533"/>
      <c r="H4" s="16" t="s">
        <v>5</v>
      </c>
    </row>
    <row r="5" spans="1:8" ht="15" customHeight="1">
      <c r="A5" s="532" t="s">
        <v>6</v>
      </c>
      <c r="B5" s="532"/>
      <c r="C5" s="532"/>
      <c r="D5" s="532"/>
      <c r="E5" s="18" t="s">
        <v>894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5" t="s">
        <v>14</v>
      </c>
    </row>
    <row r="8" spans="1:8" ht="14.25">
      <c r="A8" s="26" t="s">
        <v>15</v>
      </c>
      <c r="B8" s="27" t="s">
        <v>16</v>
      </c>
      <c r="C8" s="27">
        <v>1</v>
      </c>
      <c r="D8" s="27">
        <v>2</v>
      </c>
      <c r="E8" s="28" t="s">
        <v>15</v>
      </c>
      <c r="F8" s="27" t="s">
        <v>16</v>
      </c>
      <c r="G8" s="27">
        <v>1</v>
      </c>
      <c r="H8" s="29">
        <v>2</v>
      </c>
    </row>
    <row r="9" spans="1:8" ht="15">
      <c r="A9" s="30" t="s">
        <v>17</v>
      </c>
      <c r="B9" s="31"/>
      <c r="C9" s="32"/>
      <c r="D9" s="33"/>
      <c r="E9" s="34" t="s">
        <v>18</v>
      </c>
      <c r="F9" s="35"/>
      <c r="G9" s="36"/>
      <c r="H9" s="37"/>
    </row>
    <row r="10" spans="1:8" ht="15">
      <c r="A10" s="38" t="s">
        <v>19</v>
      </c>
      <c r="B10" s="39"/>
      <c r="C10" s="32"/>
      <c r="D10" s="33"/>
      <c r="E10" s="40" t="s">
        <v>20</v>
      </c>
      <c r="F10" s="41"/>
      <c r="G10" s="42"/>
      <c r="H10" s="43"/>
    </row>
    <row r="11" spans="1:8" ht="15">
      <c r="A11" s="38" t="s">
        <v>21</v>
      </c>
      <c r="B11" s="44" t="s">
        <v>22</v>
      </c>
      <c r="C11" s="45">
        <v>1643</v>
      </c>
      <c r="D11" s="45">
        <v>1643</v>
      </c>
      <c r="E11" s="40" t="s">
        <v>23</v>
      </c>
      <c r="F11" s="46" t="s">
        <v>24</v>
      </c>
      <c r="G11" s="47">
        <v>942</v>
      </c>
      <c r="H11" s="47">
        <v>942</v>
      </c>
    </row>
    <row r="12" spans="1:8" ht="15">
      <c r="A12" s="38" t="s">
        <v>25</v>
      </c>
      <c r="B12" s="44" t="s">
        <v>26</v>
      </c>
      <c r="C12" s="45">
        <v>3658</v>
      </c>
      <c r="D12" s="45">
        <v>3783</v>
      </c>
      <c r="E12" s="40" t="s">
        <v>27</v>
      </c>
      <c r="F12" s="46" t="s">
        <v>28</v>
      </c>
      <c r="G12" s="48"/>
      <c r="H12" s="48"/>
    </row>
    <row r="13" spans="1:8" ht="15">
      <c r="A13" s="38" t="s">
        <v>29</v>
      </c>
      <c r="B13" s="44" t="s">
        <v>30</v>
      </c>
      <c r="C13" s="45">
        <v>55</v>
      </c>
      <c r="D13" s="45">
        <v>60</v>
      </c>
      <c r="E13" s="40" t="s">
        <v>31</v>
      </c>
      <c r="F13" s="46" t="s">
        <v>32</v>
      </c>
      <c r="G13" s="48"/>
      <c r="H13" s="48"/>
    </row>
    <row r="14" spans="1:8" ht="15">
      <c r="A14" s="38" t="s">
        <v>33</v>
      </c>
      <c r="B14" s="44" t="s">
        <v>34</v>
      </c>
      <c r="C14" s="45">
        <v>411</v>
      </c>
      <c r="D14" s="45">
        <v>414</v>
      </c>
      <c r="E14" s="49" t="s">
        <v>35</v>
      </c>
      <c r="F14" s="46" t="s">
        <v>36</v>
      </c>
      <c r="G14" s="50"/>
      <c r="H14" s="50"/>
    </row>
    <row r="15" spans="1:8" ht="15">
      <c r="A15" s="38" t="s">
        <v>37</v>
      </c>
      <c r="B15" s="44" t="s">
        <v>38</v>
      </c>
      <c r="C15" s="45">
        <v>43</v>
      </c>
      <c r="D15" s="45">
        <v>55</v>
      </c>
      <c r="E15" s="49" t="s">
        <v>39</v>
      </c>
      <c r="F15" s="46" t="s">
        <v>40</v>
      </c>
      <c r="G15" s="50"/>
      <c r="H15" s="50"/>
    </row>
    <row r="16" spans="1:8" ht="15">
      <c r="A16" s="38" t="s">
        <v>41</v>
      </c>
      <c r="B16" s="51" t="s">
        <v>42</v>
      </c>
      <c r="C16" s="45">
        <v>164</v>
      </c>
      <c r="D16" s="45">
        <v>171</v>
      </c>
      <c r="E16" s="49" t="s">
        <v>43</v>
      </c>
      <c r="F16" s="46" t="s">
        <v>44</v>
      </c>
      <c r="G16" s="50"/>
      <c r="H16" s="50"/>
    </row>
    <row r="17" spans="1:18" ht="25.5">
      <c r="A17" s="38" t="s">
        <v>45</v>
      </c>
      <c r="B17" s="44" t="s">
        <v>46</v>
      </c>
      <c r="C17" s="45">
        <v>27</v>
      </c>
      <c r="D17" s="45">
        <v>29</v>
      </c>
      <c r="E17" s="49" t="s">
        <v>47</v>
      </c>
      <c r="F17" s="52" t="s">
        <v>48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49</v>
      </c>
      <c r="B18" s="44" t="s">
        <v>50</v>
      </c>
      <c r="C18" s="45"/>
      <c r="D18" s="45"/>
      <c r="E18" s="40" t="s">
        <v>51</v>
      </c>
      <c r="F18" s="55"/>
      <c r="G18" s="56"/>
      <c r="H18" s="57"/>
    </row>
    <row r="19" spans="1:15" ht="15">
      <c r="A19" s="38" t="s">
        <v>52</v>
      </c>
      <c r="B19" s="58" t="s">
        <v>53</v>
      </c>
      <c r="C19" s="59">
        <f>SUM(C11:C18)</f>
        <v>6001</v>
      </c>
      <c r="D19" s="59">
        <f>SUM(D11:D18)</f>
        <v>6155</v>
      </c>
      <c r="E19" s="40" t="s">
        <v>54</v>
      </c>
      <c r="F19" s="46" t="s">
        <v>55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56</v>
      </c>
      <c r="B20" s="58" t="s">
        <v>57</v>
      </c>
      <c r="C20" s="45"/>
      <c r="D20" s="45"/>
      <c r="E20" s="40" t="s">
        <v>58</v>
      </c>
      <c r="F20" s="46" t="s">
        <v>59</v>
      </c>
      <c r="G20" s="60">
        <v>3780</v>
      </c>
      <c r="H20" s="60">
        <v>3780</v>
      </c>
    </row>
    <row r="21" spans="1:18" ht="15">
      <c r="A21" s="38" t="s">
        <v>60</v>
      </c>
      <c r="B21" s="61" t="s">
        <v>61</v>
      </c>
      <c r="C21" s="45"/>
      <c r="D21" s="45"/>
      <c r="E21" s="62" t="s">
        <v>62</v>
      </c>
      <c r="F21" s="46" t="s">
        <v>63</v>
      </c>
      <c r="G21" s="63">
        <f>SUM(G22:G24)</f>
        <v>18010</v>
      </c>
      <c r="H21" s="63">
        <f>SUM(H22:H24)</f>
        <v>18010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64</v>
      </c>
      <c r="B22" s="44"/>
      <c r="C22" s="65"/>
      <c r="D22" s="59"/>
      <c r="E22" s="49" t="s">
        <v>65</v>
      </c>
      <c r="F22" s="46" t="s">
        <v>66</v>
      </c>
      <c r="G22" s="47">
        <v>2184</v>
      </c>
      <c r="H22" s="47">
        <v>2184</v>
      </c>
    </row>
    <row r="23" spans="1:13" ht="15">
      <c r="A23" s="38" t="s">
        <v>67</v>
      </c>
      <c r="B23" s="44" t="s">
        <v>68</v>
      </c>
      <c r="C23" s="45"/>
      <c r="D23" s="45"/>
      <c r="E23" s="66" t="s">
        <v>69</v>
      </c>
      <c r="F23" s="46" t="s">
        <v>70</v>
      </c>
      <c r="G23" s="47"/>
      <c r="H23" s="47"/>
      <c r="M23" s="67"/>
    </row>
    <row r="24" spans="1:8" ht="15">
      <c r="A24" s="38" t="s">
        <v>71</v>
      </c>
      <c r="B24" s="44" t="s">
        <v>72</v>
      </c>
      <c r="C24" s="45"/>
      <c r="D24" s="45"/>
      <c r="E24" s="40" t="s">
        <v>73</v>
      </c>
      <c r="F24" s="46" t="s">
        <v>74</v>
      </c>
      <c r="G24" s="47">
        <v>15826</v>
      </c>
      <c r="H24" s="47">
        <v>15826</v>
      </c>
    </row>
    <row r="25" spans="1:18" ht="15">
      <c r="A25" s="38" t="s">
        <v>75</v>
      </c>
      <c r="B25" s="44" t="s">
        <v>76</v>
      </c>
      <c r="C25" s="45"/>
      <c r="D25" s="45"/>
      <c r="E25" s="66" t="s">
        <v>77</v>
      </c>
      <c r="F25" s="52" t="s">
        <v>78</v>
      </c>
      <c r="G25" s="53">
        <f>G19+G20+G21</f>
        <v>21790</v>
      </c>
      <c r="H25" s="53">
        <f>H19+H20+H21</f>
        <v>21790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79</v>
      </c>
      <c r="B26" s="44" t="s">
        <v>80</v>
      </c>
      <c r="C26" s="45"/>
      <c r="D26" s="45"/>
      <c r="E26" s="40" t="s">
        <v>81</v>
      </c>
      <c r="F26" s="55"/>
      <c r="G26" s="56"/>
      <c r="H26" s="57"/>
    </row>
    <row r="27" spans="1:18" ht="15">
      <c r="A27" s="38" t="s">
        <v>82</v>
      </c>
      <c r="B27" s="61" t="s">
        <v>83</v>
      </c>
      <c r="C27" s="59">
        <f>SUM(C23:C26)</f>
        <v>0</v>
      </c>
      <c r="D27" s="59">
        <f>SUM(D23:D26)</f>
        <v>0</v>
      </c>
      <c r="E27" s="66" t="s">
        <v>84</v>
      </c>
      <c r="F27" s="46" t="s">
        <v>85</v>
      </c>
      <c r="G27" s="53">
        <f>SUM(G28:G30)</f>
        <v>1573</v>
      </c>
      <c r="H27" s="53">
        <f>SUM(H28:H30)</f>
        <v>1573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86</v>
      </c>
      <c r="F28" s="46" t="s">
        <v>87</v>
      </c>
      <c r="G28" s="47">
        <v>1573</v>
      </c>
      <c r="H28" s="47">
        <v>1573</v>
      </c>
    </row>
    <row r="29" spans="1:13" ht="15">
      <c r="A29" s="38" t="s">
        <v>88</v>
      </c>
      <c r="B29" s="44"/>
      <c r="C29" s="65"/>
      <c r="D29" s="59"/>
      <c r="E29" s="62" t="s">
        <v>89</v>
      </c>
      <c r="F29" s="46" t="s">
        <v>90</v>
      </c>
      <c r="G29" s="50"/>
      <c r="H29" s="50"/>
      <c r="M29" s="67"/>
    </row>
    <row r="30" spans="1:8" ht="15">
      <c r="A30" s="38" t="s">
        <v>91</v>
      </c>
      <c r="B30" s="44" t="s">
        <v>92</v>
      </c>
      <c r="C30" s="45"/>
      <c r="D30" s="45"/>
      <c r="E30" s="40" t="s">
        <v>93</v>
      </c>
      <c r="F30" s="46" t="s">
        <v>94</v>
      </c>
      <c r="G30" s="60"/>
      <c r="H30" s="60"/>
    </row>
    <row r="31" spans="1:13" ht="15">
      <c r="A31" s="38" t="s">
        <v>95</v>
      </c>
      <c r="B31" s="44" t="s">
        <v>96</v>
      </c>
      <c r="C31" s="68"/>
      <c r="D31" s="68"/>
      <c r="E31" s="66" t="s">
        <v>97</v>
      </c>
      <c r="F31" s="46" t="s">
        <v>98</v>
      </c>
      <c r="G31" s="47">
        <v>126</v>
      </c>
      <c r="H31" s="47"/>
      <c r="M31" s="67"/>
    </row>
    <row r="32" spans="1:15" ht="15">
      <c r="A32" s="38" t="s">
        <v>99</v>
      </c>
      <c r="B32" s="61" t="s">
        <v>100</v>
      </c>
      <c r="C32" s="59">
        <f>C30+C31</f>
        <v>0</v>
      </c>
      <c r="D32" s="59">
        <f>D30+D31</f>
        <v>0</v>
      </c>
      <c r="E32" s="49" t="s">
        <v>101</v>
      </c>
      <c r="F32" s="46" t="s">
        <v>102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103</v>
      </c>
      <c r="B33" s="51"/>
      <c r="C33" s="65"/>
      <c r="D33" s="59"/>
      <c r="E33" s="66" t="s">
        <v>104</v>
      </c>
      <c r="F33" s="52" t="s">
        <v>105</v>
      </c>
      <c r="G33" s="53">
        <f>G27+G31+G32</f>
        <v>1699</v>
      </c>
      <c r="H33" s="53">
        <f>H27+H31+H32</f>
        <v>1573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106</v>
      </c>
      <c r="B34" s="51" t="s">
        <v>107</v>
      </c>
      <c r="C34" s="59">
        <f>SUM(C35:C38)</f>
        <v>5</v>
      </c>
      <c r="D34" s="59">
        <f>SUM(D35:D38)</f>
        <v>5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108</v>
      </c>
      <c r="B35" s="44" t="s">
        <v>109</v>
      </c>
      <c r="C35" s="45">
        <v>5</v>
      </c>
      <c r="D35" s="45">
        <v>5</v>
      </c>
      <c r="E35" s="72"/>
      <c r="F35" s="73"/>
      <c r="G35" s="74"/>
      <c r="H35" s="75"/>
    </row>
    <row r="36" spans="1:18" ht="15">
      <c r="A36" s="38" t="s">
        <v>110</v>
      </c>
      <c r="B36" s="44" t="s">
        <v>111</v>
      </c>
      <c r="C36" s="45"/>
      <c r="D36" s="45"/>
      <c r="E36" s="40" t="s">
        <v>112</v>
      </c>
      <c r="F36" s="76" t="s">
        <v>113</v>
      </c>
      <c r="G36" s="53">
        <f>G25+G17+G33</f>
        <v>24431</v>
      </c>
      <c r="H36" s="53">
        <f>H25+H17+H33</f>
        <v>24305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114</v>
      </c>
      <c r="B37" s="44" t="s">
        <v>115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116</v>
      </c>
      <c r="B38" s="44" t="s">
        <v>117</v>
      </c>
      <c r="C38" s="45"/>
      <c r="D38" s="45"/>
      <c r="E38" s="78"/>
      <c r="F38" s="73"/>
      <c r="G38" s="74"/>
      <c r="H38" s="75"/>
    </row>
    <row r="39" spans="1:15" ht="15">
      <c r="A39" s="38" t="s">
        <v>118</v>
      </c>
      <c r="B39" s="79" t="s">
        <v>119</v>
      </c>
      <c r="C39" s="80">
        <f>C40+C41+C43</f>
        <v>0</v>
      </c>
      <c r="D39" s="80">
        <f>D40+D41+D43</f>
        <v>0</v>
      </c>
      <c r="E39" s="81" t="s">
        <v>120</v>
      </c>
      <c r="F39" s="76" t="s">
        <v>121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122</v>
      </c>
      <c r="B40" s="79" t="s">
        <v>123</v>
      </c>
      <c r="C40" s="45"/>
      <c r="D40" s="45"/>
      <c r="E40" s="49"/>
      <c r="F40" s="77"/>
      <c r="G40" s="70"/>
      <c r="H40" s="71"/>
    </row>
    <row r="41" spans="1:8" ht="15">
      <c r="A41" s="38" t="s">
        <v>124</v>
      </c>
      <c r="B41" s="79" t="s">
        <v>125</v>
      </c>
      <c r="C41" s="45"/>
      <c r="D41" s="45"/>
      <c r="E41" s="81" t="s">
        <v>126</v>
      </c>
      <c r="F41" s="82"/>
      <c r="G41" s="83"/>
      <c r="H41" s="84"/>
    </row>
    <row r="42" spans="1:8" ht="15">
      <c r="A42" s="38" t="s">
        <v>127</v>
      </c>
      <c r="B42" s="79" t="s">
        <v>128</v>
      </c>
      <c r="C42" s="85"/>
      <c r="D42" s="85"/>
      <c r="E42" s="40" t="s">
        <v>129</v>
      </c>
      <c r="F42" s="73"/>
      <c r="G42" s="74"/>
      <c r="H42" s="75"/>
    </row>
    <row r="43" spans="1:13" ht="15">
      <c r="A43" s="38" t="s">
        <v>130</v>
      </c>
      <c r="B43" s="79" t="s">
        <v>131</v>
      </c>
      <c r="C43" s="45"/>
      <c r="D43" s="45"/>
      <c r="E43" s="49" t="s">
        <v>132</v>
      </c>
      <c r="F43" s="46" t="s">
        <v>133</v>
      </c>
      <c r="G43" s="47"/>
      <c r="H43" s="47"/>
      <c r="M43" s="67"/>
    </row>
    <row r="44" spans="1:8" ht="15">
      <c r="A44" s="38" t="s">
        <v>134</v>
      </c>
      <c r="B44" s="79" t="s">
        <v>135</v>
      </c>
      <c r="C44" s="45"/>
      <c r="D44" s="45"/>
      <c r="E44" s="86" t="s">
        <v>136</v>
      </c>
      <c r="F44" s="46" t="s">
        <v>137</v>
      </c>
      <c r="G44" s="47"/>
      <c r="H44" s="47"/>
    </row>
    <row r="45" spans="1:15" ht="15">
      <c r="A45" s="38" t="s">
        <v>138</v>
      </c>
      <c r="B45" s="58" t="s">
        <v>139</v>
      </c>
      <c r="C45" s="59">
        <f>C34+C39+C44</f>
        <v>5</v>
      </c>
      <c r="D45" s="59">
        <f>D34+D39+D44</f>
        <v>5</v>
      </c>
      <c r="E45" s="62" t="s">
        <v>140</v>
      </c>
      <c r="F45" s="46" t="s">
        <v>141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142</v>
      </c>
      <c r="B46" s="44"/>
      <c r="C46" s="65"/>
      <c r="D46" s="59"/>
      <c r="E46" s="40" t="s">
        <v>143</v>
      </c>
      <c r="F46" s="46" t="s">
        <v>144</v>
      </c>
      <c r="G46" s="47"/>
      <c r="H46" s="47"/>
    </row>
    <row r="47" spans="1:13" ht="15">
      <c r="A47" s="38" t="s">
        <v>145</v>
      </c>
      <c r="B47" s="44" t="s">
        <v>146</v>
      </c>
      <c r="C47" s="45"/>
      <c r="D47" s="45"/>
      <c r="E47" s="62" t="s">
        <v>147</v>
      </c>
      <c r="F47" s="46" t="s">
        <v>148</v>
      </c>
      <c r="G47" s="47"/>
      <c r="H47" s="47"/>
      <c r="M47" s="67"/>
    </row>
    <row r="48" spans="1:8" ht="15">
      <c r="A48" s="38" t="s">
        <v>149</v>
      </c>
      <c r="B48" s="51" t="s">
        <v>150</v>
      </c>
      <c r="C48" s="45"/>
      <c r="D48" s="45"/>
      <c r="E48" s="40" t="s">
        <v>151</v>
      </c>
      <c r="F48" s="46" t="s">
        <v>152</v>
      </c>
      <c r="G48" s="47"/>
      <c r="H48" s="47"/>
    </row>
    <row r="49" spans="1:18" ht="15">
      <c r="A49" s="38" t="s">
        <v>153</v>
      </c>
      <c r="B49" s="44" t="s">
        <v>154</v>
      </c>
      <c r="C49" s="45"/>
      <c r="D49" s="45"/>
      <c r="E49" s="62" t="s">
        <v>52</v>
      </c>
      <c r="F49" s="52" t="s">
        <v>155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79</v>
      </c>
      <c r="B50" s="44" t="s">
        <v>156</v>
      </c>
      <c r="C50" s="45"/>
      <c r="D50" s="45"/>
      <c r="E50" s="40"/>
      <c r="F50" s="46"/>
      <c r="G50" s="65"/>
      <c r="H50" s="53"/>
    </row>
    <row r="51" spans="1:15" ht="15">
      <c r="A51" s="38" t="s">
        <v>157</v>
      </c>
      <c r="B51" s="58" t="s">
        <v>158</v>
      </c>
      <c r="C51" s="59">
        <f>SUM(C47:C50)</f>
        <v>0</v>
      </c>
      <c r="D51" s="59">
        <f>SUM(D47:D50)</f>
        <v>0</v>
      </c>
      <c r="E51" s="62" t="s">
        <v>159</v>
      </c>
      <c r="F51" s="52" t="s">
        <v>160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161</v>
      </c>
      <c r="F52" s="52" t="s">
        <v>162</v>
      </c>
      <c r="G52" s="47"/>
      <c r="H52" s="47"/>
    </row>
    <row r="53" spans="1:8" ht="15">
      <c r="A53" s="38" t="s">
        <v>163</v>
      </c>
      <c r="B53" s="58" t="s">
        <v>164</v>
      </c>
      <c r="C53" s="45"/>
      <c r="D53" s="45"/>
      <c r="E53" s="40" t="s">
        <v>165</v>
      </c>
      <c r="F53" s="52" t="s">
        <v>166</v>
      </c>
      <c r="G53" s="47"/>
      <c r="H53" s="47"/>
    </row>
    <row r="54" spans="1:8" ht="15">
      <c r="A54" s="38" t="s">
        <v>167</v>
      </c>
      <c r="B54" s="58" t="s">
        <v>168</v>
      </c>
      <c r="C54" s="45">
        <v>25</v>
      </c>
      <c r="D54" s="45">
        <v>25</v>
      </c>
      <c r="E54" s="40" t="s">
        <v>169</v>
      </c>
      <c r="F54" s="52" t="s">
        <v>170</v>
      </c>
      <c r="G54" s="47"/>
      <c r="H54" s="47"/>
    </row>
    <row r="55" spans="1:18" ht="25.5">
      <c r="A55" s="87" t="s">
        <v>171</v>
      </c>
      <c r="B55" s="88" t="s">
        <v>172</v>
      </c>
      <c r="C55" s="59">
        <f>C19+C20+C21+C27+C32+C45+C51+C53+C54</f>
        <v>6031</v>
      </c>
      <c r="D55" s="59">
        <f>D19+D20+D21+D27+D32+D45+D51+D53+D54</f>
        <v>6185</v>
      </c>
      <c r="E55" s="40" t="s">
        <v>173</v>
      </c>
      <c r="F55" s="76" t="s">
        <v>174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175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176</v>
      </c>
      <c r="B57" s="44"/>
      <c r="C57" s="65"/>
      <c r="D57" s="59"/>
      <c r="E57" s="91" t="s">
        <v>177</v>
      </c>
      <c r="F57" s="90"/>
      <c r="G57" s="65"/>
      <c r="H57" s="53"/>
      <c r="M57" s="67"/>
    </row>
    <row r="58" spans="1:8" ht="15">
      <c r="A58" s="38" t="s">
        <v>178</v>
      </c>
      <c r="B58" s="44" t="s">
        <v>179</v>
      </c>
      <c r="C58" s="45">
        <v>7059</v>
      </c>
      <c r="D58" s="45">
        <v>6484</v>
      </c>
      <c r="E58" s="40" t="s">
        <v>129</v>
      </c>
      <c r="F58" s="92"/>
      <c r="G58" s="65"/>
      <c r="H58" s="53"/>
    </row>
    <row r="59" spans="1:13" ht="15">
      <c r="A59" s="38" t="s">
        <v>180</v>
      </c>
      <c r="B59" s="44" t="s">
        <v>181</v>
      </c>
      <c r="C59" s="45">
        <v>3174</v>
      </c>
      <c r="D59" s="45">
        <v>3174</v>
      </c>
      <c r="E59" s="62" t="s">
        <v>182</v>
      </c>
      <c r="F59" s="46" t="s">
        <v>183</v>
      </c>
      <c r="G59" s="47">
        <v>6143</v>
      </c>
      <c r="H59" s="47">
        <v>2451</v>
      </c>
      <c r="M59" s="67"/>
    </row>
    <row r="60" spans="1:8" ht="15">
      <c r="A60" s="38" t="s">
        <v>184</v>
      </c>
      <c r="B60" s="44" t="s">
        <v>185</v>
      </c>
      <c r="C60" s="45"/>
      <c r="D60" s="45"/>
      <c r="E60" s="40" t="s">
        <v>186</v>
      </c>
      <c r="F60" s="46" t="s">
        <v>187</v>
      </c>
      <c r="G60" s="47"/>
      <c r="H60" s="47"/>
    </row>
    <row r="61" spans="1:18" ht="15">
      <c r="A61" s="38" t="s">
        <v>188</v>
      </c>
      <c r="B61" s="51" t="s">
        <v>189</v>
      </c>
      <c r="C61" s="45">
        <v>1917</v>
      </c>
      <c r="D61" s="45">
        <v>1917</v>
      </c>
      <c r="E61" s="49" t="s">
        <v>190</v>
      </c>
      <c r="F61" s="92" t="s">
        <v>191</v>
      </c>
      <c r="G61" s="53">
        <f>SUM(G62:G68)</f>
        <v>5613</v>
      </c>
      <c r="H61" s="53">
        <f>SUM(H62:H68)</f>
        <v>5839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192</v>
      </c>
      <c r="B62" s="51" t="s">
        <v>193</v>
      </c>
      <c r="C62" s="45"/>
      <c r="D62" s="45"/>
      <c r="E62" s="49" t="s">
        <v>194</v>
      </c>
      <c r="F62" s="46" t="s">
        <v>195</v>
      </c>
      <c r="G62" s="47"/>
      <c r="H62" s="47"/>
    </row>
    <row r="63" spans="1:13" ht="15">
      <c r="A63" s="38" t="s">
        <v>196</v>
      </c>
      <c r="B63" s="44" t="s">
        <v>197</v>
      </c>
      <c r="C63" s="45"/>
      <c r="D63" s="45"/>
      <c r="E63" s="40" t="s">
        <v>198</v>
      </c>
      <c r="F63" s="46" t="s">
        <v>199</v>
      </c>
      <c r="G63" s="47"/>
      <c r="H63" s="47"/>
      <c r="M63" s="67"/>
    </row>
    <row r="64" spans="1:15" ht="15">
      <c r="A64" s="38" t="s">
        <v>52</v>
      </c>
      <c r="B64" s="58" t="s">
        <v>200</v>
      </c>
      <c r="C64" s="59">
        <f>SUM(C58:C63)</f>
        <v>12150</v>
      </c>
      <c r="D64" s="59">
        <f>SUM(D58:D63)</f>
        <v>11575</v>
      </c>
      <c r="E64" s="40" t="s">
        <v>201</v>
      </c>
      <c r="F64" s="46" t="s">
        <v>202</v>
      </c>
      <c r="G64" s="47">
        <v>5384</v>
      </c>
      <c r="H64" s="47">
        <v>5606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203</v>
      </c>
      <c r="F65" s="46" t="s">
        <v>204</v>
      </c>
      <c r="G65" s="47">
        <v>104</v>
      </c>
      <c r="H65" s="47"/>
    </row>
    <row r="66" spans="1:8" ht="15">
      <c r="A66" s="38" t="s">
        <v>205</v>
      </c>
      <c r="B66" s="44"/>
      <c r="C66" s="65"/>
      <c r="D66" s="59"/>
      <c r="E66" s="40" t="s">
        <v>206</v>
      </c>
      <c r="F66" s="46" t="s">
        <v>207</v>
      </c>
      <c r="G66" s="47">
        <v>125</v>
      </c>
      <c r="H66" s="47">
        <v>225</v>
      </c>
    </row>
    <row r="67" spans="1:8" ht="15">
      <c r="A67" s="38" t="s">
        <v>208</v>
      </c>
      <c r="B67" s="44" t="s">
        <v>209</v>
      </c>
      <c r="C67" s="45">
        <v>3127</v>
      </c>
      <c r="D67" s="45">
        <v>3127</v>
      </c>
      <c r="E67" s="40" t="s">
        <v>210</v>
      </c>
      <c r="F67" s="46" t="s">
        <v>211</v>
      </c>
      <c r="G67" s="47"/>
      <c r="H67" s="47"/>
    </row>
    <row r="68" spans="1:8" ht="15">
      <c r="A68" s="38" t="s">
        <v>212</v>
      </c>
      <c r="B68" s="44" t="s">
        <v>213</v>
      </c>
      <c r="C68" s="45">
        <v>7357</v>
      </c>
      <c r="D68" s="45">
        <v>6951</v>
      </c>
      <c r="E68" s="40" t="s">
        <v>214</v>
      </c>
      <c r="F68" s="46" t="s">
        <v>215</v>
      </c>
      <c r="G68" s="47"/>
      <c r="H68" s="47">
        <v>8</v>
      </c>
    </row>
    <row r="69" spans="1:8" ht="15">
      <c r="A69" s="38" t="s">
        <v>216</v>
      </c>
      <c r="B69" s="44" t="s">
        <v>217</v>
      </c>
      <c r="C69" s="45">
        <v>1507</v>
      </c>
      <c r="D69" s="45">
        <v>2718</v>
      </c>
      <c r="E69" s="62" t="s">
        <v>79</v>
      </c>
      <c r="F69" s="46" t="s">
        <v>218</v>
      </c>
      <c r="G69" s="47">
        <v>118</v>
      </c>
      <c r="H69" s="47">
        <v>70</v>
      </c>
    </row>
    <row r="70" spans="1:8" ht="15">
      <c r="A70" s="38" t="s">
        <v>219</v>
      </c>
      <c r="B70" s="44" t="s">
        <v>220</v>
      </c>
      <c r="C70" s="45"/>
      <c r="D70" s="45"/>
      <c r="E70" s="40" t="s">
        <v>221</v>
      </c>
      <c r="F70" s="46" t="s">
        <v>222</v>
      </c>
      <c r="G70" s="47">
        <v>1064</v>
      </c>
      <c r="H70" s="47"/>
    </row>
    <row r="71" spans="1:18" ht="15">
      <c r="A71" s="38" t="s">
        <v>223</v>
      </c>
      <c r="B71" s="44" t="s">
        <v>224</v>
      </c>
      <c r="C71" s="45"/>
      <c r="D71" s="45"/>
      <c r="E71" s="66" t="s">
        <v>47</v>
      </c>
      <c r="F71" s="93" t="s">
        <v>225</v>
      </c>
      <c r="G71" s="94">
        <f>G59+G60+G61+G69+G70</f>
        <v>12938</v>
      </c>
      <c r="H71" s="94">
        <f>H59+H60+H61+H69+H70</f>
        <v>8360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226</v>
      </c>
      <c r="B72" s="44" t="s">
        <v>227</v>
      </c>
      <c r="C72" s="45">
        <v>627</v>
      </c>
      <c r="D72" s="45">
        <v>360</v>
      </c>
      <c r="E72" s="49"/>
      <c r="F72" s="95"/>
      <c r="G72" s="96"/>
      <c r="H72" s="97"/>
    </row>
    <row r="73" spans="1:8" ht="15">
      <c r="A73" s="38" t="s">
        <v>228</v>
      </c>
      <c r="B73" s="44" t="s">
        <v>229</v>
      </c>
      <c r="C73" s="45"/>
      <c r="D73" s="45"/>
      <c r="E73" s="98"/>
      <c r="F73" s="99"/>
      <c r="G73" s="100"/>
      <c r="H73" s="101"/>
    </row>
    <row r="74" spans="1:8" ht="15">
      <c r="A74" s="38" t="s">
        <v>230</v>
      </c>
      <c r="B74" s="44" t="s">
        <v>231</v>
      </c>
      <c r="C74" s="45">
        <v>2670</v>
      </c>
      <c r="D74" s="45">
        <v>1321</v>
      </c>
      <c r="E74" s="40" t="s">
        <v>232</v>
      </c>
      <c r="F74" s="102" t="s">
        <v>233</v>
      </c>
      <c r="G74" s="47"/>
      <c r="H74" s="47"/>
    </row>
    <row r="75" spans="1:15" ht="15">
      <c r="A75" s="38" t="s">
        <v>77</v>
      </c>
      <c r="B75" s="58" t="s">
        <v>234</v>
      </c>
      <c r="C75" s="59">
        <f>SUM(C67:C74)</f>
        <v>15288</v>
      </c>
      <c r="D75" s="59">
        <f>SUM(D67:D74)</f>
        <v>14477</v>
      </c>
      <c r="E75" s="62" t="s">
        <v>161</v>
      </c>
      <c r="F75" s="52" t="s">
        <v>235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236</v>
      </c>
      <c r="F76" s="52" t="s">
        <v>237</v>
      </c>
      <c r="G76" s="47"/>
      <c r="H76" s="47"/>
    </row>
    <row r="77" spans="1:13" ht="15">
      <c r="A77" s="38" t="s">
        <v>238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239</v>
      </c>
      <c r="B78" s="44" t="s">
        <v>240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241</v>
      </c>
      <c r="B79" s="44" t="s">
        <v>242</v>
      </c>
      <c r="C79" s="45"/>
      <c r="D79" s="45"/>
      <c r="E79" s="62" t="s">
        <v>243</v>
      </c>
      <c r="F79" s="76" t="s">
        <v>244</v>
      </c>
      <c r="G79" s="106">
        <f>G71+G74+G75+G76</f>
        <v>12938</v>
      </c>
      <c r="H79" s="106">
        <f>H71+H74+H75+H76</f>
        <v>8360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245</v>
      </c>
      <c r="B80" s="44" t="s">
        <v>246</v>
      </c>
      <c r="C80" s="45"/>
      <c r="D80" s="45"/>
      <c r="E80" s="40"/>
      <c r="F80" s="107"/>
      <c r="G80" s="108"/>
      <c r="H80" s="109"/>
    </row>
    <row r="81" spans="1:8" ht="15">
      <c r="A81" s="38" t="s">
        <v>247</v>
      </c>
      <c r="B81" s="44" t="s">
        <v>248</v>
      </c>
      <c r="C81" s="45"/>
      <c r="D81" s="45"/>
      <c r="E81" s="98"/>
      <c r="F81" s="108"/>
      <c r="G81" s="108"/>
      <c r="H81" s="109"/>
    </row>
    <row r="82" spans="1:8" ht="15">
      <c r="A82" s="38" t="s">
        <v>249</v>
      </c>
      <c r="B82" s="44" t="s">
        <v>250</v>
      </c>
      <c r="C82" s="45"/>
      <c r="D82" s="45"/>
      <c r="E82" s="78"/>
      <c r="F82" s="108"/>
      <c r="G82" s="108"/>
      <c r="H82" s="109"/>
    </row>
    <row r="83" spans="1:8" ht="15">
      <c r="A83" s="38" t="s">
        <v>134</v>
      </c>
      <c r="B83" s="44" t="s">
        <v>251</v>
      </c>
      <c r="C83" s="45"/>
      <c r="D83" s="45"/>
      <c r="E83" s="98"/>
      <c r="F83" s="108"/>
      <c r="G83" s="108"/>
      <c r="H83" s="109"/>
    </row>
    <row r="84" spans="1:14" ht="15">
      <c r="A84" s="38" t="s">
        <v>252</v>
      </c>
      <c r="B84" s="58" t="s">
        <v>253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254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255</v>
      </c>
      <c r="B87" s="44" t="s">
        <v>256</v>
      </c>
      <c r="C87" s="45">
        <v>16</v>
      </c>
      <c r="D87" s="45">
        <v>19</v>
      </c>
      <c r="E87" s="98"/>
      <c r="F87" s="108"/>
      <c r="G87" s="108"/>
      <c r="H87" s="109"/>
      <c r="M87" s="67"/>
    </row>
    <row r="88" spans="1:8" ht="15">
      <c r="A88" s="38" t="s">
        <v>257</v>
      </c>
      <c r="B88" s="44" t="s">
        <v>258</v>
      </c>
      <c r="C88" s="45">
        <v>3775</v>
      </c>
      <c r="D88" s="45">
        <v>300</v>
      </c>
      <c r="E88" s="78"/>
      <c r="F88" s="108"/>
      <c r="G88" s="108"/>
      <c r="H88" s="109"/>
    </row>
    <row r="89" spans="1:13" ht="15">
      <c r="A89" s="38" t="s">
        <v>259</v>
      </c>
      <c r="B89" s="44" t="s">
        <v>260</v>
      </c>
      <c r="C89" s="45">
        <v>109</v>
      </c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261</v>
      </c>
      <c r="B90" s="44" t="s">
        <v>262</v>
      </c>
      <c r="C90" s="45"/>
      <c r="D90" s="45"/>
      <c r="E90" s="78"/>
      <c r="F90" s="108"/>
      <c r="G90" s="108"/>
      <c r="H90" s="109"/>
    </row>
    <row r="91" spans="1:14" ht="15">
      <c r="A91" s="38" t="s">
        <v>263</v>
      </c>
      <c r="B91" s="58" t="s">
        <v>264</v>
      </c>
      <c r="C91" s="59">
        <f>SUM(C87:C90)</f>
        <v>3900</v>
      </c>
      <c r="D91" s="59">
        <f>SUM(D87:D90)</f>
        <v>428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265</v>
      </c>
      <c r="B92" s="58" t="s">
        <v>266</v>
      </c>
      <c r="C92" s="45"/>
      <c r="D92" s="45"/>
      <c r="E92" s="78"/>
      <c r="F92" s="108"/>
      <c r="G92" s="108"/>
      <c r="H92" s="109"/>
    </row>
    <row r="93" spans="1:14" ht="15">
      <c r="A93" s="38" t="s">
        <v>267</v>
      </c>
      <c r="B93" s="110" t="s">
        <v>268</v>
      </c>
      <c r="C93" s="59">
        <f>C64+C75+C84+C91+C92</f>
        <v>31338</v>
      </c>
      <c r="D93" s="59">
        <f>D64+D75+D84+D91+D92</f>
        <v>26480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269</v>
      </c>
      <c r="B94" s="112" t="s">
        <v>270</v>
      </c>
      <c r="C94" s="113">
        <f>C93+C55</f>
        <v>37369</v>
      </c>
      <c r="D94" s="113">
        <f>D93+D55</f>
        <v>32665</v>
      </c>
      <c r="E94" s="114" t="s">
        <v>271</v>
      </c>
      <c r="F94" s="115" t="s">
        <v>272</v>
      </c>
      <c r="G94" s="116">
        <f>G36+G39+G55+G79</f>
        <v>37369</v>
      </c>
      <c r="H94" s="116">
        <f>H36+H39+H55+H79</f>
        <v>32665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273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895</v>
      </c>
      <c r="B98" s="124"/>
      <c r="C98" s="534" t="s">
        <v>880</v>
      </c>
      <c r="D98" s="534"/>
      <c r="E98" s="534"/>
      <c r="F98" s="8"/>
      <c r="G98" s="9"/>
      <c r="H98" s="10"/>
      <c r="M98" s="67"/>
    </row>
    <row r="99" spans="1:8" ht="15">
      <c r="A99" s="1" t="s">
        <v>274</v>
      </c>
      <c r="C99" s="126"/>
      <c r="D99" s="127"/>
      <c r="E99" s="126" t="s">
        <v>881</v>
      </c>
      <c r="F99" s="8"/>
      <c r="G99" s="9"/>
      <c r="H99" s="10"/>
    </row>
    <row r="100" spans="1:5" ht="15" customHeight="1">
      <c r="A100" s="128"/>
      <c r="B100" s="128"/>
      <c r="C100" s="534" t="s">
        <v>882</v>
      </c>
      <c r="D100" s="534"/>
      <c r="E100" s="534"/>
    </row>
    <row r="101" ht="12.75">
      <c r="E101" s="1" t="s">
        <v>883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C34" sqref="C34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6" t="s">
        <v>276</v>
      </c>
      <c r="B1" s="536"/>
      <c r="C1" s="536"/>
      <c r="D1" s="536"/>
      <c r="E1" s="536"/>
      <c r="F1" s="536"/>
      <c r="G1" s="131"/>
      <c r="H1" s="131"/>
    </row>
    <row r="2" spans="1:8" ht="15" customHeight="1">
      <c r="A2" s="132" t="s">
        <v>277</v>
      </c>
      <c r="B2" s="537" t="str">
        <f>'справка №1-БАЛАНС'!E3</f>
        <v> КАУЧУК АД</v>
      </c>
      <c r="C2" s="537"/>
      <c r="D2" s="537"/>
      <c r="E2" s="537"/>
      <c r="F2" s="538" t="s">
        <v>278</v>
      </c>
      <c r="G2" s="538"/>
      <c r="H2" s="133">
        <f>'справка №1-БАЛАНС'!H3</f>
        <v>822105378</v>
      </c>
    </row>
    <row r="3" spans="1:8" ht="15" customHeight="1">
      <c r="A3" s="132" t="s">
        <v>279</v>
      </c>
      <c r="B3" s="537" t="str">
        <f>'справка №1-БАЛАНС'!E4</f>
        <v>неконсолидиран</v>
      </c>
      <c r="C3" s="537"/>
      <c r="D3" s="537"/>
      <c r="E3" s="537"/>
      <c r="F3" s="134" t="s">
        <v>4</v>
      </c>
      <c r="G3" s="135"/>
      <c r="H3" s="135" t="str">
        <f>'справка №1-БАЛАНС'!H4</f>
        <v> </v>
      </c>
    </row>
    <row r="4" spans="1:8" ht="17.25" customHeight="1">
      <c r="A4" s="132" t="s">
        <v>6</v>
      </c>
      <c r="B4" s="539" t="str">
        <f>'справка №1-БАЛАНС'!E5</f>
        <v>01.01.2014г. - 31.03.2014г.</v>
      </c>
      <c r="C4" s="539"/>
      <c r="D4" s="539"/>
      <c r="E4" s="136"/>
      <c r="F4" s="137"/>
      <c r="G4" s="131"/>
      <c r="H4" s="138" t="s">
        <v>280</v>
      </c>
    </row>
    <row r="5" spans="1:8" ht="24">
      <c r="A5" s="139" t="s">
        <v>281</v>
      </c>
      <c r="B5" s="140" t="s">
        <v>9</v>
      </c>
      <c r="C5" s="139" t="s">
        <v>10</v>
      </c>
      <c r="D5" s="141" t="s">
        <v>14</v>
      </c>
      <c r="E5" s="139" t="s">
        <v>282</v>
      </c>
      <c r="F5" s="140" t="s">
        <v>9</v>
      </c>
      <c r="G5" s="139" t="s">
        <v>10</v>
      </c>
      <c r="H5" s="139" t="s">
        <v>14</v>
      </c>
    </row>
    <row r="6" spans="1:8" ht="12">
      <c r="A6" s="142" t="s">
        <v>15</v>
      </c>
      <c r="B6" s="142" t="s">
        <v>16</v>
      </c>
      <c r="C6" s="142">
        <v>1</v>
      </c>
      <c r="D6" s="142">
        <v>2</v>
      </c>
      <c r="E6" s="142" t="s">
        <v>15</v>
      </c>
      <c r="F6" s="139" t="s">
        <v>16</v>
      </c>
      <c r="G6" s="139">
        <v>1</v>
      </c>
      <c r="H6" s="139">
        <v>2</v>
      </c>
    </row>
    <row r="7" spans="1:8" ht="12">
      <c r="A7" s="143" t="s">
        <v>283</v>
      </c>
      <c r="B7" s="143"/>
      <c r="C7" s="144"/>
      <c r="D7" s="144"/>
      <c r="E7" s="143" t="s">
        <v>284</v>
      </c>
      <c r="F7" s="145"/>
      <c r="G7" s="146"/>
      <c r="H7" s="146"/>
    </row>
    <row r="8" spans="1:8" ht="12">
      <c r="A8" s="147" t="s">
        <v>285</v>
      </c>
      <c r="B8" s="147"/>
      <c r="C8" s="148"/>
      <c r="D8" s="149"/>
      <c r="E8" s="147" t="s">
        <v>286</v>
      </c>
      <c r="F8" s="145"/>
      <c r="G8" s="146"/>
      <c r="H8" s="146"/>
    </row>
    <row r="9" spans="1:8" ht="12">
      <c r="A9" s="150" t="s">
        <v>287</v>
      </c>
      <c r="B9" s="151" t="s">
        <v>288</v>
      </c>
      <c r="C9" s="152">
        <v>5144</v>
      </c>
      <c r="D9" s="152">
        <v>4573</v>
      </c>
      <c r="E9" s="150" t="s">
        <v>289</v>
      </c>
      <c r="F9" s="153" t="s">
        <v>290</v>
      </c>
      <c r="G9" s="154">
        <v>6334</v>
      </c>
      <c r="H9" s="154">
        <v>5350</v>
      </c>
    </row>
    <row r="10" spans="1:8" ht="12">
      <c r="A10" s="150" t="s">
        <v>291</v>
      </c>
      <c r="B10" s="151" t="s">
        <v>292</v>
      </c>
      <c r="C10" s="152">
        <v>279</v>
      </c>
      <c r="D10" s="152">
        <v>116</v>
      </c>
      <c r="E10" s="150" t="s">
        <v>293</v>
      </c>
      <c r="F10" s="153" t="s">
        <v>294</v>
      </c>
      <c r="G10" s="154"/>
      <c r="H10" s="154"/>
    </row>
    <row r="11" spans="1:8" ht="12">
      <c r="A11" s="150" t="s">
        <v>295</v>
      </c>
      <c r="B11" s="151" t="s">
        <v>296</v>
      </c>
      <c r="C11" s="152">
        <v>152</v>
      </c>
      <c r="D11" s="152">
        <v>181</v>
      </c>
      <c r="E11" s="155" t="s">
        <v>297</v>
      </c>
      <c r="F11" s="153" t="s">
        <v>298</v>
      </c>
      <c r="G11" s="154"/>
      <c r="H11" s="154">
        <v>6</v>
      </c>
    </row>
    <row r="12" spans="1:8" ht="12">
      <c r="A12" s="150" t="s">
        <v>299</v>
      </c>
      <c r="B12" s="151" t="s">
        <v>300</v>
      </c>
      <c r="C12" s="152">
        <v>403</v>
      </c>
      <c r="D12" s="152">
        <v>355</v>
      </c>
      <c r="E12" s="155" t="s">
        <v>79</v>
      </c>
      <c r="F12" s="153" t="s">
        <v>301</v>
      </c>
      <c r="G12" s="154">
        <v>64</v>
      </c>
      <c r="H12" s="154">
        <v>25</v>
      </c>
    </row>
    <row r="13" spans="1:18" ht="12">
      <c r="A13" s="150" t="s">
        <v>302</v>
      </c>
      <c r="B13" s="151" t="s">
        <v>303</v>
      </c>
      <c r="C13" s="152">
        <v>70</v>
      </c>
      <c r="D13" s="152">
        <v>65</v>
      </c>
      <c r="E13" s="156" t="s">
        <v>52</v>
      </c>
      <c r="F13" s="157" t="s">
        <v>304</v>
      </c>
      <c r="G13" s="146">
        <f>SUM(G9:G12)</f>
        <v>6398</v>
      </c>
      <c r="H13" s="146">
        <f>SUM(H9:H12)</f>
        <v>5381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305</v>
      </c>
      <c r="B14" s="151" t="s">
        <v>306</v>
      </c>
      <c r="C14" s="152">
        <v>47</v>
      </c>
      <c r="D14" s="152"/>
      <c r="E14" s="155"/>
      <c r="F14" s="158"/>
      <c r="G14" s="159"/>
      <c r="H14" s="159"/>
    </row>
    <row r="15" spans="1:8" ht="24">
      <c r="A15" s="150" t="s">
        <v>307</v>
      </c>
      <c r="B15" s="151" t="s">
        <v>308</v>
      </c>
      <c r="C15" s="160"/>
      <c r="D15" s="160">
        <v>-462</v>
      </c>
      <c r="E15" s="147" t="s">
        <v>309</v>
      </c>
      <c r="F15" s="161" t="s">
        <v>310</v>
      </c>
      <c r="G15" s="154"/>
      <c r="H15" s="154"/>
    </row>
    <row r="16" spans="1:8" ht="12">
      <c r="A16" s="150" t="s">
        <v>311</v>
      </c>
      <c r="B16" s="151" t="s">
        <v>312</v>
      </c>
      <c r="C16" s="160">
        <v>136</v>
      </c>
      <c r="D16" s="160">
        <v>214</v>
      </c>
      <c r="E16" s="150" t="s">
        <v>313</v>
      </c>
      <c r="F16" s="158" t="s">
        <v>314</v>
      </c>
      <c r="G16" s="162"/>
      <c r="H16" s="162"/>
    </row>
    <row r="17" spans="1:8" ht="12">
      <c r="A17" s="163" t="s">
        <v>315</v>
      </c>
      <c r="B17" s="151" t="s">
        <v>316</v>
      </c>
      <c r="C17" s="164"/>
      <c r="D17" s="164"/>
      <c r="E17" s="147"/>
      <c r="F17" s="145"/>
      <c r="G17" s="159"/>
      <c r="H17" s="159"/>
    </row>
    <row r="18" spans="1:8" ht="12">
      <c r="A18" s="163" t="s">
        <v>317</v>
      </c>
      <c r="B18" s="151" t="s">
        <v>318</v>
      </c>
      <c r="C18" s="164"/>
      <c r="D18" s="164"/>
      <c r="E18" s="147" t="s">
        <v>319</v>
      </c>
      <c r="F18" s="145"/>
      <c r="G18" s="159"/>
      <c r="H18" s="159"/>
    </row>
    <row r="19" spans="1:15" ht="12">
      <c r="A19" s="156" t="s">
        <v>52</v>
      </c>
      <c r="B19" s="165" t="s">
        <v>320</v>
      </c>
      <c r="C19" s="166">
        <f>SUM(C9:C15)+C16</f>
        <v>6231</v>
      </c>
      <c r="D19" s="166">
        <f>SUM(D9:D15)+D16</f>
        <v>5042</v>
      </c>
      <c r="E19" s="145" t="s">
        <v>321</v>
      </c>
      <c r="F19" s="158" t="s">
        <v>322</v>
      </c>
      <c r="G19" s="154"/>
      <c r="H19" s="154">
        <v>1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323</v>
      </c>
      <c r="F20" s="158" t="s">
        <v>324</v>
      </c>
      <c r="G20" s="154"/>
      <c r="H20" s="154"/>
    </row>
    <row r="21" spans="1:8" ht="24">
      <c r="A21" s="147" t="s">
        <v>325</v>
      </c>
      <c r="B21" s="168"/>
      <c r="C21" s="167"/>
      <c r="D21" s="167"/>
      <c r="E21" s="150" t="s">
        <v>326</v>
      </c>
      <c r="F21" s="158" t="s">
        <v>327</v>
      </c>
      <c r="G21" s="154"/>
      <c r="H21" s="154"/>
    </row>
    <row r="22" spans="1:8" ht="24">
      <c r="A22" s="145" t="s">
        <v>328</v>
      </c>
      <c r="B22" s="168" t="s">
        <v>329</v>
      </c>
      <c r="C22" s="152">
        <v>39</v>
      </c>
      <c r="D22" s="152">
        <v>102</v>
      </c>
      <c r="E22" s="145" t="s">
        <v>330</v>
      </c>
      <c r="F22" s="158" t="s">
        <v>331</v>
      </c>
      <c r="G22" s="154"/>
      <c r="H22" s="154">
        <v>12</v>
      </c>
    </row>
    <row r="23" spans="1:8" ht="24">
      <c r="A23" s="150" t="s">
        <v>332</v>
      </c>
      <c r="B23" s="168" t="s">
        <v>333</v>
      </c>
      <c r="C23" s="152"/>
      <c r="D23" s="152"/>
      <c r="E23" s="150" t="s">
        <v>334</v>
      </c>
      <c r="F23" s="158" t="s">
        <v>335</v>
      </c>
      <c r="G23" s="154"/>
      <c r="H23" s="154"/>
    </row>
    <row r="24" spans="1:18" ht="12">
      <c r="A24" s="150" t="s">
        <v>336</v>
      </c>
      <c r="B24" s="168" t="s">
        <v>337</v>
      </c>
      <c r="C24" s="152"/>
      <c r="D24" s="152">
        <v>26</v>
      </c>
      <c r="E24" s="156" t="s">
        <v>104</v>
      </c>
      <c r="F24" s="161" t="s">
        <v>338</v>
      </c>
      <c r="G24" s="146">
        <f>SUM(G19:G23)</f>
        <v>0</v>
      </c>
      <c r="H24" s="146">
        <f>SUM(H19:H23)</f>
        <v>13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79</v>
      </c>
      <c r="B25" s="168" t="s">
        <v>339</v>
      </c>
      <c r="C25" s="152">
        <v>17</v>
      </c>
      <c r="D25" s="152">
        <v>19</v>
      </c>
      <c r="E25" s="163"/>
      <c r="F25" s="145"/>
      <c r="G25" s="159"/>
      <c r="H25" s="159"/>
    </row>
    <row r="26" spans="1:14" ht="12">
      <c r="A26" s="156" t="s">
        <v>77</v>
      </c>
      <c r="B26" s="169" t="s">
        <v>340</v>
      </c>
      <c r="C26" s="166">
        <f>SUM(C22:C25)</f>
        <v>56</v>
      </c>
      <c r="D26" s="166">
        <f>SUM(D22:D25)</f>
        <v>147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341</v>
      </c>
      <c r="B28" s="140" t="s">
        <v>342</v>
      </c>
      <c r="C28" s="149">
        <f>C26+C19</f>
        <v>6287</v>
      </c>
      <c r="D28" s="149">
        <f>D26+D19</f>
        <v>5189</v>
      </c>
      <c r="E28" s="143" t="s">
        <v>343</v>
      </c>
      <c r="F28" s="161" t="s">
        <v>344</v>
      </c>
      <c r="G28" s="146">
        <f>G13+G15+G24</f>
        <v>6398</v>
      </c>
      <c r="H28" s="146">
        <f>H13+H15+H24</f>
        <v>5394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345</v>
      </c>
      <c r="B30" s="140" t="s">
        <v>346</v>
      </c>
      <c r="C30" s="149">
        <f>IF((G28-C28)&gt;0,G28-C28,0)</f>
        <v>111</v>
      </c>
      <c r="D30" s="149">
        <f>IF((H28-D28)&gt;0,H28-D28,0)</f>
        <v>205</v>
      </c>
      <c r="E30" s="143" t="s">
        <v>347</v>
      </c>
      <c r="F30" s="161" t="s">
        <v>348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349</v>
      </c>
      <c r="B31" s="169" t="s">
        <v>350</v>
      </c>
      <c r="C31" s="152"/>
      <c r="D31" s="152"/>
      <c r="E31" s="147" t="s">
        <v>351</v>
      </c>
      <c r="F31" s="158" t="s">
        <v>352</v>
      </c>
      <c r="G31" s="154"/>
      <c r="H31" s="154"/>
    </row>
    <row r="32" spans="1:8" ht="12">
      <c r="A32" s="147" t="s">
        <v>353</v>
      </c>
      <c r="B32" s="172" t="s">
        <v>354</v>
      </c>
      <c r="C32" s="152"/>
      <c r="D32" s="152"/>
      <c r="E32" s="147" t="s">
        <v>355</v>
      </c>
      <c r="F32" s="158" t="s">
        <v>356</v>
      </c>
      <c r="G32" s="154">
        <v>15</v>
      </c>
      <c r="H32" s="154"/>
    </row>
    <row r="33" spans="1:18" ht="12">
      <c r="A33" s="173" t="s">
        <v>357</v>
      </c>
      <c r="B33" s="169" t="s">
        <v>358</v>
      </c>
      <c r="C33" s="166">
        <f>C28+C31+C32</f>
        <v>6287</v>
      </c>
      <c r="D33" s="166">
        <f>D28+D31+D32</f>
        <v>5189</v>
      </c>
      <c r="E33" s="143" t="s">
        <v>359</v>
      </c>
      <c r="F33" s="161" t="s">
        <v>360</v>
      </c>
      <c r="G33" s="170">
        <f>G32+G31+G28</f>
        <v>6413</v>
      </c>
      <c r="H33" s="170">
        <f>H32+H31+H28</f>
        <v>5394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361</v>
      </c>
      <c r="B34" s="140" t="s">
        <v>362</v>
      </c>
      <c r="C34" s="149">
        <f>IF((G33-C33)&gt;0,G33-C33,0)</f>
        <v>126</v>
      </c>
      <c r="D34" s="149">
        <f>IF((H33-D33)&gt;0,H33-D33,0)</f>
        <v>205</v>
      </c>
      <c r="E34" s="173" t="s">
        <v>363</v>
      </c>
      <c r="F34" s="161" t="s">
        <v>364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365</v>
      </c>
      <c r="B35" s="169" t="s">
        <v>366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367</v>
      </c>
      <c r="B36" s="168" t="s">
        <v>368</v>
      </c>
      <c r="C36" s="152"/>
      <c r="D36" s="152"/>
      <c r="E36" s="174"/>
      <c r="F36" s="145"/>
      <c r="G36" s="159"/>
      <c r="H36" s="159"/>
    </row>
    <row r="37" spans="1:8" ht="24">
      <c r="A37" s="175" t="s">
        <v>369</v>
      </c>
      <c r="B37" s="176" t="s">
        <v>370</v>
      </c>
      <c r="C37" s="177"/>
      <c r="D37" s="177"/>
      <c r="E37" s="174"/>
      <c r="F37" s="158"/>
      <c r="G37" s="159"/>
      <c r="H37" s="159"/>
    </row>
    <row r="38" spans="1:8" ht="12">
      <c r="A38" s="178" t="s">
        <v>371</v>
      </c>
      <c r="B38" s="176" t="s">
        <v>372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373</v>
      </c>
      <c r="B39" s="181" t="s">
        <v>374</v>
      </c>
      <c r="C39" s="182">
        <f>+IF((G33-C33-C35)&gt;0,G33-C33-C35,0)</f>
        <v>126</v>
      </c>
      <c r="D39" s="182">
        <f>+IF((H33-D33-D35)&gt;0,H33-D33-D35,0)</f>
        <v>205</v>
      </c>
      <c r="E39" s="183" t="s">
        <v>375</v>
      </c>
      <c r="F39" s="184" t="s">
        <v>376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377</v>
      </c>
      <c r="B40" s="142" t="s">
        <v>378</v>
      </c>
      <c r="C40" s="186"/>
      <c r="D40" s="186"/>
      <c r="E40" s="143" t="s">
        <v>377</v>
      </c>
      <c r="F40" s="184" t="s">
        <v>379</v>
      </c>
      <c r="G40" s="154"/>
      <c r="H40" s="154"/>
    </row>
    <row r="41" spans="1:18" ht="12" customHeight="1">
      <c r="A41" s="143" t="s">
        <v>380</v>
      </c>
      <c r="B41" s="139" t="s">
        <v>381</v>
      </c>
      <c r="C41" s="144">
        <f>IF(C39-C40&gt;0,C39-C40,0)</f>
        <v>126</v>
      </c>
      <c r="D41" s="144">
        <f>IF(D39-D40&gt;0,D39-D40,0)</f>
        <v>205</v>
      </c>
      <c r="E41" s="143" t="s">
        <v>382</v>
      </c>
      <c r="F41" s="184" t="s">
        <v>383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384</v>
      </c>
      <c r="B42" s="139" t="s">
        <v>385</v>
      </c>
      <c r="C42" s="170">
        <f>C33+C35+C39</f>
        <v>6413</v>
      </c>
      <c r="D42" s="170">
        <f>D33+D35+D39</f>
        <v>5394</v>
      </c>
      <c r="E42" s="173" t="s">
        <v>386</v>
      </c>
      <c r="F42" s="181" t="s">
        <v>387</v>
      </c>
      <c r="G42" s="170">
        <f>G39+G33</f>
        <v>6413</v>
      </c>
      <c r="H42" s="170">
        <f>H39+H33</f>
        <v>5394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0" t="s">
        <v>388</v>
      </c>
      <c r="B45" s="540"/>
      <c r="C45" s="540"/>
      <c r="D45" s="540"/>
      <c r="E45" s="540"/>
      <c r="F45" s="190"/>
      <c r="G45" s="188"/>
      <c r="H45" s="188"/>
    </row>
    <row r="46" spans="1:8" ht="12">
      <c r="A46" s="136"/>
      <c r="B46" s="187"/>
      <c r="C46" s="188"/>
      <c r="D46" s="188"/>
      <c r="E46" s="189"/>
      <c r="F46" s="190"/>
      <c r="G46" s="188"/>
      <c r="H46" s="188"/>
    </row>
    <row r="47" spans="1:8" ht="12">
      <c r="A47" s="136"/>
      <c r="B47" s="187"/>
      <c r="C47" s="188"/>
      <c r="D47" s="188"/>
      <c r="E47" s="189"/>
      <c r="F47" s="190"/>
      <c r="G47" s="188"/>
      <c r="H47" s="188"/>
    </row>
    <row r="48" spans="1:15" ht="12" customHeight="1">
      <c r="A48" s="191" t="s">
        <v>389</v>
      </c>
      <c r="B48" s="192" t="s">
        <v>896</v>
      </c>
      <c r="C48" s="192" t="s">
        <v>884</v>
      </c>
      <c r="D48" s="535" t="s">
        <v>885</v>
      </c>
      <c r="E48" s="535"/>
      <c r="F48" s="535"/>
      <c r="G48" s="535"/>
      <c r="H48" s="535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D45" sqref="D45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1" t="s">
        <v>390</v>
      </c>
      <c r="B2" s="541"/>
      <c r="C2" s="541"/>
      <c r="D2" s="541"/>
      <c r="E2" s="541"/>
      <c r="F2" s="541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391</v>
      </c>
      <c r="B4" s="200" t="str">
        <f>'справка №1-БАЛАНС'!E3</f>
        <v> КАУЧУК АД</v>
      </c>
      <c r="C4" s="201" t="s">
        <v>278</v>
      </c>
      <c r="D4" s="201">
        <f>'справка №1-БАЛАНС'!H3</f>
        <v>822105378</v>
      </c>
      <c r="E4" s="199"/>
      <c r="F4" s="199"/>
    </row>
    <row r="5" spans="1:4" ht="15">
      <c r="A5" s="200" t="s">
        <v>279</v>
      </c>
      <c r="B5" s="200" t="str">
        <f>'справка №1-БАЛАНС'!E4</f>
        <v>неконсолидиран</v>
      </c>
      <c r="C5" s="202" t="s">
        <v>4</v>
      </c>
      <c r="D5" s="201" t="str">
        <f>'справка №1-БАЛАНС'!H4</f>
        <v> </v>
      </c>
    </row>
    <row r="6" spans="1:6" ht="12" customHeight="1">
      <c r="A6" s="203" t="s">
        <v>6</v>
      </c>
      <c r="B6" s="204" t="str">
        <f>'справка №1-БАЛАНС'!E5</f>
        <v>01.01.2014г. - 31.03.2014г.</v>
      </c>
      <c r="C6" s="205"/>
      <c r="D6" s="206" t="s">
        <v>280</v>
      </c>
      <c r="F6" s="207"/>
    </row>
    <row r="7" spans="1:6" ht="33.75" customHeight="1">
      <c r="A7" s="208" t="s">
        <v>392</v>
      </c>
      <c r="B7" s="208" t="s">
        <v>9</v>
      </c>
      <c r="C7" s="209" t="s">
        <v>10</v>
      </c>
      <c r="D7" s="209" t="s">
        <v>14</v>
      </c>
      <c r="E7" s="210"/>
      <c r="F7" s="210"/>
    </row>
    <row r="8" spans="1:6" ht="12">
      <c r="A8" s="208" t="s">
        <v>15</v>
      </c>
      <c r="B8" s="208" t="s">
        <v>16</v>
      </c>
      <c r="C8" s="211">
        <v>1</v>
      </c>
      <c r="D8" s="211">
        <v>2</v>
      </c>
      <c r="E8" s="210"/>
      <c r="F8" s="210"/>
    </row>
    <row r="9" spans="1:6" ht="12">
      <c r="A9" s="212" t="s">
        <v>393</v>
      </c>
      <c r="B9" s="213"/>
      <c r="C9" s="214"/>
      <c r="D9" s="214"/>
      <c r="E9" s="215"/>
      <c r="F9" s="215"/>
    </row>
    <row r="10" spans="1:6" ht="12">
      <c r="A10" s="216" t="s">
        <v>394</v>
      </c>
      <c r="B10" s="217" t="s">
        <v>395</v>
      </c>
      <c r="C10" s="218">
        <v>6283</v>
      </c>
      <c r="D10" s="218">
        <v>6087</v>
      </c>
      <c r="E10" s="215"/>
      <c r="F10" s="215"/>
    </row>
    <row r="11" spans="1:13" ht="12">
      <c r="A11" s="216" t="s">
        <v>396</v>
      </c>
      <c r="B11" s="217" t="s">
        <v>397</v>
      </c>
      <c r="C11" s="218">
        <v>-6188</v>
      </c>
      <c r="D11" s="218">
        <v>-4830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398</v>
      </c>
      <c r="B12" s="217" t="s">
        <v>399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400</v>
      </c>
      <c r="B13" s="217" t="s">
        <v>401</v>
      </c>
      <c r="C13" s="218">
        <v>-190</v>
      </c>
      <c r="D13" s="218">
        <v>-191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402</v>
      </c>
      <c r="B14" s="217" t="s">
        <v>403</v>
      </c>
      <c r="C14" s="218"/>
      <c r="D14" s="218">
        <v>-6</v>
      </c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404</v>
      </c>
      <c r="B15" s="217" t="s">
        <v>405</v>
      </c>
      <c r="C15" s="218"/>
      <c r="D15" s="218">
        <v>-8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406</v>
      </c>
      <c r="B16" s="217" t="s">
        <v>407</v>
      </c>
      <c r="C16" s="218"/>
      <c r="D16" s="218"/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408</v>
      </c>
      <c r="B17" s="217" t="s">
        <v>409</v>
      </c>
      <c r="C17" s="218"/>
      <c r="D17" s="218"/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410</v>
      </c>
      <c r="B18" s="222" t="s">
        <v>411</v>
      </c>
      <c r="C18" s="218"/>
      <c r="D18" s="218">
        <v>-14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412</v>
      </c>
      <c r="B19" s="217" t="s">
        <v>413</v>
      </c>
      <c r="C19" s="218">
        <v>-92</v>
      </c>
      <c r="D19" s="218"/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414</v>
      </c>
      <c r="B20" s="224" t="s">
        <v>415</v>
      </c>
      <c r="C20" s="214">
        <f>SUM(C10:C19)</f>
        <v>-187</v>
      </c>
      <c r="D20" s="214">
        <f>SUM(D10:D19)</f>
        <v>1038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416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417</v>
      </c>
      <c r="B22" s="217" t="s">
        <v>418</v>
      </c>
      <c r="C22" s="218"/>
      <c r="D22" s="218"/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419</v>
      </c>
      <c r="B23" s="217" t="s">
        <v>420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421</v>
      </c>
      <c r="B24" s="217" t="s">
        <v>422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423</v>
      </c>
      <c r="B25" s="217" t="s">
        <v>424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425</v>
      </c>
      <c r="B26" s="217" t="s">
        <v>426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427</v>
      </c>
      <c r="B27" s="217" t="s">
        <v>428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429</v>
      </c>
      <c r="B28" s="217" t="s">
        <v>430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431</v>
      </c>
      <c r="B29" s="217" t="s">
        <v>432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410</v>
      </c>
      <c r="B30" s="217" t="s">
        <v>433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434</v>
      </c>
      <c r="B31" s="217" t="s">
        <v>435</v>
      </c>
      <c r="C31" s="218">
        <v>15</v>
      </c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436</v>
      </c>
      <c r="B32" s="224" t="s">
        <v>437</v>
      </c>
      <c r="C32" s="214">
        <f>SUM(C22:C31)</f>
        <v>15</v>
      </c>
      <c r="D32" s="214">
        <f>SUM(D22:D31)</f>
        <v>0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438</v>
      </c>
      <c r="B33" s="225"/>
      <c r="C33" s="226"/>
      <c r="D33" s="226"/>
      <c r="E33" s="215"/>
      <c r="F33" s="215"/>
    </row>
    <row r="34" spans="1:6" ht="12">
      <c r="A34" s="216" t="s">
        <v>439</v>
      </c>
      <c r="B34" s="217" t="s">
        <v>440</v>
      </c>
      <c r="C34" s="218"/>
      <c r="D34" s="218"/>
      <c r="E34" s="215"/>
      <c r="F34" s="215"/>
    </row>
    <row r="35" spans="1:6" ht="12">
      <c r="A35" s="221" t="s">
        <v>441</v>
      </c>
      <c r="B35" s="217" t="s">
        <v>442</v>
      </c>
      <c r="C35" s="218"/>
      <c r="D35" s="218"/>
      <c r="E35" s="215"/>
      <c r="F35" s="215"/>
    </row>
    <row r="36" spans="1:6" ht="12">
      <c r="A36" s="216" t="s">
        <v>443</v>
      </c>
      <c r="B36" s="217" t="s">
        <v>444</v>
      </c>
      <c r="C36" s="218">
        <v>3692</v>
      </c>
      <c r="D36" s="218">
        <v>867</v>
      </c>
      <c r="E36" s="215"/>
      <c r="F36" s="215"/>
    </row>
    <row r="37" spans="1:6" ht="12">
      <c r="A37" s="216" t="s">
        <v>445</v>
      </c>
      <c r="B37" s="217" t="s">
        <v>446</v>
      </c>
      <c r="C37" s="218"/>
      <c r="D37" s="218">
        <v>-908</v>
      </c>
      <c r="E37" s="215"/>
      <c r="F37" s="215"/>
    </row>
    <row r="38" spans="1:6" ht="12">
      <c r="A38" s="216" t="s">
        <v>447</v>
      </c>
      <c r="B38" s="217" t="s">
        <v>448</v>
      </c>
      <c r="C38" s="218"/>
      <c r="D38" s="218"/>
      <c r="E38" s="215"/>
      <c r="F38" s="215"/>
    </row>
    <row r="39" spans="1:6" ht="12">
      <c r="A39" s="216" t="s">
        <v>449</v>
      </c>
      <c r="B39" s="217" t="s">
        <v>450</v>
      </c>
      <c r="C39" s="218">
        <v>-39</v>
      </c>
      <c r="D39" s="218">
        <v>-120</v>
      </c>
      <c r="E39" s="215"/>
      <c r="F39" s="215"/>
    </row>
    <row r="40" spans="1:6" ht="12">
      <c r="A40" s="216" t="s">
        <v>451</v>
      </c>
      <c r="B40" s="217" t="s">
        <v>452</v>
      </c>
      <c r="C40" s="218"/>
      <c r="D40" s="218"/>
      <c r="E40" s="215"/>
      <c r="F40" s="215"/>
    </row>
    <row r="41" spans="1:8" ht="12">
      <c r="A41" s="216" t="s">
        <v>453</v>
      </c>
      <c r="B41" s="217" t="s">
        <v>454</v>
      </c>
      <c r="C41" s="218">
        <v>-9</v>
      </c>
      <c r="D41" s="218"/>
      <c r="E41" s="215"/>
      <c r="F41" s="215"/>
      <c r="G41" s="220"/>
      <c r="H41" s="220"/>
    </row>
    <row r="42" spans="1:8" ht="12">
      <c r="A42" s="223" t="s">
        <v>455</v>
      </c>
      <c r="B42" s="224" t="s">
        <v>456</v>
      </c>
      <c r="C42" s="214">
        <f>SUM(C34:C41)</f>
        <v>3644</v>
      </c>
      <c r="D42" s="214">
        <f>SUM(D34:D41)</f>
        <v>-161</v>
      </c>
      <c r="E42" s="215"/>
      <c r="F42" s="215"/>
      <c r="G42" s="220"/>
      <c r="H42" s="220"/>
    </row>
    <row r="43" spans="1:8" ht="12">
      <c r="A43" s="227" t="s">
        <v>457</v>
      </c>
      <c r="B43" s="224" t="s">
        <v>458</v>
      </c>
      <c r="C43" s="214">
        <f>C42+C32+C20</f>
        <v>3472</v>
      </c>
      <c r="D43" s="214">
        <f>D42+D32+D20</f>
        <v>877</v>
      </c>
      <c r="E43" s="215"/>
      <c r="F43" s="215"/>
      <c r="G43" s="220"/>
      <c r="H43" s="220"/>
    </row>
    <row r="44" spans="1:8" ht="12">
      <c r="A44" s="212" t="s">
        <v>459</v>
      </c>
      <c r="B44" s="225" t="s">
        <v>460</v>
      </c>
      <c r="C44" s="228">
        <v>428</v>
      </c>
      <c r="D44" s="228">
        <v>285</v>
      </c>
      <c r="E44" s="215"/>
      <c r="F44" s="215"/>
      <c r="G44" s="220"/>
      <c r="H44" s="220"/>
    </row>
    <row r="45" spans="1:8" ht="12">
      <c r="A45" s="212" t="s">
        <v>461</v>
      </c>
      <c r="B45" s="225" t="s">
        <v>462</v>
      </c>
      <c r="C45" s="214">
        <f>C44+C43</f>
        <v>3900</v>
      </c>
      <c r="D45" s="214">
        <f>D44+D43</f>
        <v>1162</v>
      </c>
      <c r="E45" s="215"/>
      <c r="F45" s="215"/>
      <c r="G45" s="220"/>
      <c r="H45" s="220"/>
    </row>
    <row r="46" spans="1:8" ht="12">
      <c r="A46" s="216" t="s">
        <v>463</v>
      </c>
      <c r="B46" s="225" t="s">
        <v>464</v>
      </c>
      <c r="C46" s="229"/>
      <c r="D46" s="229"/>
      <c r="E46" s="215"/>
      <c r="F46" s="215"/>
      <c r="G46" s="220"/>
      <c r="H46" s="220"/>
    </row>
    <row r="47" spans="1:8" ht="12">
      <c r="A47" s="216" t="s">
        <v>465</v>
      </c>
      <c r="B47" s="225" t="s">
        <v>466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897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884</v>
      </c>
      <c r="C50" s="542"/>
      <c r="D50" s="542"/>
      <c r="G50" s="220"/>
      <c r="H50" s="220"/>
    </row>
    <row r="51" spans="1:8" ht="12">
      <c r="A51" s="195"/>
      <c r="B51" s="195" t="s">
        <v>881</v>
      </c>
      <c r="C51" s="196"/>
      <c r="D51" s="196"/>
      <c r="G51" s="220"/>
      <c r="H51" s="220"/>
    </row>
    <row r="52" spans="1:8" ht="12" customHeight="1">
      <c r="A52" s="195"/>
      <c r="B52" s="233" t="s">
        <v>886</v>
      </c>
      <c r="C52" s="542"/>
      <c r="D52" s="542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3">
      <selection activeCell="A39" sqref="A39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8" t="s">
        <v>467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277</v>
      </c>
      <c r="B3" s="549" t="str">
        <f>'справка №1-БАЛАНС'!E3</f>
        <v> КАУЧУК АД</v>
      </c>
      <c r="C3" s="549"/>
      <c r="D3" s="549"/>
      <c r="E3" s="549"/>
      <c r="F3" s="549"/>
      <c r="G3" s="549"/>
      <c r="H3" s="549"/>
      <c r="I3" s="549"/>
      <c r="J3" s="242"/>
      <c r="K3" s="550" t="s">
        <v>278</v>
      </c>
      <c r="L3" s="550"/>
      <c r="M3" s="244">
        <f>'справка №1-БАЛАНС'!H3</f>
        <v>822105378</v>
      </c>
      <c r="N3" s="238"/>
    </row>
    <row r="4" spans="1:15" s="239" customFormat="1" ht="13.5" customHeight="1">
      <c r="A4" s="132" t="s">
        <v>468</v>
      </c>
      <c r="B4" s="549" t="str">
        <f>'справка №1-БАЛАНС'!E4</f>
        <v>неконсолидиран</v>
      </c>
      <c r="C4" s="549"/>
      <c r="D4" s="549"/>
      <c r="E4" s="549"/>
      <c r="F4" s="549"/>
      <c r="G4" s="549"/>
      <c r="H4" s="549"/>
      <c r="I4" s="549"/>
      <c r="J4" s="245"/>
      <c r="K4" s="551" t="s">
        <v>4</v>
      </c>
      <c r="L4" s="551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6</v>
      </c>
      <c r="B5" s="552" t="str">
        <f>'справка №1-БАЛАНС'!E5</f>
        <v>01.01.2014г. - 31.03.2014г.</v>
      </c>
      <c r="C5" s="552"/>
      <c r="D5" s="552"/>
      <c r="E5" s="552"/>
      <c r="F5" s="247"/>
      <c r="G5" s="247"/>
      <c r="H5" s="247"/>
      <c r="I5" s="247"/>
      <c r="J5" s="247"/>
      <c r="K5" s="248"/>
      <c r="L5" s="207"/>
      <c r="M5" s="249" t="s">
        <v>7</v>
      </c>
      <c r="N5" s="250"/>
    </row>
    <row r="6" spans="1:14" s="257" customFormat="1" ht="21.75" customHeight="1">
      <c r="A6" s="251"/>
      <c r="B6" s="252"/>
      <c r="C6" s="253"/>
      <c r="D6" s="544" t="s">
        <v>469</v>
      </c>
      <c r="E6" s="544"/>
      <c r="F6" s="544"/>
      <c r="G6" s="544"/>
      <c r="H6" s="544"/>
      <c r="I6" s="545" t="s">
        <v>470</v>
      </c>
      <c r="J6" s="545"/>
      <c r="K6" s="254"/>
      <c r="L6" s="253"/>
      <c r="M6" s="255"/>
      <c r="N6" s="256"/>
    </row>
    <row r="7" spans="1:14" s="257" customFormat="1" ht="60" customHeight="1">
      <c r="A7" s="258" t="s">
        <v>471</v>
      </c>
      <c r="B7" s="259" t="s">
        <v>472</v>
      </c>
      <c r="C7" s="260" t="s">
        <v>473</v>
      </c>
      <c r="D7" s="261" t="s">
        <v>474</v>
      </c>
      <c r="E7" s="253" t="s">
        <v>475</v>
      </c>
      <c r="F7" s="546" t="s">
        <v>476</v>
      </c>
      <c r="G7" s="546"/>
      <c r="H7" s="546"/>
      <c r="I7" s="253" t="s">
        <v>477</v>
      </c>
      <c r="J7" s="263" t="s">
        <v>478</v>
      </c>
      <c r="K7" s="260" t="s">
        <v>479</v>
      </c>
      <c r="L7" s="260" t="s">
        <v>480</v>
      </c>
      <c r="M7" s="264" t="s">
        <v>481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482</v>
      </c>
      <c r="G8" s="262" t="s">
        <v>483</v>
      </c>
      <c r="H8" s="262" t="s">
        <v>484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15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485</v>
      </c>
      <c r="B10" s="273"/>
      <c r="C10" s="274" t="s">
        <v>48</v>
      </c>
      <c r="D10" s="274" t="s">
        <v>48</v>
      </c>
      <c r="E10" s="275" t="s">
        <v>59</v>
      </c>
      <c r="F10" s="275" t="s">
        <v>66</v>
      </c>
      <c r="G10" s="275" t="s">
        <v>70</v>
      </c>
      <c r="H10" s="275" t="s">
        <v>74</v>
      </c>
      <c r="I10" s="275" t="s">
        <v>87</v>
      </c>
      <c r="J10" s="275" t="s">
        <v>90</v>
      </c>
      <c r="K10" s="276" t="s">
        <v>486</v>
      </c>
      <c r="L10" s="275" t="s">
        <v>113</v>
      </c>
      <c r="M10" s="277" t="s">
        <v>121</v>
      </c>
      <c r="N10" s="256"/>
    </row>
    <row r="11" spans="1:23" ht="15.75" customHeight="1">
      <c r="A11" s="278" t="s">
        <v>487</v>
      </c>
      <c r="B11" s="273" t="s">
        <v>488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15826</v>
      </c>
      <c r="I11" s="279">
        <f>'справка №1-БАЛАНС'!H28+'справка №1-БАЛАНС'!H31</f>
        <v>1573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24305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489</v>
      </c>
      <c r="B12" s="273" t="s">
        <v>490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491</v>
      </c>
      <c r="B13" s="275" t="s">
        <v>492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493</v>
      </c>
      <c r="B14" s="275" t="s">
        <v>494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495</v>
      </c>
      <c r="B15" s="273" t="s">
        <v>496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15826</v>
      </c>
      <c r="I15" s="287">
        <f t="shared" si="2"/>
        <v>1573</v>
      </c>
      <c r="J15" s="287">
        <f t="shared" si="2"/>
        <v>0</v>
      </c>
      <c r="K15" s="287">
        <f t="shared" si="2"/>
        <v>0</v>
      </c>
      <c r="L15" s="281">
        <f t="shared" si="0"/>
        <v>24305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497</v>
      </c>
      <c r="B16" s="288" t="s">
        <v>498</v>
      </c>
      <c r="C16" s="289"/>
      <c r="D16" s="290"/>
      <c r="E16" s="290"/>
      <c r="F16" s="290"/>
      <c r="G16" s="290"/>
      <c r="H16" s="291"/>
      <c r="I16" s="292">
        <v>126</v>
      </c>
      <c r="J16" s="293">
        <f>+'справка №1-БАЛАНС'!G32</f>
        <v>0</v>
      </c>
      <c r="K16" s="280"/>
      <c r="L16" s="281">
        <f t="shared" si="0"/>
        <v>126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499</v>
      </c>
      <c r="B17" s="275" t="s">
        <v>500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0</v>
      </c>
      <c r="I17" s="294">
        <f t="shared" si="3"/>
        <v>0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501</v>
      </c>
      <c r="B18" s="296" t="s">
        <v>502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503</v>
      </c>
      <c r="B19" s="296" t="s">
        <v>504</v>
      </c>
      <c r="C19" s="280"/>
      <c r="D19" s="280"/>
      <c r="E19" s="280"/>
      <c r="F19" s="280"/>
      <c r="G19" s="280"/>
      <c r="H19" s="280"/>
      <c r="I19" s="280"/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505</v>
      </c>
      <c r="B20" s="275" t="s">
        <v>506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507</v>
      </c>
      <c r="B21" s="275" t="s">
        <v>508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509</v>
      </c>
      <c r="B22" s="275" t="s">
        <v>510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511</v>
      </c>
      <c r="B23" s="275" t="s">
        <v>512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513</v>
      </c>
      <c r="B24" s="275" t="s">
        <v>514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509</v>
      </c>
      <c r="B25" s="275" t="s">
        <v>515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511</v>
      </c>
      <c r="B26" s="275" t="s">
        <v>516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517</v>
      </c>
      <c r="B27" s="275" t="s">
        <v>518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519</v>
      </c>
      <c r="B28" s="275" t="s">
        <v>520</v>
      </c>
      <c r="C28" s="280"/>
      <c r="D28" s="280"/>
      <c r="E28" s="280"/>
      <c r="F28" s="280"/>
      <c r="G28" s="280"/>
      <c r="H28" s="280"/>
      <c r="I28" s="280"/>
      <c r="J28" s="280"/>
      <c r="K28" s="280"/>
      <c r="L28" s="281">
        <f t="shared" si="0"/>
        <v>0</v>
      </c>
      <c r="M28" s="280"/>
      <c r="N28" s="286"/>
    </row>
    <row r="29" spans="1:23" ht="14.25" customHeight="1">
      <c r="A29" s="278" t="s">
        <v>521</v>
      </c>
      <c r="B29" s="273" t="s">
        <v>522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15826</v>
      </c>
      <c r="I29" s="283">
        <f t="shared" si="6"/>
        <v>1699</v>
      </c>
      <c r="J29" s="283">
        <f t="shared" si="6"/>
        <v>0</v>
      </c>
      <c r="K29" s="283">
        <f t="shared" si="6"/>
        <v>0</v>
      </c>
      <c r="L29" s="281">
        <f t="shared" si="0"/>
        <v>24431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523</v>
      </c>
      <c r="B30" s="275" t="s">
        <v>524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525</v>
      </c>
      <c r="B31" s="275" t="s">
        <v>526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527</v>
      </c>
      <c r="B32" s="273" t="s">
        <v>528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15826</v>
      </c>
      <c r="I32" s="283">
        <f t="shared" si="7"/>
        <v>1699</v>
      </c>
      <c r="J32" s="283">
        <f t="shared" si="7"/>
        <v>0</v>
      </c>
      <c r="K32" s="283">
        <f t="shared" si="7"/>
        <v>0</v>
      </c>
      <c r="L32" s="281">
        <f t="shared" si="0"/>
        <v>24431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47" t="s">
        <v>529</v>
      </c>
      <c r="B35" s="547"/>
      <c r="C35" s="547"/>
      <c r="D35" s="547"/>
      <c r="E35" s="547"/>
      <c r="F35" s="547"/>
      <c r="G35" s="547"/>
      <c r="H35" s="547"/>
      <c r="I35" s="547"/>
      <c r="J35" s="547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898</v>
      </c>
      <c r="B38" s="303"/>
      <c r="C38" s="304"/>
      <c r="D38" s="543" t="s">
        <v>887</v>
      </c>
      <c r="E38" s="543"/>
      <c r="F38" s="543"/>
      <c r="G38" s="543"/>
      <c r="H38" s="543"/>
      <c r="I38" s="543"/>
      <c r="J38" s="304" t="s">
        <v>888</v>
      </c>
      <c r="K38" s="304"/>
      <c r="L38" s="543"/>
      <c r="M38" s="543"/>
      <c r="N38" s="286"/>
    </row>
  </sheetData>
  <sheetProtection password="CF7A" sheet="1"/>
  <mergeCells count="13">
    <mergeCell ref="A1:M1"/>
    <mergeCell ref="B3:I3"/>
    <mergeCell ref="K3:L3"/>
    <mergeCell ref="B4:I4"/>
    <mergeCell ref="K4:L4"/>
    <mergeCell ref="B5:E5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I2" sqref="I1:I16384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5" t="s">
        <v>530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307"/>
      <c r="N1" s="307"/>
      <c r="O1" s="307"/>
      <c r="P1" s="307"/>
      <c r="Q1" s="307"/>
      <c r="R1" s="307"/>
    </row>
    <row r="2" spans="1:18" ht="16.5" customHeight="1">
      <c r="A2" s="559" t="s">
        <v>391</v>
      </c>
      <c r="B2" s="559"/>
      <c r="C2" s="560" t="str">
        <f>'справка №1-БАЛАНС'!E3</f>
        <v> КАУЧУК АД</v>
      </c>
      <c r="D2" s="560"/>
      <c r="E2" s="560"/>
      <c r="F2" s="560"/>
      <c r="G2" s="560"/>
      <c r="H2" s="560"/>
      <c r="I2" s="308"/>
      <c r="J2" s="308"/>
      <c r="K2" s="308"/>
      <c r="L2" s="308"/>
      <c r="M2" s="309" t="s">
        <v>278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9" t="s">
        <v>6</v>
      </c>
      <c r="B3" s="559"/>
      <c r="C3" s="561" t="str">
        <f>'справка №1-БАЛАНС'!E5</f>
        <v>01.01.2014г. - 31.03.2014г.</v>
      </c>
      <c r="D3" s="561"/>
      <c r="E3" s="561"/>
      <c r="F3" s="311"/>
      <c r="G3" s="311"/>
      <c r="H3" s="311"/>
      <c r="I3" s="311"/>
      <c r="J3" s="311"/>
      <c r="K3" s="311"/>
      <c r="L3" s="311"/>
      <c r="M3" s="562" t="s">
        <v>4</v>
      </c>
      <c r="N3" s="562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531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532</v>
      </c>
    </row>
    <row r="5" spans="1:18" s="318" customFormat="1" ht="30.75" customHeight="1">
      <c r="A5" s="553" t="s">
        <v>471</v>
      </c>
      <c r="B5" s="553"/>
      <c r="C5" s="558" t="s">
        <v>9</v>
      </c>
      <c r="D5" s="553" t="s">
        <v>533</v>
      </c>
      <c r="E5" s="553"/>
      <c r="F5" s="553"/>
      <c r="G5" s="553"/>
      <c r="H5" s="553" t="s">
        <v>534</v>
      </c>
      <c r="I5" s="553"/>
      <c r="J5" s="553" t="s">
        <v>535</v>
      </c>
      <c r="K5" s="553" t="s">
        <v>536</v>
      </c>
      <c r="L5" s="553"/>
      <c r="M5" s="553"/>
      <c r="N5" s="553"/>
      <c r="O5" s="553" t="s">
        <v>534</v>
      </c>
      <c r="P5" s="553"/>
      <c r="Q5" s="553" t="s">
        <v>537</v>
      </c>
      <c r="R5" s="553" t="s">
        <v>538</v>
      </c>
    </row>
    <row r="6" spans="1:18" s="318" customFormat="1" ht="48">
      <c r="A6" s="553"/>
      <c r="B6" s="553"/>
      <c r="C6" s="558"/>
      <c r="D6" s="316" t="s">
        <v>539</v>
      </c>
      <c r="E6" s="316" t="s">
        <v>540</v>
      </c>
      <c r="F6" s="316" t="s">
        <v>541</v>
      </c>
      <c r="G6" s="316" t="s">
        <v>542</v>
      </c>
      <c r="H6" s="316" t="s">
        <v>543</v>
      </c>
      <c r="I6" s="316" t="s">
        <v>544</v>
      </c>
      <c r="J6" s="553"/>
      <c r="K6" s="316" t="s">
        <v>539</v>
      </c>
      <c r="L6" s="316" t="s">
        <v>545</v>
      </c>
      <c r="M6" s="316" t="s">
        <v>546</v>
      </c>
      <c r="N6" s="316" t="s">
        <v>547</v>
      </c>
      <c r="O6" s="316" t="s">
        <v>543</v>
      </c>
      <c r="P6" s="316" t="s">
        <v>544</v>
      </c>
      <c r="Q6" s="553"/>
      <c r="R6" s="553"/>
    </row>
    <row r="7" spans="1:18" s="318" customFormat="1" ht="12">
      <c r="A7" s="554" t="s">
        <v>548</v>
      </c>
      <c r="B7" s="554"/>
      <c r="C7" s="319" t="s">
        <v>16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549</v>
      </c>
      <c r="B8" s="320" t="s">
        <v>550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551</v>
      </c>
      <c r="B9" s="323" t="s">
        <v>552</v>
      </c>
      <c r="C9" s="324" t="s">
        <v>553</v>
      </c>
      <c r="D9" s="325">
        <v>1643</v>
      </c>
      <c r="E9" s="325"/>
      <c r="F9" s="325"/>
      <c r="G9" s="326">
        <f aca="true" t="shared" si="0" ref="G9:G25">D9+E9-F9</f>
        <v>1643</v>
      </c>
      <c r="H9" s="327"/>
      <c r="I9" s="327"/>
      <c r="J9" s="326">
        <f aca="true" t="shared" si="1" ref="J9:J25">G9+H9-I9</f>
        <v>1643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1643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554</v>
      </c>
      <c r="B10" s="323" t="s">
        <v>555</v>
      </c>
      <c r="C10" s="324" t="s">
        <v>556</v>
      </c>
      <c r="D10" s="325">
        <v>12530</v>
      </c>
      <c r="E10" s="325"/>
      <c r="F10" s="325"/>
      <c r="G10" s="326">
        <f t="shared" si="0"/>
        <v>12530</v>
      </c>
      <c r="H10" s="327"/>
      <c r="I10" s="327"/>
      <c r="J10" s="326">
        <f t="shared" si="1"/>
        <v>12530</v>
      </c>
      <c r="K10" s="327">
        <v>8748</v>
      </c>
      <c r="L10" s="327">
        <v>124</v>
      </c>
      <c r="M10" s="327"/>
      <c r="N10" s="326">
        <f t="shared" si="2"/>
        <v>8872</v>
      </c>
      <c r="O10" s="327"/>
      <c r="P10" s="327"/>
      <c r="Q10" s="326">
        <f t="shared" si="3"/>
        <v>8872</v>
      </c>
      <c r="R10" s="326">
        <f t="shared" si="4"/>
        <v>3658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557</v>
      </c>
      <c r="B11" s="323" t="s">
        <v>558</v>
      </c>
      <c r="C11" s="324" t="s">
        <v>559</v>
      </c>
      <c r="D11" s="325">
        <v>15848</v>
      </c>
      <c r="E11" s="325"/>
      <c r="F11" s="325"/>
      <c r="G11" s="326">
        <f t="shared" si="0"/>
        <v>15848</v>
      </c>
      <c r="H11" s="327"/>
      <c r="I11" s="327"/>
      <c r="J11" s="326">
        <f t="shared" si="1"/>
        <v>15848</v>
      </c>
      <c r="K11" s="327">
        <v>15793</v>
      </c>
      <c r="L11" s="327"/>
      <c r="M11" s="327"/>
      <c r="N11" s="326">
        <f t="shared" si="2"/>
        <v>15793</v>
      </c>
      <c r="O11" s="327"/>
      <c r="P11" s="327"/>
      <c r="Q11" s="326">
        <f t="shared" si="3"/>
        <v>15793</v>
      </c>
      <c r="R11" s="326">
        <f t="shared" si="4"/>
        <v>55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560</v>
      </c>
      <c r="B12" s="323" t="s">
        <v>561</v>
      </c>
      <c r="C12" s="324" t="s">
        <v>562</v>
      </c>
      <c r="D12" s="325">
        <v>1348</v>
      </c>
      <c r="E12" s="325"/>
      <c r="F12" s="325"/>
      <c r="G12" s="326">
        <f t="shared" si="0"/>
        <v>1348</v>
      </c>
      <c r="H12" s="327"/>
      <c r="I12" s="327"/>
      <c r="J12" s="326">
        <f t="shared" si="1"/>
        <v>1348</v>
      </c>
      <c r="K12" s="327">
        <v>926</v>
      </c>
      <c r="L12" s="327">
        <v>11</v>
      </c>
      <c r="M12" s="327"/>
      <c r="N12" s="326">
        <f t="shared" si="2"/>
        <v>937</v>
      </c>
      <c r="O12" s="327"/>
      <c r="P12" s="327"/>
      <c r="Q12" s="326">
        <f t="shared" si="3"/>
        <v>937</v>
      </c>
      <c r="R12" s="326">
        <f t="shared" si="4"/>
        <v>411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563</v>
      </c>
      <c r="B13" s="323" t="s">
        <v>564</v>
      </c>
      <c r="C13" s="324" t="s">
        <v>565</v>
      </c>
      <c r="D13" s="325">
        <v>997</v>
      </c>
      <c r="E13" s="325"/>
      <c r="F13" s="325"/>
      <c r="G13" s="326">
        <f t="shared" si="0"/>
        <v>997</v>
      </c>
      <c r="H13" s="327"/>
      <c r="I13" s="327"/>
      <c r="J13" s="326">
        <f t="shared" si="1"/>
        <v>997</v>
      </c>
      <c r="K13" s="327">
        <v>947</v>
      </c>
      <c r="L13" s="327">
        <v>7</v>
      </c>
      <c r="M13" s="327"/>
      <c r="N13" s="326">
        <f t="shared" si="2"/>
        <v>954</v>
      </c>
      <c r="O13" s="327"/>
      <c r="P13" s="327"/>
      <c r="Q13" s="326">
        <f t="shared" si="3"/>
        <v>954</v>
      </c>
      <c r="R13" s="326">
        <f t="shared" si="4"/>
        <v>43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566</v>
      </c>
      <c r="B14" s="323" t="s">
        <v>567</v>
      </c>
      <c r="C14" s="324" t="s">
        <v>568</v>
      </c>
      <c r="D14" s="325">
        <v>656</v>
      </c>
      <c r="E14" s="325"/>
      <c r="F14" s="325"/>
      <c r="G14" s="326">
        <f t="shared" si="0"/>
        <v>656</v>
      </c>
      <c r="H14" s="327"/>
      <c r="I14" s="327"/>
      <c r="J14" s="326">
        <f t="shared" si="1"/>
        <v>656</v>
      </c>
      <c r="K14" s="327">
        <v>484</v>
      </c>
      <c r="L14" s="327">
        <v>8</v>
      </c>
      <c r="M14" s="327"/>
      <c r="N14" s="326">
        <f t="shared" si="2"/>
        <v>492</v>
      </c>
      <c r="O14" s="327"/>
      <c r="P14" s="327"/>
      <c r="Q14" s="326">
        <f t="shared" si="3"/>
        <v>492</v>
      </c>
      <c r="R14" s="326">
        <f t="shared" si="4"/>
        <v>164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569</v>
      </c>
      <c r="B15" s="330" t="s">
        <v>570</v>
      </c>
      <c r="C15" s="331" t="s">
        <v>571</v>
      </c>
      <c r="D15" s="332"/>
      <c r="E15" s="332"/>
      <c r="F15" s="332"/>
      <c r="G15" s="326">
        <f>D15+E15-F15</f>
        <v>0</v>
      </c>
      <c r="H15" s="333"/>
      <c r="I15" s="333"/>
      <c r="J15" s="326">
        <f t="shared" si="1"/>
        <v>0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0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572</v>
      </c>
      <c r="B16" s="336" t="s">
        <v>573</v>
      </c>
      <c r="C16" s="324" t="s">
        <v>574</v>
      </c>
      <c r="D16" s="325">
        <v>178</v>
      </c>
      <c r="E16" s="325"/>
      <c r="F16" s="325"/>
      <c r="G16" s="326">
        <f>D16+E16-F16</f>
        <v>178</v>
      </c>
      <c r="H16" s="327"/>
      <c r="I16" s="327"/>
      <c r="J16" s="326">
        <f t="shared" si="1"/>
        <v>178</v>
      </c>
      <c r="K16" s="327">
        <v>149</v>
      </c>
      <c r="L16" s="327">
        <v>2</v>
      </c>
      <c r="M16" s="327"/>
      <c r="N16" s="326">
        <f t="shared" si="2"/>
        <v>151</v>
      </c>
      <c r="O16" s="327"/>
      <c r="P16" s="327"/>
      <c r="Q16" s="326">
        <f t="shared" si="3"/>
        <v>151</v>
      </c>
      <c r="R16" s="326">
        <f t="shared" si="4"/>
        <v>27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575</v>
      </c>
      <c r="C17" s="338" t="s">
        <v>576</v>
      </c>
      <c r="D17" s="339">
        <f>SUM(D9:D16)</f>
        <v>33200</v>
      </c>
      <c r="E17" s="339">
        <f>SUM(E9:E16)</f>
        <v>0</v>
      </c>
      <c r="F17" s="339">
        <f>SUM(F9:F16)</f>
        <v>0</v>
      </c>
      <c r="G17" s="326">
        <f t="shared" si="0"/>
        <v>33200</v>
      </c>
      <c r="H17" s="340">
        <f>SUM(H9:H16)</f>
        <v>0</v>
      </c>
      <c r="I17" s="340">
        <f>SUM(I9:I16)</f>
        <v>0</v>
      </c>
      <c r="J17" s="326">
        <f t="shared" si="1"/>
        <v>33200</v>
      </c>
      <c r="K17" s="340">
        <f>SUM(K9:K16)</f>
        <v>27047</v>
      </c>
      <c r="L17" s="340">
        <f>SUM(L9:L16)</f>
        <v>152</v>
      </c>
      <c r="M17" s="340">
        <f>SUM(M9:M16)</f>
        <v>0</v>
      </c>
      <c r="N17" s="326">
        <f t="shared" si="2"/>
        <v>27199</v>
      </c>
      <c r="O17" s="340">
        <f>SUM(O9:O16)</f>
        <v>0</v>
      </c>
      <c r="P17" s="340">
        <f>SUM(P9:P16)</f>
        <v>0</v>
      </c>
      <c r="Q17" s="326">
        <f t="shared" si="3"/>
        <v>27199</v>
      </c>
      <c r="R17" s="326">
        <f t="shared" si="4"/>
        <v>6001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577</v>
      </c>
      <c r="B18" s="342" t="s">
        <v>578</v>
      </c>
      <c r="C18" s="338" t="s">
        <v>579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580</v>
      </c>
      <c r="B19" s="342" t="s">
        <v>581</v>
      </c>
      <c r="C19" s="338" t="s">
        <v>582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583</v>
      </c>
      <c r="B20" s="320" t="s">
        <v>584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551</v>
      </c>
      <c r="B21" s="323" t="s">
        <v>585</v>
      </c>
      <c r="C21" s="324" t="s">
        <v>586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554</v>
      </c>
      <c r="B22" s="323" t="s">
        <v>587</v>
      </c>
      <c r="C22" s="324" t="s">
        <v>588</v>
      </c>
      <c r="D22" s="325">
        <v>29</v>
      </c>
      <c r="E22" s="325"/>
      <c r="F22" s="325"/>
      <c r="G22" s="326">
        <f t="shared" si="0"/>
        <v>29</v>
      </c>
      <c r="H22" s="327"/>
      <c r="I22" s="327"/>
      <c r="J22" s="326">
        <f t="shared" si="1"/>
        <v>29</v>
      </c>
      <c r="K22" s="327">
        <v>29</v>
      </c>
      <c r="L22" s="327"/>
      <c r="M22" s="327"/>
      <c r="N22" s="326">
        <f t="shared" si="2"/>
        <v>29</v>
      </c>
      <c r="O22" s="327"/>
      <c r="P22" s="327"/>
      <c r="Q22" s="326">
        <f t="shared" si="3"/>
        <v>29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557</v>
      </c>
      <c r="B23" s="330" t="s">
        <v>589</v>
      </c>
      <c r="C23" s="324" t="s">
        <v>590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560</v>
      </c>
      <c r="B24" s="349" t="s">
        <v>573</v>
      </c>
      <c r="C24" s="324" t="s">
        <v>591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592</v>
      </c>
      <c r="C25" s="350" t="s">
        <v>593</v>
      </c>
      <c r="D25" s="351">
        <f>SUM(D21:D24)</f>
        <v>29</v>
      </c>
      <c r="E25" s="351">
        <f>SUM(E21:E24)</f>
        <v>0</v>
      </c>
      <c r="F25" s="351">
        <f>SUM(F21:F24)</f>
        <v>0</v>
      </c>
      <c r="G25" s="352">
        <f t="shared" si="0"/>
        <v>29</v>
      </c>
      <c r="H25" s="353">
        <f>SUM(H21:H24)</f>
        <v>0</v>
      </c>
      <c r="I25" s="353">
        <f>SUM(I21:I24)</f>
        <v>0</v>
      </c>
      <c r="J25" s="352">
        <f t="shared" si="1"/>
        <v>29</v>
      </c>
      <c r="K25" s="353">
        <f>SUM(K21:K24)</f>
        <v>29</v>
      </c>
      <c r="L25" s="353">
        <f>SUM(L21:L24)</f>
        <v>0</v>
      </c>
      <c r="M25" s="353">
        <f>SUM(M21:M24)</f>
        <v>0</v>
      </c>
      <c r="N25" s="352">
        <f t="shared" si="2"/>
        <v>29</v>
      </c>
      <c r="O25" s="353">
        <f>SUM(O21:O24)</f>
        <v>0</v>
      </c>
      <c r="P25" s="353">
        <f>SUM(P21:P24)</f>
        <v>0</v>
      </c>
      <c r="Q25" s="352">
        <f t="shared" si="3"/>
        <v>29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594</v>
      </c>
      <c r="B26" s="354" t="s">
        <v>595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551</v>
      </c>
      <c r="B27" s="360" t="s">
        <v>596</v>
      </c>
      <c r="C27" s="361" t="s">
        <v>597</v>
      </c>
      <c r="D27" s="362">
        <f>SUM(D28:D31)</f>
        <v>5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5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5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5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108</v>
      </c>
      <c r="C28" s="324" t="s">
        <v>598</v>
      </c>
      <c r="D28" s="325">
        <v>5</v>
      </c>
      <c r="E28" s="325"/>
      <c r="F28" s="325"/>
      <c r="G28" s="326">
        <f t="shared" si="5"/>
        <v>5</v>
      </c>
      <c r="H28" s="327"/>
      <c r="I28" s="327"/>
      <c r="J28" s="326">
        <f t="shared" si="6"/>
        <v>5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5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110</v>
      </c>
      <c r="C29" s="324" t="s">
        <v>599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114</v>
      </c>
      <c r="C30" s="324" t="s">
        <v>600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116</v>
      </c>
      <c r="C31" s="324" t="s">
        <v>601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554</v>
      </c>
      <c r="B32" s="360" t="s">
        <v>602</v>
      </c>
      <c r="C32" s="324" t="s">
        <v>603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122</v>
      </c>
      <c r="C33" s="324" t="s">
        <v>604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605</v>
      </c>
      <c r="C34" s="324" t="s">
        <v>606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607</v>
      </c>
      <c r="C35" s="324" t="s">
        <v>608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609</v>
      </c>
      <c r="C36" s="324" t="s">
        <v>610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557</v>
      </c>
      <c r="B37" s="330" t="s">
        <v>573</v>
      </c>
      <c r="C37" s="324" t="s">
        <v>611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612</v>
      </c>
      <c r="C38" s="338" t="s">
        <v>613</v>
      </c>
      <c r="D38" s="339">
        <f>D27+D32+D37</f>
        <v>5</v>
      </c>
      <c r="E38" s="339">
        <f>E27+E32+E37</f>
        <v>0</v>
      </c>
      <c r="F38" s="339">
        <f>F27+F32+F37</f>
        <v>0</v>
      </c>
      <c r="G38" s="326">
        <f t="shared" si="5"/>
        <v>5</v>
      </c>
      <c r="H38" s="340">
        <f>H27+H32+H37</f>
        <v>0</v>
      </c>
      <c r="I38" s="340">
        <f>I27+I32+I37</f>
        <v>0</v>
      </c>
      <c r="J38" s="326">
        <f t="shared" si="6"/>
        <v>5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5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614</v>
      </c>
      <c r="B39" s="341" t="s">
        <v>615</v>
      </c>
      <c r="C39" s="338" t="s">
        <v>616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617</v>
      </c>
      <c r="C40" s="317" t="s">
        <v>618</v>
      </c>
      <c r="D40" s="367">
        <f aca="true" t="shared" si="10" ref="D40:R40">D17+D18+D19+D25+D38+D39</f>
        <v>33234</v>
      </c>
      <c r="E40" s="367">
        <f t="shared" si="10"/>
        <v>0</v>
      </c>
      <c r="F40" s="367">
        <f t="shared" si="10"/>
        <v>0</v>
      </c>
      <c r="G40" s="367">
        <f t="shared" si="10"/>
        <v>33234</v>
      </c>
      <c r="H40" s="367">
        <f t="shared" si="10"/>
        <v>0</v>
      </c>
      <c r="I40" s="367">
        <f t="shared" si="10"/>
        <v>0</v>
      </c>
      <c r="J40" s="367">
        <f t="shared" si="10"/>
        <v>33234</v>
      </c>
      <c r="K40" s="367">
        <f t="shared" si="10"/>
        <v>27076</v>
      </c>
      <c r="L40" s="367">
        <f t="shared" si="10"/>
        <v>152</v>
      </c>
      <c r="M40" s="367">
        <f t="shared" si="10"/>
        <v>0</v>
      </c>
      <c r="N40" s="367">
        <f t="shared" si="10"/>
        <v>27228</v>
      </c>
      <c r="O40" s="367">
        <f t="shared" si="10"/>
        <v>0</v>
      </c>
      <c r="P40" s="367">
        <f t="shared" si="10"/>
        <v>0</v>
      </c>
      <c r="Q40" s="367">
        <f t="shared" si="10"/>
        <v>27228</v>
      </c>
      <c r="R40" s="367">
        <f t="shared" si="10"/>
        <v>6006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619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895</v>
      </c>
      <c r="C44" s="373"/>
      <c r="D44" s="374"/>
      <c r="E44" s="374"/>
      <c r="F44" s="374"/>
      <c r="G44" s="368"/>
      <c r="H44" s="555" t="s">
        <v>891</v>
      </c>
      <c r="I44" s="555"/>
      <c r="J44" s="555"/>
      <c r="K44" s="556"/>
      <c r="L44" s="556"/>
      <c r="M44" s="556"/>
      <c r="N44" s="556"/>
      <c r="O44" s="557" t="s">
        <v>889</v>
      </c>
      <c r="P44" s="557"/>
      <c r="Q44" s="557"/>
      <c r="R44" s="557"/>
    </row>
  </sheetData>
  <sheetProtection password="CF7A" sheet="1"/>
  <mergeCells count="19">
    <mergeCell ref="H5:I5"/>
    <mergeCell ref="J5:J6"/>
    <mergeCell ref="K5:N5"/>
    <mergeCell ref="B1:L1"/>
    <mergeCell ref="A2:B2"/>
    <mergeCell ref="C2:H2"/>
    <mergeCell ref="A3:B3"/>
    <mergeCell ref="C3:E3"/>
    <mergeCell ref="M3:N3"/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D43" sqref="D43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4" t="s">
        <v>620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391</v>
      </c>
      <c r="B3" s="565" t="str">
        <f>'справка №1-БАЛАНС'!E3</f>
        <v> КАУЧУК АД</v>
      </c>
      <c r="C3" s="565"/>
      <c r="D3" s="133" t="s">
        <v>278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6" t="str">
        <f>'справка №1-БАЛАНС'!E5</f>
        <v>01.01.2014г. - 31.03.2014г.</v>
      </c>
      <c r="C4" s="566"/>
      <c r="D4" s="135" t="s">
        <v>4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621</v>
      </c>
      <c r="B5" s="390"/>
      <c r="C5" s="391"/>
      <c r="D5" s="328"/>
      <c r="E5" s="392" t="s">
        <v>622</v>
      </c>
    </row>
    <row r="6" spans="1:14" s="318" customFormat="1" ht="12" customHeight="1">
      <c r="A6" s="393" t="s">
        <v>471</v>
      </c>
      <c r="B6" s="394" t="s">
        <v>9</v>
      </c>
      <c r="C6" s="395" t="s">
        <v>623</v>
      </c>
      <c r="D6" s="567" t="s">
        <v>624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625</v>
      </c>
      <c r="E7" s="401" t="s">
        <v>626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627</v>
      </c>
      <c r="B9" s="402" t="s">
        <v>628</v>
      </c>
      <c r="C9" s="403"/>
      <c r="D9" s="403"/>
      <c r="E9" s="404">
        <f>C9-D9</f>
        <v>0</v>
      </c>
      <c r="F9" s="405"/>
    </row>
    <row r="10" spans="1:6" ht="12">
      <c r="A10" s="400" t="s">
        <v>629</v>
      </c>
      <c r="B10" s="406"/>
      <c r="C10" s="407"/>
      <c r="D10" s="407"/>
      <c r="E10" s="404"/>
      <c r="F10" s="405"/>
    </row>
    <row r="11" spans="1:15" ht="12">
      <c r="A11" s="408" t="s">
        <v>630</v>
      </c>
      <c r="B11" s="409" t="s">
        <v>631</v>
      </c>
      <c r="C11" s="410">
        <f>SUM(C12:C14)</f>
        <v>5</v>
      </c>
      <c r="D11" s="410">
        <f>SUM(D12:D14)</f>
        <v>0</v>
      </c>
      <c r="E11" s="404">
        <f>SUM(E12:E14)</f>
        <v>5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632</v>
      </c>
      <c r="B12" s="409" t="s">
        <v>633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634</v>
      </c>
      <c r="B13" s="409" t="s">
        <v>635</v>
      </c>
      <c r="C13" s="403"/>
      <c r="D13" s="403"/>
      <c r="E13" s="404">
        <f t="shared" si="0"/>
        <v>0</v>
      </c>
      <c r="F13" s="405"/>
    </row>
    <row r="14" spans="1:6" ht="12">
      <c r="A14" s="408" t="s">
        <v>636</v>
      </c>
      <c r="B14" s="409" t="s">
        <v>637</v>
      </c>
      <c r="C14" s="403">
        <v>5</v>
      </c>
      <c r="D14" s="403"/>
      <c r="E14" s="404">
        <f t="shared" si="0"/>
        <v>5</v>
      </c>
      <c r="F14" s="405"/>
    </row>
    <row r="15" spans="1:6" ht="12">
      <c r="A15" s="408" t="s">
        <v>638</v>
      </c>
      <c r="B15" s="409" t="s">
        <v>639</v>
      </c>
      <c r="C15" s="403"/>
      <c r="D15" s="403"/>
      <c r="E15" s="404">
        <f t="shared" si="0"/>
        <v>0</v>
      </c>
      <c r="F15" s="405"/>
    </row>
    <row r="16" spans="1:15" ht="12">
      <c r="A16" s="408" t="s">
        <v>640</v>
      </c>
      <c r="B16" s="409" t="s">
        <v>641</v>
      </c>
      <c r="C16" s="410">
        <f>+C17+C18</f>
        <v>25</v>
      </c>
      <c r="D16" s="410">
        <f>+D17+D18</f>
        <v>0</v>
      </c>
      <c r="E16" s="404">
        <f t="shared" si="0"/>
        <v>25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642</v>
      </c>
      <c r="B17" s="409" t="s">
        <v>643</v>
      </c>
      <c r="C17" s="403"/>
      <c r="D17" s="403"/>
      <c r="E17" s="404">
        <f t="shared" si="0"/>
        <v>0</v>
      </c>
      <c r="F17" s="405"/>
    </row>
    <row r="18" spans="1:6" ht="12">
      <c r="A18" s="408" t="s">
        <v>636</v>
      </c>
      <c r="B18" s="409" t="s">
        <v>644</v>
      </c>
      <c r="C18" s="403">
        <v>25</v>
      </c>
      <c r="D18" s="403"/>
      <c r="E18" s="404">
        <f t="shared" si="0"/>
        <v>25</v>
      </c>
      <c r="F18" s="405"/>
    </row>
    <row r="19" spans="1:15" ht="12">
      <c r="A19" s="411" t="s">
        <v>645</v>
      </c>
      <c r="B19" s="402" t="s">
        <v>646</v>
      </c>
      <c r="C19" s="407">
        <f>C11+C15+C16</f>
        <v>30</v>
      </c>
      <c r="D19" s="407">
        <f>D11+D15+D16</f>
        <v>0</v>
      </c>
      <c r="E19" s="412">
        <f>E11+E15+E16</f>
        <v>30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647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648</v>
      </c>
      <c r="B21" s="402" t="s">
        <v>649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650</v>
      </c>
      <c r="B23" s="413"/>
      <c r="C23" s="410"/>
      <c r="D23" s="407"/>
      <c r="E23" s="404"/>
      <c r="F23" s="405"/>
    </row>
    <row r="24" spans="1:15" ht="12">
      <c r="A24" s="408" t="s">
        <v>651</v>
      </c>
      <c r="B24" s="409" t="s">
        <v>652</v>
      </c>
      <c r="C24" s="410">
        <f>SUM(C25:C27)</f>
        <v>3127</v>
      </c>
      <c r="D24" s="410">
        <f>SUM(D25:D27)</f>
        <v>0</v>
      </c>
      <c r="E24" s="404">
        <f>SUM(E25:E27)</f>
        <v>3127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653</v>
      </c>
      <c r="B25" s="409" t="s">
        <v>654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655</v>
      </c>
      <c r="B26" s="409" t="s">
        <v>656</v>
      </c>
      <c r="C26" s="403"/>
      <c r="D26" s="403"/>
      <c r="E26" s="404">
        <f t="shared" si="1"/>
        <v>0</v>
      </c>
      <c r="F26" s="405"/>
    </row>
    <row r="27" spans="1:6" ht="12">
      <c r="A27" s="408" t="s">
        <v>657</v>
      </c>
      <c r="B27" s="409" t="s">
        <v>658</v>
      </c>
      <c r="C27" s="403">
        <v>3127</v>
      </c>
      <c r="D27" s="403"/>
      <c r="E27" s="404">
        <f t="shared" si="1"/>
        <v>3127</v>
      </c>
      <c r="F27" s="405"/>
    </row>
    <row r="28" spans="1:6" ht="12">
      <c r="A28" s="408" t="s">
        <v>659</v>
      </c>
      <c r="B28" s="409" t="s">
        <v>660</v>
      </c>
      <c r="C28" s="403">
        <v>7357</v>
      </c>
      <c r="D28" s="403">
        <v>7357</v>
      </c>
      <c r="E28" s="404">
        <f t="shared" si="1"/>
        <v>0</v>
      </c>
      <c r="F28" s="405"/>
    </row>
    <row r="29" spans="1:6" ht="12">
      <c r="A29" s="408" t="s">
        <v>661</v>
      </c>
      <c r="B29" s="409" t="s">
        <v>662</v>
      </c>
      <c r="C29" s="403">
        <v>1507</v>
      </c>
      <c r="D29" s="403">
        <v>1507</v>
      </c>
      <c r="E29" s="404">
        <f t="shared" si="1"/>
        <v>0</v>
      </c>
      <c r="F29" s="405"/>
    </row>
    <row r="30" spans="1:6" ht="12">
      <c r="A30" s="408" t="s">
        <v>663</v>
      </c>
      <c r="B30" s="409" t="s">
        <v>664</v>
      </c>
      <c r="C30" s="403"/>
      <c r="D30" s="403"/>
      <c r="E30" s="404">
        <f t="shared" si="1"/>
        <v>0</v>
      </c>
      <c r="F30" s="405"/>
    </row>
    <row r="31" spans="1:6" ht="12">
      <c r="A31" s="408" t="s">
        <v>665</v>
      </c>
      <c r="B31" s="409" t="s">
        <v>666</v>
      </c>
      <c r="C31" s="403"/>
      <c r="D31" s="403"/>
      <c r="E31" s="404">
        <f t="shared" si="1"/>
        <v>0</v>
      </c>
      <c r="F31" s="405"/>
    </row>
    <row r="32" spans="1:6" ht="12">
      <c r="A32" s="408" t="s">
        <v>667</v>
      </c>
      <c r="B32" s="409" t="s">
        <v>668</v>
      </c>
      <c r="C32" s="403"/>
      <c r="D32" s="403"/>
      <c r="E32" s="404">
        <f t="shared" si="1"/>
        <v>0</v>
      </c>
      <c r="F32" s="405"/>
    </row>
    <row r="33" spans="1:15" ht="12">
      <c r="A33" s="408" t="s">
        <v>669</v>
      </c>
      <c r="B33" s="409" t="s">
        <v>670</v>
      </c>
      <c r="C33" s="414">
        <f>SUM(C34:C37)</f>
        <v>627</v>
      </c>
      <c r="D33" s="414">
        <f>SUM(D34:D37)</f>
        <v>595</v>
      </c>
      <c r="E33" s="415">
        <f>SUM(E34:E37)</f>
        <v>32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671</v>
      </c>
      <c r="B34" s="409" t="s">
        <v>672</v>
      </c>
      <c r="C34" s="403">
        <v>32</v>
      </c>
      <c r="D34" s="403"/>
      <c r="E34" s="404">
        <f>C34-D34</f>
        <v>32</v>
      </c>
      <c r="F34" s="405"/>
    </row>
    <row r="35" spans="1:6" ht="12">
      <c r="A35" s="408" t="s">
        <v>673</v>
      </c>
      <c r="B35" s="409" t="s">
        <v>674</v>
      </c>
      <c r="C35" s="403">
        <v>595</v>
      </c>
      <c r="D35" s="403">
        <v>595</v>
      </c>
      <c r="E35" s="404">
        <f>C35-D35</f>
        <v>0</v>
      </c>
      <c r="F35" s="405"/>
    </row>
    <row r="36" spans="1:6" ht="12">
      <c r="A36" s="408" t="s">
        <v>675</v>
      </c>
      <c r="B36" s="409" t="s">
        <v>676</v>
      </c>
      <c r="C36" s="403"/>
      <c r="D36" s="403"/>
      <c r="E36" s="404">
        <f>C36-D36</f>
        <v>0</v>
      </c>
      <c r="F36" s="405"/>
    </row>
    <row r="37" spans="1:6" ht="12">
      <c r="A37" s="408" t="s">
        <v>677</v>
      </c>
      <c r="B37" s="409" t="s">
        <v>678</v>
      </c>
      <c r="C37" s="403"/>
      <c r="D37" s="403"/>
      <c r="E37" s="404">
        <f>C37-D37</f>
        <v>0</v>
      </c>
      <c r="F37" s="405"/>
    </row>
    <row r="38" spans="1:15" ht="12">
      <c r="A38" s="408" t="s">
        <v>679</v>
      </c>
      <c r="B38" s="409" t="s">
        <v>680</v>
      </c>
      <c r="C38" s="410">
        <f>SUM(C39:C42)</f>
        <v>2670</v>
      </c>
      <c r="D38" s="414">
        <f>SUM(D39:D42)</f>
        <v>152</v>
      </c>
      <c r="E38" s="415">
        <f>SUM(E39:E42)</f>
        <v>2518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681</v>
      </c>
      <c r="B39" s="409" t="s">
        <v>682</v>
      </c>
      <c r="C39" s="403"/>
      <c r="D39" s="403"/>
      <c r="E39" s="404">
        <f>C39-D39</f>
        <v>0</v>
      </c>
      <c r="F39" s="405"/>
    </row>
    <row r="40" spans="1:6" ht="12">
      <c r="A40" s="408" t="s">
        <v>683</v>
      </c>
      <c r="B40" s="409" t="s">
        <v>684</v>
      </c>
      <c r="C40" s="403"/>
      <c r="D40" s="403"/>
      <c r="E40" s="404">
        <f>C40-D40</f>
        <v>0</v>
      </c>
      <c r="F40" s="405"/>
    </row>
    <row r="41" spans="1:6" ht="12">
      <c r="A41" s="408" t="s">
        <v>685</v>
      </c>
      <c r="B41" s="409" t="s">
        <v>686</v>
      </c>
      <c r="C41" s="403"/>
      <c r="D41" s="403"/>
      <c r="E41" s="404">
        <f>C41-D41</f>
        <v>0</v>
      </c>
      <c r="F41" s="405"/>
    </row>
    <row r="42" spans="1:6" ht="12">
      <c r="A42" s="408" t="s">
        <v>687</v>
      </c>
      <c r="B42" s="409" t="s">
        <v>688</v>
      </c>
      <c r="C42" s="403">
        <v>2670</v>
      </c>
      <c r="D42" s="403">
        <v>152</v>
      </c>
      <c r="E42" s="404">
        <f>C42-D42</f>
        <v>2518</v>
      </c>
      <c r="F42" s="405"/>
    </row>
    <row r="43" spans="1:15" ht="12">
      <c r="A43" s="411" t="s">
        <v>689</v>
      </c>
      <c r="B43" s="402" t="s">
        <v>690</v>
      </c>
      <c r="C43" s="407">
        <f>C24+C28+C29+C31+C30+C32+C33+C38</f>
        <v>15288</v>
      </c>
      <c r="D43" s="407">
        <f>D24+D28+D29+D31+D30+D32+D33+D38</f>
        <v>9611</v>
      </c>
      <c r="E43" s="412">
        <f>E24+E28+E29+E31+E30+E32+E33+E38</f>
        <v>5677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691</v>
      </c>
      <c r="B44" s="406" t="s">
        <v>692</v>
      </c>
      <c r="C44" s="416">
        <f>C43+C21+C19+C9</f>
        <v>15318</v>
      </c>
      <c r="D44" s="416">
        <f>D43+D21+D19+D9</f>
        <v>9611</v>
      </c>
      <c r="E44" s="412">
        <f>E43+E21+E19+E9</f>
        <v>5707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693</v>
      </c>
      <c r="B47" s="418"/>
      <c r="C47" s="421"/>
      <c r="D47" s="421"/>
      <c r="E47" s="421"/>
      <c r="F47" s="397" t="s">
        <v>280</v>
      </c>
    </row>
    <row r="48" spans="1:6" s="318" customFormat="1" ht="24" customHeight="1">
      <c r="A48" s="393" t="s">
        <v>471</v>
      </c>
      <c r="B48" s="394" t="s">
        <v>9</v>
      </c>
      <c r="C48" s="422" t="s">
        <v>694</v>
      </c>
      <c r="D48" s="567" t="s">
        <v>695</v>
      </c>
      <c r="E48" s="567"/>
      <c r="F48" s="396" t="s">
        <v>696</v>
      </c>
    </row>
    <row r="49" spans="1:6" s="318" customFormat="1" ht="12">
      <c r="A49" s="393"/>
      <c r="B49" s="399"/>
      <c r="C49" s="422"/>
      <c r="D49" s="400" t="s">
        <v>625</v>
      </c>
      <c r="E49" s="400" t="s">
        <v>626</v>
      </c>
      <c r="F49" s="396"/>
    </row>
    <row r="50" spans="1:6" s="318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697</v>
      </c>
      <c r="B51" s="413"/>
      <c r="C51" s="416"/>
      <c r="D51" s="416"/>
      <c r="E51" s="416"/>
      <c r="F51" s="424"/>
    </row>
    <row r="52" spans="1:16" ht="24">
      <c r="A52" s="408" t="s">
        <v>698</v>
      </c>
      <c r="B52" s="409" t="s">
        <v>699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700</v>
      </c>
      <c r="B53" s="409" t="s">
        <v>701</v>
      </c>
      <c r="C53" s="403"/>
      <c r="D53" s="403"/>
      <c r="E53" s="410">
        <f t="shared" si="2"/>
        <v>0</v>
      </c>
      <c r="F53" s="403"/>
    </row>
    <row r="54" spans="1:6" ht="12">
      <c r="A54" s="408" t="s">
        <v>702</v>
      </c>
      <c r="B54" s="409" t="s">
        <v>703</v>
      </c>
      <c r="C54" s="403"/>
      <c r="D54" s="403"/>
      <c r="E54" s="410">
        <f t="shared" si="2"/>
        <v>0</v>
      </c>
      <c r="F54" s="403"/>
    </row>
    <row r="55" spans="1:6" ht="12">
      <c r="A55" s="408" t="s">
        <v>687</v>
      </c>
      <c r="B55" s="409" t="s">
        <v>704</v>
      </c>
      <c r="C55" s="403"/>
      <c r="D55" s="403"/>
      <c r="E55" s="410">
        <f t="shared" si="2"/>
        <v>0</v>
      </c>
      <c r="F55" s="403"/>
    </row>
    <row r="56" spans="1:16" ht="24">
      <c r="A56" s="408" t="s">
        <v>705</v>
      </c>
      <c r="B56" s="409" t="s">
        <v>706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707</v>
      </c>
      <c r="B57" s="409" t="s">
        <v>708</v>
      </c>
      <c r="C57" s="403"/>
      <c r="D57" s="403"/>
      <c r="E57" s="410">
        <f t="shared" si="2"/>
        <v>0</v>
      </c>
      <c r="F57" s="403"/>
    </row>
    <row r="58" spans="1:6" ht="12">
      <c r="A58" s="425" t="s">
        <v>709</v>
      </c>
      <c r="B58" s="409" t="s">
        <v>710</v>
      </c>
      <c r="C58" s="426"/>
      <c r="D58" s="426"/>
      <c r="E58" s="410">
        <f t="shared" si="2"/>
        <v>0</v>
      </c>
      <c r="F58" s="426"/>
    </row>
    <row r="59" spans="1:6" ht="12">
      <c r="A59" s="425" t="s">
        <v>711</v>
      </c>
      <c r="B59" s="409" t="s">
        <v>712</v>
      </c>
      <c r="C59" s="403"/>
      <c r="D59" s="403"/>
      <c r="E59" s="410">
        <f t="shared" si="2"/>
        <v>0</v>
      </c>
      <c r="F59" s="403"/>
    </row>
    <row r="60" spans="1:6" ht="12">
      <c r="A60" s="425" t="s">
        <v>709</v>
      </c>
      <c r="B60" s="409" t="s">
        <v>713</v>
      </c>
      <c r="C60" s="426"/>
      <c r="D60" s="426"/>
      <c r="E60" s="410">
        <f t="shared" si="2"/>
        <v>0</v>
      </c>
      <c r="F60" s="426"/>
    </row>
    <row r="61" spans="1:6" ht="12">
      <c r="A61" s="408" t="s">
        <v>140</v>
      </c>
      <c r="B61" s="409" t="s">
        <v>714</v>
      </c>
      <c r="C61" s="403"/>
      <c r="D61" s="403"/>
      <c r="E61" s="410">
        <f t="shared" si="2"/>
        <v>0</v>
      </c>
      <c r="F61" s="427"/>
    </row>
    <row r="62" spans="1:6" ht="12">
      <c r="A62" s="408" t="s">
        <v>143</v>
      </c>
      <c r="B62" s="409" t="s">
        <v>715</v>
      </c>
      <c r="C62" s="403"/>
      <c r="D62" s="403"/>
      <c r="E62" s="410">
        <f t="shared" si="2"/>
        <v>0</v>
      </c>
      <c r="F62" s="427"/>
    </row>
    <row r="63" spans="1:6" ht="12">
      <c r="A63" s="408" t="s">
        <v>716</v>
      </c>
      <c r="B63" s="409" t="s">
        <v>717</v>
      </c>
      <c r="C63" s="403"/>
      <c r="D63" s="403"/>
      <c r="E63" s="410">
        <f t="shared" si="2"/>
        <v>0</v>
      </c>
      <c r="F63" s="427"/>
    </row>
    <row r="64" spans="1:6" ht="12">
      <c r="A64" s="408" t="s">
        <v>718</v>
      </c>
      <c r="B64" s="409" t="s">
        <v>719</v>
      </c>
      <c r="C64" s="403"/>
      <c r="D64" s="403"/>
      <c r="E64" s="410">
        <f t="shared" si="2"/>
        <v>0</v>
      </c>
      <c r="F64" s="427"/>
    </row>
    <row r="65" spans="1:6" ht="12">
      <c r="A65" s="408" t="s">
        <v>720</v>
      </c>
      <c r="B65" s="409" t="s">
        <v>721</v>
      </c>
      <c r="C65" s="426"/>
      <c r="D65" s="426"/>
      <c r="E65" s="410">
        <f t="shared" si="2"/>
        <v>0</v>
      </c>
      <c r="F65" s="428"/>
    </row>
    <row r="66" spans="1:16" ht="12">
      <c r="A66" s="411" t="s">
        <v>722</v>
      </c>
      <c r="B66" s="402" t="s">
        <v>723</v>
      </c>
      <c r="C66" s="416">
        <f>C52+C56+C61+C62+C63+C64</f>
        <v>0</v>
      </c>
      <c r="D66" s="416">
        <f>D52+D56+D61+D62+D63+D64</f>
        <v>0</v>
      </c>
      <c r="E66" s="410">
        <f t="shared" si="2"/>
        <v>0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724</v>
      </c>
      <c r="B67" s="406"/>
      <c r="C67" s="407"/>
      <c r="D67" s="407"/>
      <c r="E67" s="410"/>
      <c r="F67" s="429"/>
    </row>
    <row r="68" spans="1:6" ht="12">
      <c r="A68" s="408" t="s">
        <v>725</v>
      </c>
      <c r="B68" s="430" t="s">
        <v>726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727</v>
      </c>
      <c r="B70" s="413"/>
      <c r="C70" s="407"/>
      <c r="D70" s="407"/>
      <c r="E70" s="410"/>
      <c r="F70" s="429"/>
    </row>
    <row r="71" spans="1:16" ht="24">
      <c r="A71" s="408" t="s">
        <v>698</v>
      </c>
      <c r="B71" s="409" t="s">
        <v>728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729</v>
      </c>
      <c r="B72" s="409" t="s">
        <v>730</v>
      </c>
      <c r="C72" s="403"/>
      <c r="D72" s="403"/>
      <c r="E72" s="410">
        <f>C72-D72</f>
        <v>0</v>
      </c>
      <c r="F72" s="427"/>
    </row>
    <row r="73" spans="1:6" ht="12">
      <c r="A73" s="408" t="s">
        <v>731</v>
      </c>
      <c r="B73" s="409" t="s">
        <v>732</v>
      </c>
      <c r="C73" s="403"/>
      <c r="D73" s="403"/>
      <c r="E73" s="410">
        <f>C73-D73</f>
        <v>0</v>
      </c>
      <c r="F73" s="427"/>
    </row>
    <row r="74" spans="1:6" ht="12">
      <c r="A74" s="408" t="s">
        <v>733</v>
      </c>
      <c r="B74" s="409" t="s">
        <v>734</v>
      </c>
      <c r="C74" s="403"/>
      <c r="D74" s="403"/>
      <c r="E74" s="410">
        <f>C74-D74</f>
        <v>0</v>
      </c>
      <c r="F74" s="427"/>
    </row>
    <row r="75" spans="1:16" ht="24">
      <c r="A75" s="408" t="s">
        <v>705</v>
      </c>
      <c r="B75" s="409" t="s">
        <v>735</v>
      </c>
      <c r="C75" s="416">
        <f>C76+C78</f>
        <v>6143</v>
      </c>
      <c r="D75" s="416">
        <f>D76+D78</f>
        <v>0</v>
      </c>
      <c r="E75" s="416">
        <f>E76+E78</f>
        <v>6143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736</v>
      </c>
      <c r="B76" s="409" t="s">
        <v>737</v>
      </c>
      <c r="C76" s="403">
        <v>6143</v>
      </c>
      <c r="D76" s="403"/>
      <c r="E76" s="410">
        <f>C76-D76</f>
        <v>6143</v>
      </c>
      <c r="F76" s="403"/>
    </row>
    <row r="77" spans="1:6" ht="12">
      <c r="A77" s="408" t="s">
        <v>738</v>
      </c>
      <c r="B77" s="409" t="s">
        <v>739</v>
      </c>
      <c r="C77" s="426"/>
      <c r="D77" s="426"/>
      <c r="E77" s="410">
        <f>C77-D77</f>
        <v>0</v>
      </c>
      <c r="F77" s="426"/>
    </row>
    <row r="78" spans="1:6" ht="12">
      <c r="A78" s="408" t="s">
        <v>740</v>
      </c>
      <c r="B78" s="409" t="s">
        <v>741</v>
      </c>
      <c r="C78" s="403"/>
      <c r="D78" s="403"/>
      <c r="E78" s="410">
        <f>C78-D78</f>
        <v>0</v>
      </c>
      <c r="F78" s="403"/>
    </row>
    <row r="79" spans="1:6" ht="12">
      <c r="A79" s="408" t="s">
        <v>709</v>
      </c>
      <c r="B79" s="409" t="s">
        <v>742</v>
      </c>
      <c r="C79" s="426"/>
      <c r="D79" s="426"/>
      <c r="E79" s="410">
        <f>C79-D79</f>
        <v>0</v>
      </c>
      <c r="F79" s="426"/>
    </row>
    <row r="80" spans="1:16" ht="12">
      <c r="A80" s="408" t="s">
        <v>743</v>
      </c>
      <c r="B80" s="409" t="s">
        <v>744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745</v>
      </c>
      <c r="B81" s="409" t="s">
        <v>746</v>
      </c>
      <c r="C81" s="403"/>
      <c r="D81" s="403"/>
      <c r="E81" s="410">
        <f>C81-D81</f>
        <v>0</v>
      </c>
      <c r="F81" s="403"/>
    </row>
    <row r="82" spans="1:6" ht="12">
      <c r="A82" s="408" t="s">
        <v>747</v>
      </c>
      <c r="B82" s="409" t="s">
        <v>748</v>
      </c>
      <c r="C82" s="403"/>
      <c r="D82" s="403"/>
      <c r="E82" s="410">
        <f>C82-D82</f>
        <v>0</v>
      </c>
      <c r="F82" s="403"/>
    </row>
    <row r="83" spans="1:6" ht="24">
      <c r="A83" s="408" t="s">
        <v>749</v>
      </c>
      <c r="B83" s="409" t="s">
        <v>750</v>
      </c>
      <c r="C83" s="403"/>
      <c r="D83" s="403"/>
      <c r="E83" s="410">
        <f>C83-D83</f>
        <v>0</v>
      </c>
      <c r="F83" s="403"/>
    </row>
    <row r="84" spans="1:6" ht="12">
      <c r="A84" s="408" t="s">
        <v>751</v>
      </c>
      <c r="B84" s="409" t="s">
        <v>752</v>
      </c>
      <c r="C84" s="403"/>
      <c r="D84" s="403"/>
      <c r="E84" s="410">
        <f>C84-D84</f>
        <v>0</v>
      </c>
      <c r="F84" s="403"/>
    </row>
    <row r="85" spans="1:16" ht="12">
      <c r="A85" s="408" t="s">
        <v>753</v>
      </c>
      <c r="B85" s="409" t="s">
        <v>754</v>
      </c>
      <c r="C85" s="407">
        <f>SUM(C86:C90)+C94</f>
        <v>5613</v>
      </c>
      <c r="D85" s="407">
        <f>SUM(D86:D90)+D94</f>
        <v>5613</v>
      </c>
      <c r="E85" s="407">
        <f>SUM(E86:E90)+E94</f>
        <v>0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755</v>
      </c>
      <c r="B86" s="409" t="s">
        <v>756</v>
      </c>
      <c r="C86" s="403"/>
      <c r="D86" s="403"/>
      <c r="E86" s="410">
        <f>C86-D86</f>
        <v>0</v>
      </c>
      <c r="F86" s="403"/>
    </row>
    <row r="87" spans="1:6" ht="12">
      <c r="A87" s="408" t="s">
        <v>757</v>
      </c>
      <c r="B87" s="409" t="s">
        <v>758</v>
      </c>
      <c r="C87" s="403">
        <v>5384</v>
      </c>
      <c r="D87" s="403">
        <v>5384</v>
      </c>
      <c r="E87" s="410">
        <f>C87-D87</f>
        <v>0</v>
      </c>
      <c r="F87" s="403"/>
    </row>
    <row r="88" spans="1:6" ht="12">
      <c r="A88" s="408" t="s">
        <v>759</v>
      </c>
      <c r="B88" s="409" t="s">
        <v>760</v>
      </c>
      <c r="C88" s="403">
        <v>104</v>
      </c>
      <c r="D88" s="403">
        <v>104</v>
      </c>
      <c r="E88" s="410">
        <f>C88-D88</f>
        <v>0</v>
      </c>
      <c r="F88" s="403"/>
    </row>
    <row r="89" spans="1:6" ht="12">
      <c r="A89" s="408" t="s">
        <v>761</v>
      </c>
      <c r="B89" s="409" t="s">
        <v>762</v>
      </c>
      <c r="C89" s="403">
        <v>125</v>
      </c>
      <c r="D89" s="403">
        <v>125</v>
      </c>
      <c r="E89" s="410">
        <f>C89-D89</f>
        <v>0</v>
      </c>
      <c r="F89" s="403"/>
    </row>
    <row r="90" spans="1:16" ht="12">
      <c r="A90" s="408" t="s">
        <v>763</v>
      </c>
      <c r="B90" s="409" t="s">
        <v>764</v>
      </c>
      <c r="C90" s="416">
        <f>SUM(C91:C93)</f>
        <v>0</v>
      </c>
      <c r="D90" s="416">
        <f>SUM(D91:D93)</f>
        <v>0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765</v>
      </c>
      <c r="B91" s="409" t="s">
        <v>766</v>
      </c>
      <c r="C91" s="403"/>
      <c r="D91" s="403"/>
      <c r="E91" s="410">
        <f>C91-D91</f>
        <v>0</v>
      </c>
      <c r="F91" s="403"/>
    </row>
    <row r="92" spans="1:6" ht="12">
      <c r="A92" s="408" t="s">
        <v>673</v>
      </c>
      <c r="B92" s="409" t="s">
        <v>767</v>
      </c>
      <c r="C92" s="403"/>
      <c r="D92" s="403"/>
      <c r="E92" s="410">
        <f>C92-D92</f>
        <v>0</v>
      </c>
      <c r="F92" s="403"/>
    </row>
    <row r="93" spans="1:6" ht="12">
      <c r="A93" s="408" t="s">
        <v>677</v>
      </c>
      <c r="B93" s="409" t="s">
        <v>768</v>
      </c>
      <c r="C93" s="403"/>
      <c r="D93" s="403"/>
      <c r="E93" s="410">
        <f>C93-D93</f>
        <v>0</v>
      </c>
      <c r="F93" s="403"/>
    </row>
    <row r="94" spans="1:6" ht="12">
      <c r="A94" s="408" t="s">
        <v>769</v>
      </c>
      <c r="B94" s="409" t="s">
        <v>770</v>
      </c>
      <c r="C94" s="403"/>
      <c r="D94" s="403"/>
      <c r="E94" s="410">
        <f>C94-D94</f>
        <v>0</v>
      </c>
      <c r="F94" s="403"/>
    </row>
    <row r="95" spans="1:6" ht="12">
      <c r="A95" s="408" t="s">
        <v>771</v>
      </c>
      <c r="B95" s="409" t="s">
        <v>772</v>
      </c>
      <c r="C95" s="403">
        <v>118</v>
      </c>
      <c r="D95" s="403">
        <v>118</v>
      </c>
      <c r="E95" s="410">
        <f>C95-D95</f>
        <v>0</v>
      </c>
      <c r="F95" s="427"/>
    </row>
    <row r="96" spans="1:16" ht="12">
      <c r="A96" s="411" t="s">
        <v>773</v>
      </c>
      <c r="B96" s="430" t="s">
        <v>774</v>
      </c>
      <c r="C96" s="407">
        <f>C85+C80+C75+C71+C95</f>
        <v>11874</v>
      </c>
      <c r="D96" s="407">
        <f>D85+D80+D75+D71+D95</f>
        <v>5731</v>
      </c>
      <c r="E96" s="407">
        <f>E85+E80+E75+E71+E95</f>
        <v>6143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775</v>
      </c>
      <c r="B97" s="406" t="s">
        <v>776</v>
      </c>
      <c r="C97" s="407">
        <f>C96+C68+C66</f>
        <v>11874</v>
      </c>
      <c r="D97" s="407">
        <f>D96+D68+D66</f>
        <v>5731</v>
      </c>
      <c r="E97" s="407">
        <f>E96+E68+E66</f>
        <v>6143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777</v>
      </c>
      <c r="B99" s="376"/>
      <c r="C99" s="432"/>
      <c r="D99" s="432"/>
      <c r="E99" s="432"/>
      <c r="F99" s="434" t="s">
        <v>532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471</v>
      </c>
      <c r="B100" s="406" t="s">
        <v>472</v>
      </c>
      <c r="C100" s="396" t="s">
        <v>778</v>
      </c>
      <c r="D100" s="396" t="s">
        <v>779</v>
      </c>
      <c r="E100" s="396" t="s">
        <v>780</v>
      </c>
      <c r="F100" s="396" t="s">
        <v>781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15</v>
      </c>
      <c r="B101" s="406" t="s">
        <v>16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782</v>
      </c>
      <c r="B102" s="409" t="s">
        <v>783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784</v>
      </c>
      <c r="B103" s="409" t="s">
        <v>785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786</v>
      </c>
      <c r="B104" s="409" t="s">
        <v>787</v>
      </c>
      <c r="C104" s="403">
        <v>1064</v>
      </c>
      <c r="D104" s="403"/>
      <c r="E104" s="403"/>
      <c r="F104" s="437">
        <f>C104+D104-E104</f>
        <v>1064</v>
      </c>
    </row>
    <row r="105" spans="1:16" ht="12">
      <c r="A105" s="438" t="s">
        <v>788</v>
      </c>
      <c r="B105" s="406" t="s">
        <v>789</v>
      </c>
      <c r="C105" s="416">
        <f>SUM(C102:C104)</f>
        <v>1064</v>
      </c>
      <c r="D105" s="416">
        <f>SUM(D102:D104)</f>
        <v>0</v>
      </c>
      <c r="E105" s="416">
        <f>SUM(E102:E104)</f>
        <v>0</v>
      </c>
      <c r="F105" s="416">
        <f>SUM(F102:F104)</f>
        <v>1064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790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791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3" t="s">
        <v>895</v>
      </c>
      <c r="B109" s="563"/>
      <c r="C109" s="563" t="s">
        <v>890</v>
      </c>
      <c r="D109" s="563"/>
      <c r="E109" s="563"/>
      <c r="F109" s="563"/>
    </row>
    <row r="110" spans="1:6" ht="12">
      <c r="A110" s="441"/>
      <c r="B110" s="442"/>
      <c r="C110" s="441"/>
      <c r="D110" s="441"/>
      <c r="E110" s="441"/>
      <c r="F110" s="443"/>
    </row>
    <row r="111" spans="1:6" ht="12" customHeight="1">
      <c r="A111" s="441"/>
      <c r="B111" s="442"/>
      <c r="C111" s="563" t="s">
        <v>889</v>
      </c>
      <c r="D111" s="563"/>
      <c r="E111" s="563"/>
      <c r="F111" s="563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I31" sqref="I31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792</v>
      </c>
      <c r="F2" s="447"/>
      <c r="G2" s="447"/>
      <c r="H2" s="446"/>
      <c r="I2" s="446"/>
    </row>
    <row r="3" spans="1:9" ht="12" customHeight="1">
      <c r="A3" s="446"/>
      <c r="B3" s="445"/>
      <c r="C3" s="569" t="s">
        <v>793</v>
      </c>
      <c r="D3" s="569"/>
      <c r="E3" s="569"/>
      <c r="F3" s="569"/>
      <c r="G3" s="569"/>
      <c r="H3" s="446"/>
      <c r="I3" s="446"/>
    </row>
    <row r="4" spans="1:9" ht="15" customHeight="1">
      <c r="A4" s="449" t="s">
        <v>391</v>
      </c>
      <c r="B4" s="570" t="str">
        <f>'справка №1-БАЛАНС'!E3</f>
        <v> КАУЧУК АД</v>
      </c>
      <c r="C4" s="570"/>
      <c r="D4" s="570"/>
      <c r="E4" s="570"/>
      <c r="F4" s="570"/>
      <c r="G4" s="571" t="s">
        <v>278</v>
      </c>
      <c r="H4" s="571"/>
      <c r="I4" s="450">
        <f>'справка №1-БАЛАНС'!H3</f>
        <v>822105378</v>
      </c>
    </row>
    <row r="5" spans="1:9" ht="15" customHeight="1">
      <c r="A5" s="314" t="s">
        <v>6</v>
      </c>
      <c r="B5" s="561" t="str">
        <f>'справка №1-БАЛАНС'!E5</f>
        <v>01.01.2014г. - 31.03.2014г.</v>
      </c>
      <c r="C5" s="561"/>
      <c r="D5" s="561"/>
      <c r="E5" s="561"/>
      <c r="F5" s="561"/>
      <c r="G5" s="572" t="s">
        <v>4</v>
      </c>
      <c r="H5" s="572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794</v>
      </c>
    </row>
    <row r="7" spans="1:9" s="455" customFormat="1" ht="12" customHeight="1">
      <c r="A7" s="452" t="s">
        <v>471</v>
      </c>
      <c r="B7" s="453"/>
      <c r="C7" s="573" t="s">
        <v>795</v>
      </c>
      <c r="D7" s="573"/>
      <c r="E7" s="573"/>
      <c r="F7" s="573" t="s">
        <v>796</v>
      </c>
      <c r="G7" s="573"/>
      <c r="H7" s="573"/>
      <c r="I7" s="573"/>
    </row>
    <row r="8" spans="1:9" s="455" customFormat="1" ht="21.75" customHeight="1">
      <c r="A8" s="452"/>
      <c r="B8" s="456" t="s">
        <v>9</v>
      </c>
      <c r="C8" s="457" t="s">
        <v>797</v>
      </c>
      <c r="D8" s="457" t="s">
        <v>798</v>
      </c>
      <c r="E8" s="457" t="s">
        <v>799</v>
      </c>
      <c r="F8" s="458" t="s">
        <v>800</v>
      </c>
      <c r="G8" s="574" t="s">
        <v>801</v>
      </c>
      <c r="H8" s="574"/>
      <c r="I8" s="459" t="s">
        <v>802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543</v>
      </c>
      <c r="H9" s="454" t="s">
        <v>544</v>
      </c>
      <c r="I9" s="459"/>
    </row>
    <row r="10" spans="1:9" s="465" customFormat="1" ht="12">
      <c r="A10" s="462" t="s">
        <v>15</v>
      </c>
      <c r="B10" s="463" t="s">
        <v>16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803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804</v>
      </c>
      <c r="B12" s="469" t="s">
        <v>805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806</v>
      </c>
      <c r="B13" s="469" t="s">
        <v>807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607</v>
      </c>
      <c r="B14" s="469" t="s">
        <v>808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809</v>
      </c>
      <c r="B15" s="469" t="s">
        <v>810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79</v>
      </c>
      <c r="B16" s="469" t="s">
        <v>811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575</v>
      </c>
      <c r="B17" s="475" t="s">
        <v>812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813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804</v>
      </c>
      <c r="B19" s="469" t="s">
        <v>814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815</v>
      </c>
      <c r="B20" s="469" t="s">
        <v>816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817</v>
      </c>
      <c r="B21" s="469" t="s">
        <v>818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819</v>
      </c>
      <c r="B22" s="469" t="s">
        <v>820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821</v>
      </c>
      <c r="B23" s="469" t="s">
        <v>822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823</v>
      </c>
      <c r="B24" s="469" t="s">
        <v>824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825</v>
      </c>
      <c r="B25" s="480" t="s">
        <v>826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827</v>
      </c>
      <c r="B26" s="475" t="s">
        <v>828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5" t="s">
        <v>829</v>
      </c>
      <c r="B28" s="575"/>
      <c r="C28" s="575"/>
      <c r="D28" s="575"/>
      <c r="E28" s="575"/>
      <c r="F28" s="575"/>
      <c r="G28" s="575"/>
      <c r="H28" s="575"/>
      <c r="I28" s="575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895</v>
      </c>
      <c r="B30" s="576"/>
      <c r="C30" s="576"/>
      <c r="D30" s="486" t="s">
        <v>892</v>
      </c>
      <c r="E30" s="577"/>
      <c r="F30" s="577"/>
      <c r="G30" s="577"/>
      <c r="H30" s="487" t="s">
        <v>886</v>
      </c>
      <c r="I30" s="577"/>
      <c r="J30" s="577"/>
    </row>
  </sheetData>
  <sheetProtection password="CF7A" sheet="1"/>
  <mergeCells count="12">
    <mergeCell ref="G8:H8"/>
    <mergeCell ref="A28:I28"/>
    <mergeCell ref="B30:C30"/>
    <mergeCell ref="E30:G30"/>
    <mergeCell ref="I30:J30"/>
    <mergeCell ref="C3:G3"/>
    <mergeCell ref="B4:F4"/>
    <mergeCell ref="G4:H4"/>
    <mergeCell ref="B5:F5"/>
    <mergeCell ref="G5:H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165" sqref="B165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9" t="s">
        <v>830</v>
      </c>
      <c r="B2" s="579"/>
      <c r="C2" s="579"/>
      <c r="D2" s="579"/>
      <c r="E2" s="579"/>
      <c r="F2" s="579"/>
    </row>
    <row r="3" spans="1:6" ht="12.75" customHeight="1">
      <c r="A3" s="579" t="s">
        <v>831</v>
      </c>
      <c r="B3" s="579"/>
      <c r="C3" s="579"/>
      <c r="D3" s="579"/>
      <c r="E3" s="579"/>
      <c r="F3" s="579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832</v>
      </c>
      <c r="B5" s="580" t="str">
        <f>'справка №1-БАЛАНС'!E3</f>
        <v> КАУЧУК АД</v>
      </c>
      <c r="C5" s="580"/>
      <c r="D5" s="580"/>
      <c r="E5" s="495" t="s">
        <v>2</v>
      </c>
      <c r="F5" s="496">
        <f>'справка №1-БАЛАНС'!H3</f>
        <v>822105378</v>
      </c>
    </row>
    <row r="6" spans="1:13" ht="15" customHeight="1">
      <c r="A6" s="497" t="s">
        <v>833</v>
      </c>
      <c r="B6" s="581" t="str">
        <f>'справка №1-БАЛАНС'!E5</f>
        <v>01.01.2014г. - 31.03.2014г.</v>
      </c>
      <c r="C6" s="581"/>
      <c r="D6" s="498"/>
      <c r="E6" s="499" t="s">
        <v>4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280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834</v>
      </c>
      <c r="B8" s="507" t="s">
        <v>9</v>
      </c>
      <c r="C8" s="508" t="s">
        <v>835</v>
      </c>
      <c r="D8" s="508" t="s">
        <v>836</v>
      </c>
      <c r="E8" s="508" t="s">
        <v>837</v>
      </c>
      <c r="F8" s="508" t="s">
        <v>838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15</v>
      </c>
      <c r="B9" s="507" t="s">
        <v>16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839</v>
      </c>
      <c r="B10" s="512"/>
      <c r="C10" s="513"/>
      <c r="D10" s="513"/>
      <c r="E10" s="513"/>
      <c r="F10" s="513"/>
    </row>
    <row r="11" spans="1:6" ht="18" customHeight="1">
      <c r="A11" s="514" t="s">
        <v>840</v>
      </c>
      <c r="B11" s="515"/>
      <c r="C11" s="513"/>
      <c r="D11" s="513"/>
      <c r="E11" s="513"/>
      <c r="F11" s="513"/>
    </row>
    <row r="12" spans="1:6" ht="14.25" customHeight="1">
      <c r="A12" s="514" t="s">
        <v>841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842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557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560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575</v>
      </c>
      <c r="B27" s="519" t="s">
        <v>843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844</v>
      </c>
      <c r="B28" s="522"/>
      <c r="C28" s="513"/>
      <c r="D28" s="513"/>
      <c r="E28" s="513"/>
      <c r="F28" s="520"/>
    </row>
    <row r="29" spans="1:6" ht="12.75">
      <c r="A29" s="514" t="s">
        <v>551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554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557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560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827</v>
      </c>
      <c r="B44" s="519" t="s">
        <v>845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846</v>
      </c>
      <c r="B45" s="522"/>
      <c r="C45" s="513"/>
      <c r="D45" s="513"/>
      <c r="E45" s="513"/>
      <c r="F45" s="520"/>
    </row>
    <row r="46" spans="1:6" ht="12.75">
      <c r="A46" s="514" t="s">
        <v>551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554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557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560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847</v>
      </c>
      <c r="B61" s="519" t="s">
        <v>848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849</v>
      </c>
      <c r="B62" s="522"/>
      <c r="C62" s="513"/>
      <c r="D62" s="513"/>
      <c r="E62" s="513"/>
      <c r="F62" s="520"/>
    </row>
    <row r="63" spans="1:6" ht="12.75">
      <c r="A63" s="514" t="s">
        <v>551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554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557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560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592</v>
      </c>
      <c r="B78" s="519" t="s">
        <v>850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851</v>
      </c>
      <c r="B79" s="519" t="s">
        <v>852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853</v>
      </c>
      <c r="B80" s="519"/>
      <c r="C80" s="513"/>
      <c r="D80" s="513"/>
      <c r="E80" s="513"/>
      <c r="F80" s="520"/>
    </row>
    <row r="81" spans="1:6" ht="14.25" customHeight="1">
      <c r="A81" s="514" t="s">
        <v>840</v>
      </c>
      <c r="B81" s="522"/>
      <c r="C81" s="513"/>
      <c r="D81" s="513"/>
      <c r="E81" s="513"/>
      <c r="F81" s="520"/>
    </row>
    <row r="82" spans="1:6" ht="12.75">
      <c r="A82" s="514" t="s">
        <v>854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842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557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560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575</v>
      </c>
      <c r="B97" s="519" t="s">
        <v>855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844</v>
      </c>
      <c r="B98" s="522"/>
      <c r="C98" s="513"/>
      <c r="D98" s="513"/>
      <c r="E98" s="513"/>
      <c r="F98" s="520"/>
    </row>
    <row r="99" spans="1:6" ht="12.75">
      <c r="A99" s="514" t="s">
        <v>551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554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557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560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827</v>
      </c>
      <c r="B114" s="519" t="s">
        <v>856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846</v>
      </c>
      <c r="B115" s="522"/>
      <c r="C115" s="513"/>
      <c r="D115" s="513"/>
      <c r="E115" s="513"/>
      <c r="F115" s="520"/>
    </row>
    <row r="116" spans="1:6" ht="12.75">
      <c r="A116" s="514" t="s">
        <v>551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554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557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560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847</v>
      </c>
      <c r="B131" s="519" t="s">
        <v>857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849</v>
      </c>
      <c r="B132" s="522"/>
      <c r="C132" s="513"/>
      <c r="D132" s="513"/>
      <c r="E132" s="513"/>
      <c r="F132" s="520"/>
    </row>
    <row r="133" spans="1:6" ht="12.75">
      <c r="A133" s="514" t="s">
        <v>858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554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557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560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592</v>
      </c>
      <c r="B148" s="519" t="s">
        <v>859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860</v>
      </c>
      <c r="B149" s="519" t="s">
        <v>861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895</v>
      </c>
      <c r="B151" s="528"/>
      <c r="C151" s="582" t="s">
        <v>893</v>
      </c>
      <c r="D151" s="582"/>
      <c r="E151" s="582"/>
      <c r="F151" s="582"/>
    </row>
    <row r="152" spans="1:6" ht="12.75">
      <c r="A152" s="529"/>
      <c r="B152" s="530"/>
      <c r="C152" s="583" t="s">
        <v>881</v>
      </c>
      <c r="D152" s="583"/>
      <c r="E152" s="583"/>
      <c r="F152" s="529"/>
    </row>
    <row r="153" spans="1:6" ht="12.75" customHeight="1">
      <c r="A153" s="529"/>
      <c r="B153" s="530"/>
      <c r="C153" s="582" t="s">
        <v>275</v>
      </c>
      <c r="D153" s="582"/>
      <c r="E153" s="582"/>
      <c r="F153" s="582"/>
    </row>
    <row r="154" spans="3:5" ht="12.75">
      <c r="C154" s="578" t="s">
        <v>883</v>
      </c>
      <c r="D154" s="578"/>
      <c r="E154" s="578"/>
    </row>
  </sheetData>
  <sheetProtection selectLockedCells="1" selectUnlockedCells="1"/>
  <mergeCells count="8">
    <mergeCell ref="C154:E154"/>
    <mergeCell ref="A2:F2"/>
    <mergeCell ref="A3:F3"/>
    <mergeCell ref="B5:D5"/>
    <mergeCell ref="B6:C6"/>
    <mergeCell ref="C151:F151"/>
    <mergeCell ref="C153:F153"/>
    <mergeCell ref="C152:E152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862</v>
      </c>
      <c r="B1" s="531" t="s">
        <v>863</v>
      </c>
    </row>
    <row r="2" spans="1:2" ht="12.75">
      <c r="A2" s="531" t="s">
        <v>864</v>
      </c>
      <c r="B2" s="531" t="s">
        <v>865</v>
      </c>
    </row>
    <row r="3" spans="1:2" ht="12.75">
      <c r="A3" s="531" t="s">
        <v>866</v>
      </c>
      <c r="B3" s="531" t="s">
        <v>867</v>
      </c>
    </row>
    <row r="4" spans="1:2" ht="12.75">
      <c r="A4" s="531" t="s">
        <v>868</v>
      </c>
      <c r="B4" s="531" t="s">
        <v>869</v>
      </c>
    </row>
    <row r="5" spans="1:2" ht="12.75">
      <c r="A5" s="531" t="s">
        <v>870</v>
      </c>
      <c r="B5" s="531" t="s">
        <v>871</v>
      </c>
    </row>
    <row r="6" spans="1:2" ht="12.75">
      <c r="A6" s="531" t="s">
        <v>872</v>
      </c>
      <c r="B6" s="531" t="s">
        <v>873</v>
      </c>
    </row>
    <row r="7" spans="1:2" ht="12.75">
      <c r="A7" s="531" t="s">
        <v>874</v>
      </c>
      <c r="B7" s="531" t="s">
        <v>875</v>
      </c>
    </row>
    <row r="8" spans="1:2" ht="12.75">
      <c r="A8" s="531" t="s">
        <v>876</v>
      </c>
      <c r="B8" s="531" t="s">
        <v>877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USER01</cp:lastModifiedBy>
  <cp:lastPrinted>2015-02-16T07:49:18Z</cp:lastPrinted>
  <dcterms:created xsi:type="dcterms:W3CDTF">2014-06-17T12:21:29Z</dcterms:created>
  <dcterms:modified xsi:type="dcterms:W3CDTF">2015-02-16T07:58:14Z</dcterms:modified>
  <cp:category/>
  <cp:version/>
  <cp:contentType/>
  <cp:contentStatus/>
</cp:coreProperties>
</file>