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65" windowWidth="15180" windowHeight="711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<sst xmlns="http://schemas.openxmlformats.org/spreadsheetml/2006/main" count="1055" uniqueCount="883">
  <si>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</si>
  <si>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</si>
  <si>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</si>
  <si>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</si>
  <si>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</si>
  <si>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</si>
  <si>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</si>
  <si>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</si>
  <si>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</si>
  <si>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</si>
  <si>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</si>
  <si>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</si>
  <si>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</si>
  <si>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</si>
  <si>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</si>
  <si>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</si>
  <si>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</si>
  <si>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</si>
  <si>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</si>
  <si>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</si>
  <si>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</si>
  <si>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</si>
  <si>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</si>
  <si>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</si>
  <si>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</si>
  <si>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</si>
  <si>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</si>
  <si>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</si>
  <si>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</si>
  <si>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</si>
  <si>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</si>
  <si>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</si>
  <si>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</si>
  <si>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</si>
  <si>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</si>
  <si>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</si>
  <si>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</si>
  <si>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</si>
  <si>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</si>
  <si>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</si>
  <si>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</si>
  <si>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</si>
  <si>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</si>
  <si>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</si>
  <si>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</si>
  <si>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</si>
  <si>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</si>
  <si>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</si>
  <si>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</si>
  <si>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</si>
  <si>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</si>
  <si>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</si>
  <si>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</si>
  <si>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</si>
  <si>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</si>
  <si>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</si>
  <si>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</si>
  <si>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</si>
  <si>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</si>
  <si>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</si>
  <si>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</si>
  <si>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</si>
  <si>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</si>
  <si>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</si>
  <si>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</si>
  <si>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</si>
  <si>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</si>
  <si>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</si>
  <si>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</si>
  <si>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</si>
  <si>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</si>
  <si>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</si>
  <si>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</si>
  <si>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</si>
  <si>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</si>
  <si>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</si>
  <si>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</si>
  <si>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</si>
  <si>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</si>
  <si>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</si>
  <si>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</si>
  <si>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</si>
  <si>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</si>
  <si>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</si>
  <si>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</si>
  <si>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</si>
  <si>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</si>
  <si>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</si>
  <si>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</si>
  <si>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</si>
  <si>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</si>
  <si>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</si>
  <si>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</si>
  <si>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</si>
  <si>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</si>
  <si>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</si>
  <si>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</si>
  <si>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</si>
  <si>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</si>
  <si>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</si>
  <si>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</si>
  <si>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</si>
  <si>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</si>
  <si>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</si>
  <si>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</si>
  <si>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</si>
  <si>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</si>
  <si>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</si>
  <si>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</si>
  <si>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</si>
  <si>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</si>
  <si>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</si>
  <si>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</si>
  <si>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</si>
  <si>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</si>
  <si>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</si>
  <si>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</si>
  <si>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</si>
  <si>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</si>
  <si>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</si>
  <si>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</si>
  <si>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</si>
  <si>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</si>
  <si>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</si>
  <si>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</si>
  <si>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</si>
  <si>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</si>
  <si>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</si>
  <si>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</si>
  <si>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</si>
  <si>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</si>
  <si>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</si>
  <si>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</si>
  <si>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</si>
  <si>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</si>
  <si>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</si>
  <si>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</si>
  <si>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</si>
  <si>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</si>
  <si>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</si>
  <si>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</si>
  <si>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</si>
  <si>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</si>
  <si>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</si>
  <si>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</si>
  <si>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</si>
  <si>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</si>
  <si>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</si>
  <si>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</si>
  <si>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</si>
  <si>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</si>
  <si>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</si>
  <si>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</si>
  <si>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</si>
  <si>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</si>
  <si>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</si>
  <si>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</si>
  <si>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</si>
  <si>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</si>
  <si>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</si>
  <si>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</si>
  <si>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</si>
  <si>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</si>
  <si>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</si>
  <si>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</si>
  <si>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</si>
  <si>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</si>
  <si>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</si>
  <si>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</si>
  <si>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</si>
  <si>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</si>
  <si>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</si>
  <si>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</si>
  <si>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</si>
  <si>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</si>
  <si>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</si>
  <si>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</si>
  <si>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</si>
  <si>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</si>
  <si>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</si>
  <si>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</si>
  <si>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</si>
  <si>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</si>
  <si>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</si>
  <si>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</si>
  <si>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</si>
  <si>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</si>
  <si>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</si>
  <si>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</si>
  <si>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</si>
  <si>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</si>
  <si>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</si>
  <si>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</si>
  <si>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</si>
  <si>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</si>
  <si>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</si>
  <si>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</si>
  <si>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</si>
  <si>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</si>
  <si>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</si>
  <si>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</si>
  <si>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</si>
  <si>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</si>
  <si>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</si>
  <si>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</si>
  <si>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</si>
  <si>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</si>
  <si>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</si>
  <si>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</si>
  <si>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</si>
  <si>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</si>
  <si>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</si>
  <si>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</si>
  <si>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</si>
  <si>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</si>
  <si>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</si>
  <si>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</si>
  <si>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</si>
  <si>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</si>
  <si>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</si>
  <si>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</si>
  <si>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</si>
  <si>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</si>
  <si>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</si>
  <si>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</si>
  <si>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</si>
  <si>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</si>
  <si>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</si>
  <si>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</si>
  <si>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</si>
  <si>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</si>
  <si>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</si>
  <si>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</si>
  <si>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</si>
  <si>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</si>
  <si>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</si>
  <si>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</si>
  <si>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</si>
  <si>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</si>
  <si>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</si>
  <si>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</si>
  <si>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</si>
  <si>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</si>
  <si>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</si>
  <si>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</si>
  <si>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</si>
  <si>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</si>
  <si>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</si>
  <si>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</si>
  <si>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</si>
  <si>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</si>
  <si>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</si>
  <si>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</si>
  <si>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</si>
  <si>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</si>
  <si>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</si>
  <si>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</si>
  <si>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</si>
  <si>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</si>
  <si>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</si>
  <si>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</si>
  <si>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</si>
  <si>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</si>
  <si>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</si>
  <si>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</si>
  <si>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</si>
  <si>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</si>
  <si>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</si>
  <si>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</si>
  <si>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</si>
  <si>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</si>
  <si>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</si>
  <si>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</si>
  <si>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</si>
  <si>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</si>
  <si>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</si>
  <si>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</si>
  <si>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</si>
  <si>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</si>
  <si>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</si>
  <si>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</si>
  <si>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</si>
  <si>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</si>
  <si>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</si>
  <si>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</si>
  <si>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</si>
  <si>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</si>
  <si>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</si>
  <si>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</si>
  <si>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</si>
  <si>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</si>
  <si>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</si>
  <si>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</si>
  <si>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</si>
  <si>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</si>
  <si>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</si>
  <si>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</si>
  <si>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</si>
  <si>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</si>
  <si>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</si>
  <si>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</si>
  <si>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</si>
  <si>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</si>
  <si>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</si>
  <si>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</si>
  <si>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</si>
  <si>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</si>
  <si>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</si>
  <si>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</si>
  <si>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</si>
  <si>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</si>
  <si>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</si>
  <si>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</si>
  <si>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</si>
  <si>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</si>
  <si>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</si>
  <si>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</si>
  <si>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</si>
  <si>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</si>
  <si>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</si>
  <si>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</si>
  <si>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</si>
  <si>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</si>
  <si>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</si>
  <si>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</si>
  <si>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</si>
  <si>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</si>
  <si>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</si>
  <si>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</si>
  <si>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</si>
  <si>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</si>
  <si>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</si>
  <si>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</si>
  <si>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</si>
  <si>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</si>
  <si>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</si>
  <si>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</si>
  <si>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</si>
  <si>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</si>
  <si>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</si>
  <si>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</si>
  <si>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</si>
  <si>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</si>
  <si>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</si>
  <si>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</si>
  <si>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</si>
  <si>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</si>
  <si>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</si>
  <si>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</si>
  <si>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</si>
  <si>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</si>
  <si>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</si>
  <si>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</si>
  <si>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</si>
  <si>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</si>
  <si>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</si>
  <si>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</si>
  <si>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</si>
  <si>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</si>
  <si>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</si>
  <si>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</si>
  <si>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</si>
  <si>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</si>
  <si>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</si>
  <si>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</si>
  <si>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</si>
  <si>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</si>
  <si>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</si>
  <si>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</si>
  <si>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</si>
  <si>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</si>
  <si>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</si>
  <si>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</si>
  <si>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</si>
  <si>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</si>
  <si>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</si>
  <si>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</si>
  <si>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</si>
  <si>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</si>
  <si>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</si>
  <si>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</si>
  <si>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</si>
  <si>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</si>
  <si>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</si>
  <si>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</si>
  <si>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</si>
  <si>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</si>
  <si>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</si>
  <si>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</si>
  <si>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</si>
  <si>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</si>
  <si>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</si>
  <si>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</si>
  <si>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</si>
  <si>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</si>
  <si>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</si>
  <si>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</si>
  <si>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</si>
  <si>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</si>
  <si>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</si>
  <si>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</si>
  <si>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</si>
  <si>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</si>
  <si>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</si>
  <si>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</si>
  <si>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</si>
  <si>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</si>
  <si>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</si>
  <si>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</si>
  <si>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</si>
  <si>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</si>
  <si>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</si>
  <si>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</si>
  <si>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</si>
  <si>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</si>
  <si>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</si>
  <si>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</si>
  <si>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</si>
  <si>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</si>
  <si>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</si>
  <si>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</si>
  <si>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</si>
  <si>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</si>
  <si>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</si>
  <si>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</si>
  <si>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</si>
  <si>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</si>
  <si>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</si>
  <si>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</si>
  <si>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</si>
  <si>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</si>
  <si>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</si>
  <si>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</si>
  <si>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</si>
  <si>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</si>
  <si>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</si>
  <si>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</si>
  <si>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</si>
  <si>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</si>
  <si>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</si>
  <si>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</si>
  <si>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</si>
  <si>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</si>
  <si>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</si>
  <si>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</si>
  <si>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</si>
  <si>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</si>
  <si>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</si>
  <si>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</si>
  <si>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</si>
  <si>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</si>
  <si>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</si>
  <si>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</si>
  <si>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</si>
  <si>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</si>
  <si>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</si>
  <si>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</si>
  <si>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</si>
  <si>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</si>
  <si>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</si>
  <si>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</si>
  <si>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</si>
  <si>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</si>
  <si>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</si>
  <si>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</si>
  <si>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</si>
  <si>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</si>
  <si>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</si>
  <si>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</si>
  <si>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</si>
  <si>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</si>
  <si>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</si>
  <si>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</si>
  <si>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</si>
  <si>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</si>
  <si>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</si>
  <si>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</si>
  <si>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</si>
  <si>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</si>
  <si>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</si>
  <si>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</si>
  <si>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</si>
  <si>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</si>
  <si>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</si>
  <si>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</si>
  <si>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</si>
  <si>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</si>
  <si>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</si>
  <si>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</si>
  <si>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</si>
  <si>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</si>
  <si>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</si>
  <si>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</si>
  <si>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</si>
  <si>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</si>
  <si>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</si>
  <si>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</si>
  <si>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</si>
  <si>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</si>
  <si>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</si>
  <si>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</si>
  <si>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</si>
  <si>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</si>
  <si>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</si>
  <si>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</si>
  <si>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</si>
  <si>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</si>
  <si>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</si>
  <si>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</si>
  <si>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</si>
  <si>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</si>
  <si>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</si>
  <si>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</si>
  <si>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</si>
  <si>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</si>
  <si>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</si>
  <si>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</si>
  <si>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</si>
  <si>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</si>
  <si>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</si>
  <si>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</si>
  <si>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</si>
  <si>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</si>
  <si>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</si>
  <si>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</si>
  <si>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</si>
  <si>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</si>
  <si>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</si>
  <si>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</si>
  <si>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</si>
  <si>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</si>
  <si>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</si>
  <si>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</si>
  <si>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</si>
  <si>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</si>
  <si>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</si>
  <si>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</si>
  <si>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</si>
  <si>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</si>
  <si>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</si>
  <si>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</si>
  <si>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</si>
  <si>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</si>
  <si>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</si>
  <si>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</si>
  <si>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</si>
  <si>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</si>
  <si>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</si>
  <si>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</si>
  <si>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</si>
  <si>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</si>
  <si>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</si>
  <si>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</si>
  <si>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</si>
  <si>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</si>
  <si>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</si>
  <si>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</si>
  <si>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</si>
  <si>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</si>
  <si>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</si>
  <si>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</si>
  <si>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</si>
  <si>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</si>
  <si>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</si>
  <si>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</si>
  <si>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</si>
  <si>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</si>
  <si>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</si>
  <si>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</si>
  <si>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</si>
  <si>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</si>
  <si>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</si>
  <si>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</si>
  <si>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</si>
  <si>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</si>
  <si>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</si>
  <si>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</si>
  <si>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</si>
  <si>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</si>
  <si>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</si>
  <si>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</si>
  <si>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</si>
  <si>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</si>
  <si>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</si>
  <si>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</si>
  <si>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</si>
  <si>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</si>
  <si>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</si>
  <si>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</si>
  <si>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</si>
  <si>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</si>
  <si>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</si>
  <si>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</si>
  <si>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</si>
  <si>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</si>
  <si>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</si>
  <si>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</si>
  <si>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</si>
  <si>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</si>
  <si>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</si>
  <si>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</si>
  <si>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</si>
  <si>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</si>
  <si>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</si>
  <si>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</si>
  <si>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</si>
  <si>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</si>
  <si>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</si>
  <si>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</si>
  <si>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</si>
  <si>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</si>
  <si>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</si>
  <si>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</si>
  <si>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</si>
  <si>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</si>
  <si>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</si>
  <si>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</si>
  <si>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</si>
  <si>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</si>
  <si>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</si>
  <si>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</si>
  <si>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</si>
  <si>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</si>
  <si>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</si>
  <si>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</si>
  <si>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</si>
  <si>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</si>
  <si>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</si>
  <si>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</si>
  <si>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</si>
  <si>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</si>
  <si>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</si>
  <si>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</si>
  <si>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</si>
  <si>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</si>
  <si>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</si>
  <si>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</si>
  <si>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</si>
  <si>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</si>
  <si>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</si>
  <si>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</si>
  <si>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</si>
  <si>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</si>
  <si>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</si>
  <si>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</si>
  <si>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</si>
  <si>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</si>
  <si>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</si>
  <si>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</si>
  <si>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</si>
  <si>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</si>
  <si>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</si>
  <si>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</si>
  <si>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</si>
  <si>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</si>
  <si>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</si>
  <si>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</si>
  <si>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</si>
  <si>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</si>
  <si>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</si>
  <si>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</si>
  <si>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</si>
  <si>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</si>
  <si>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</si>
  <si>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</si>
  <si>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</si>
  <si>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</si>
  <si>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</si>
  <si>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</si>
  <si>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</si>
  <si>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</si>
  <si>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</si>
  <si>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</si>
  <si>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</si>
  <si>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</si>
  <si>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</si>
  <si>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</si>
  <si>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</si>
  <si>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</si>
  <si>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</si>
  <si>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</si>
  <si>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</si>
  <si>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</si>
  <si>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</si>
  <si>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</si>
  <si>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</si>
  <si>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</si>
  <si>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</si>
  <si>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</si>
  <si>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</si>
  <si>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</si>
  <si>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</si>
  <si>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</si>
  <si>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</si>
  <si>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</si>
  <si>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</si>
  <si>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</si>
  <si>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</si>
  <si>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</si>
  <si>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</si>
  <si>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</si>
  <si>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</si>
  <si>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</si>
  <si>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</si>
  <si>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</si>
  <si>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</si>
  <si>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</si>
  <si>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</si>
  <si>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</si>
  <si>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</si>
  <si>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</si>
  <si>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</si>
  <si>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</si>
  <si>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</si>
  <si>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</si>
  <si>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</si>
  <si>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</si>
  <si>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</si>
  <si>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</si>
  <si>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</si>
  <si>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</si>
  <si>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</si>
  <si>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</si>
  <si>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</si>
  <si>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</si>
  <si>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</si>
  <si>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</si>
  <si>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</si>
  <si>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</si>
  <si>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</si>
  <si>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</si>
  <si>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</si>
  <si>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</si>
  <si>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</si>
  <si>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</si>
  <si>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</si>
  <si>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</si>
  <si>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</si>
  <si>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</si>
  <si>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</si>
  <si>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</si>
  <si>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</si>
  <si>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</si>
  <si>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</si>
  <si>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</si>
  <si>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</si>
  <si>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</si>
  <si>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</si>
  <si>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</si>
  <si>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</si>
  <si>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</si>
  <si>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</si>
  <si>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</si>
  <si>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</si>
  <si>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</si>
  <si>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</si>
  <si>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</si>
  <si>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</si>
  <si>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</si>
  <si>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</si>
  <si>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</si>
  <si>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</si>
  <si>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</si>
  <si>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</si>
  <si>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</si>
  <si>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</si>
  <si>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</si>
  <si>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</si>
  <si>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</si>
  <si>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</si>
  <si>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</si>
  <si>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</si>
  <si>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</si>
  <si>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</si>
  <si>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</si>
  <si>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</si>
  <si>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</si>
  <si>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</si>
  <si>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</si>
  <si>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</si>
  <si>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</si>
  <si>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</si>
  <si>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</si>
  <si>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</si>
  <si>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</si>
  <si>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</si>
  <si>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</si>
  <si>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</si>
  <si>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</si>
  <si>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</si>
  <si>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</si>
  <si>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</si>
  <si>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</si>
  <si>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</si>
  <si>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</si>
  <si>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</si>
  <si>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</si>
  <si>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</si>
  <si>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</si>
  <si>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</si>
  <si>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</si>
  <si>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</si>
  <si>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</si>
  <si>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</si>
  <si>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</si>
  <si>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</si>
  <si>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</si>
  <si>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</si>
  <si>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</si>
  <si>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</si>
  <si>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</si>
  <si>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</si>
  <si>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</si>
  <si>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</si>
  <si>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</si>
  <si>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</si>
  <si>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</si>
  <si>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</si>
  <si>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</si>
  <si>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</si>
  <si>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</si>
  <si>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</si>
  <si>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</si>
  <si>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</si>
  <si>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</si>
  <si>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</si>
  <si>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</si>
  <si>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</si>
  <si>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</si>
  <si>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</si>
  <si>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</si>
  <si>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</si>
  <si>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</si>
  <si>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</si>
  <si>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</si>
  <si>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</si>
  <si>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</si>
  <si>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</si>
  <si>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</si>
  <si>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</si>
  <si>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</si>
  <si>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</si>
  <si>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</si>
  <si>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</si>
  <si>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</si>
  <si>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</si>
  <si>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</si>
  <si>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</si>
  <si>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</si>
  <si>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</si>
  <si>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</si>
  <si>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</si>
  <si>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</si>
  <si>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</si>
  <si>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</si>
  <si>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</si>
  <si>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</si>
  <si>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</si>
  <si>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</si>
  <si>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</si>
  <si>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</si>
  <si>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</si>
  <si>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</si>
  <si>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</si>
  <si>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</si>
  <si>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</si>
  <si>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</si>
  <si>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</si>
  <si>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</si>
  <si>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</si>
  <si>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</si>
  <si>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</si>
  <si>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</si>
  <si>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</si>
  <si>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</si>
  <si>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</si>
  <si>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</si>
  <si>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</si>
  <si>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>Отчетен период: към 30.06.2013 г.</t>
  </si>
  <si>
    <t>Дата на съставяне: 29.08.2013 г.</t>
  </si>
  <si>
    <t>Отчетен период:към 30.06.2013 г.</t>
  </si>
  <si>
    <t>Отчетен период: към  30.06.2013 г.</t>
  </si>
  <si>
    <r>
      <t xml:space="preserve">Отчетен период:   към 30.06.2013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</si>
</sst>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69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vertical="center" wrapText="1"/>
      <protection/>
    </xf>
    <xf numFmtId="0" fontId="0" fillId="33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33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33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33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33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33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33" borderId="10" xfId="64" applyNumberFormat="1" applyFont="1" applyFill="1" applyBorder="1" applyAlignment="1" applyProtection="1">
      <alignment horizontal="right" wrapText="1"/>
      <protection/>
    </xf>
    <xf numFmtId="0" fontId="0" fillId="33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33" borderId="10" xfId="64" applyNumberFormat="1" applyFont="1" applyFill="1" applyBorder="1" applyAlignment="1" applyProtection="1">
      <alignment horizontal="right" wrapText="1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34" borderId="10" xfId="64" applyFont="1" applyFill="1" applyBorder="1" applyAlignment="1" applyProtection="1">
      <alignment horizontal="left" wrapText="1"/>
      <protection/>
    </xf>
    <xf numFmtId="0" fontId="15" fillId="34" borderId="10" xfId="64" applyFont="1" applyFill="1" applyBorder="1" applyAlignment="1" applyProtection="1">
      <alignment wrapText="1"/>
      <protection/>
    </xf>
    <xf numFmtId="0" fontId="15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/>
      <protection/>
    </xf>
    <xf numFmtId="1" fontId="15" fillId="34" borderId="10" xfId="0" applyNumberFormat="1" applyFont="1" applyFill="1" applyBorder="1" applyAlignment="1" applyProtection="1">
      <alignment wrapText="1"/>
      <protection/>
    </xf>
    <xf numFmtId="0" fontId="15" fillId="34" borderId="10" xfId="0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 wrapText="1"/>
      <protection/>
    </xf>
    <xf numFmtId="49" fontId="15" fillId="34" borderId="10" xfId="64" applyNumberFormat="1" applyFont="1" applyFill="1" applyBorder="1" applyAlignment="1" applyProtection="1">
      <alignment horizontal="left" wrapText="1"/>
      <protection/>
    </xf>
    <xf numFmtId="0" fontId="14" fillId="34" borderId="10" xfId="64" applyNumberFormat="1" applyFont="1" applyFill="1" applyBorder="1" applyAlignment="1" applyProtection="1">
      <alignment horizontal="right" wrapText="1"/>
      <protection/>
    </xf>
    <xf numFmtId="1" fontId="15" fillId="34" borderId="10" xfId="0" applyNumberFormat="1" applyFont="1" applyFill="1" applyBorder="1" applyAlignment="1" applyProtection="1">
      <alignment/>
      <protection/>
    </xf>
    <xf numFmtId="49" fontId="14" fillId="34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33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33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 locked="0"/>
    </xf>
    <xf numFmtId="3" fontId="5" fillId="33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33" borderId="10" xfId="67" applyNumberFormat="1" applyFont="1" applyFill="1" applyBorder="1" applyAlignment="1" applyProtection="1">
      <alignment/>
      <protection/>
    </xf>
    <xf numFmtId="3" fontId="0" fillId="33" borderId="13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33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33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33" borderId="10" xfId="66" applyFont="1" applyFill="1" applyBorder="1" applyAlignment="1" applyProtection="1">
      <alignment horizontal="center" vertical="center" wrapText="1"/>
      <protection/>
    </xf>
    <xf numFmtId="0" fontId="5" fillId="33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33" borderId="13" xfId="66" applyFont="1" applyFill="1" applyBorder="1" applyAlignment="1" applyProtection="1">
      <alignment horizontal="center" wrapText="1"/>
      <protection/>
    </xf>
    <xf numFmtId="0" fontId="5" fillId="33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33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34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33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33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33" borderId="0" xfId="66" applyNumberFormat="1" applyFont="1" applyFill="1" applyAlignment="1" applyProtection="1">
      <alignment/>
      <protection locked="0"/>
    </xf>
    <xf numFmtId="0" fontId="0" fillId="33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33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33" borderId="10" xfId="58" applyFont="1" applyFill="1" applyBorder="1" applyProtection="1">
      <alignment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0" fontId="20" fillId="0" borderId="10" xfId="63" applyFont="1" applyBorder="1">
      <alignment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3" fontId="20" fillId="33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33" borderId="0" xfId="58" applyFont="1" applyFill="1" applyBorder="1" applyProtection="1">
      <alignment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/>
      <protection/>
    </xf>
    <xf numFmtId="0" fontId="20" fillId="33" borderId="10" xfId="58" applyFont="1" applyFill="1" applyBorder="1" applyAlignment="1" applyProtection="1">
      <alignment horizontal="centerContinuous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0" fontId="20" fillId="33" borderId="10" xfId="58" applyFont="1" applyFill="1" applyBorder="1" applyAlignment="1" applyProtection="1">
      <alignment vertical="center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33" borderId="0" xfId="58" applyNumberFormat="1" applyFont="1" applyFill="1" applyBorder="1" applyAlignment="1" applyProtection="1">
      <alignment horizontal="left" vertical="center" wrapText="1"/>
      <protection/>
    </xf>
    <xf numFmtId="1" fontId="20" fillId="33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33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33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33" borderId="10" xfId="60" applyNumberFormat="1" applyFont="1" applyFill="1" applyBorder="1" applyAlignment="1" applyProtection="1">
      <alignment horizontal="right" wrapText="1"/>
      <protection locked="0"/>
    </xf>
    <xf numFmtId="2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33" borderId="10" xfId="60" applyNumberFormat="1" applyFont="1" applyFill="1" applyBorder="1" applyAlignment="1">
      <alignment horizontal="right" wrapText="1"/>
      <protection/>
    </xf>
    <xf numFmtId="4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33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33" borderId="10" xfId="60" applyNumberFormat="1" applyFont="1" applyFill="1" applyBorder="1" applyAlignment="1">
      <alignment horizontal="right" wrapText="1"/>
      <protection/>
    </xf>
    <xf numFmtId="4" fontId="0" fillId="33" borderId="10" xfId="60" applyNumberFormat="1" applyFont="1" applyFill="1" applyBorder="1" applyAlignment="1">
      <alignment horizontal="right" wrapText="1"/>
      <protection/>
    </xf>
    <xf numFmtId="3" fontId="9" fillId="33" borderId="10" xfId="60" applyNumberFormat="1" applyFont="1" applyFill="1" applyBorder="1" applyAlignment="1">
      <alignment horizontal="right" wrapText="1"/>
      <protection/>
    </xf>
    <xf numFmtId="4" fontId="9" fillId="33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33" borderId="10" xfId="60" applyNumberFormat="1" applyFont="1" applyFill="1" applyBorder="1" applyAlignment="1" applyProtection="1">
      <alignment horizontal="right" wrapText="1"/>
      <protection locked="0"/>
    </xf>
    <xf numFmtId="4" fontId="9" fillId="33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33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33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0" fontId="33" fillId="33" borderId="10" xfId="66" applyFont="1" applyFill="1" applyBorder="1" applyAlignment="1" applyProtection="1">
      <alignment horizontal="right" wrapText="1"/>
      <protection/>
    </xf>
    <xf numFmtId="0" fontId="33" fillId="33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33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3" fontId="11" fillId="33" borderId="10" xfId="65" applyNumberFormat="1" applyFont="1" applyFill="1" applyBorder="1" applyAlignment="1" applyProtection="1">
      <alignment wrapText="1"/>
      <protection/>
    </xf>
    <xf numFmtId="1" fontId="9" fillId="33" borderId="10" xfId="65" applyNumberFormat="1" applyFont="1" applyFill="1" applyBorder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 locked="0"/>
    </xf>
    <xf numFmtId="3" fontId="5" fillId="0" borderId="17" xfId="66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34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33" borderId="10" xfId="67" applyNumberFormat="1" applyFont="1" applyFill="1" applyBorder="1" applyAlignment="1" applyProtection="1">
      <alignment horizontal="center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20" xfId="58" applyFont="1" applyFill="1" applyBorder="1" applyAlignment="1" applyProtection="1">
      <alignment horizontal="center" vertical="center" wrapText="1"/>
      <protection/>
    </xf>
    <xf numFmtId="0" fontId="20" fillId="33" borderId="15" xfId="58" applyFont="1" applyFill="1" applyBorder="1" applyAlignment="1" applyProtection="1">
      <alignment horizontal="center" vertical="center" wrapText="1"/>
      <protection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7" t="s">
        <v>840</v>
      </c>
      <c r="B3" s="487"/>
      <c r="C3" s="487"/>
      <c r="D3" s="148"/>
      <c r="E3" s="149"/>
      <c r="F3" s="150" t="s">
        <v>848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878</v>
      </c>
      <c r="B5" s="151"/>
      <c r="C5" s="152"/>
      <c r="D5" s="109"/>
      <c r="E5" s="109"/>
      <c r="G5" s="401"/>
      <c r="H5" s="403" t="s">
        <v>3</v>
      </c>
    </row>
    <row r="6" spans="1:8" ht="12.75">
      <c r="A6" s="151"/>
      <c r="B6" s="153"/>
      <c r="C6" s="154"/>
      <c r="D6" s="110"/>
      <c r="E6" s="109"/>
      <c r="G6" s="401"/>
      <c r="H6" s="401"/>
    </row>
    <row r="7" spans="1:8" s="398" customFormat="1" ht="25.5">
      <c r="A7" s="394">
        <v>7</v>
      </c>
      <c r="B7" s="395" t="s">
        <v>4</v>
      </c>
      <c r="C7" s="396" t="s">
        <v>5</v>
      </c>
      <c r="D7" s="396" t="s">
        <v>6</v>
      </c>
      <c r="E7" s="397" t="s">
        <v>7</v>
      </c>
      <c r="F7" s="395" t="s">
        <v>4</v>
      </c>
      <c r="G7" s="396" t="s">
        <v>8</v>
      </c>
      <c r="H7" s="396" t="s">
        <v>9</v>
      </c>
    </row>
    <row r="8" spans="1:8" s="401" customFormat="1" ht="12.75">
      <c r="A8" s="399" t="s">
        <v>10</v>
      </c>
      <c r="B8" s="399" t="s">
        <v>11</v>
      </c>
      <c r="C8" s="399">
        <v>1</v>
      </c>
      <c r="D8" s="399">
        <v>2</v>
      </c>
      <c r="E8" s="400" t="s">
        <v>10</v>
      </c>
      <c r="F8" s="399" t="s">
        <v>11</v>
      </c>
      <c r="G8" s="399">
        <v>1</v>
      </c>
      <c r="H8" s="399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4290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24205</v>
      </c>
      <c r="D12" s="116">
        <v>24493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21683</v>
      </c>
      <c r="D13" s="116">
        <v>21797</v>
      </c>
      <c r="E13" s="156" t="s">
        <v>26</v>
      </c>
      <c r="F13" s="128" t="s">
        <v>27</v>
      </c>
      <c r="G13" s="124"/>
      <c r="H13" s="124"/>
    </row>
    <row r="14" spans="1:8" ht="12.75">
      <c r="A14" s="156" t="s">
        <v>28</v>
      </c>
      <c r="B14" s="112" t="s">
        <v>29</v>
      </c>
      <c r="C14" s="116">
        <v>6838</v>
      </c>
      <c r="D14" s="116">
        <v>6773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1091</v>
      </c>
      <c r="D15" s="116">
        <v>1173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465</v>
      </c>
      <c r="D16" s="116">
        <v>500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9441</v>
      </c>
      <c r="D17" s="118">
        <v>8332</v>
      </c>
      <c r="E17" s="158" t="s">
        <v>42</v>
      </c>
      <c r="F17" s="129" t="s">
        <v>43</v>
      </c>
      <c r="G17" s="408">
        <f>SUM(G11:G16)-G12</f>
        <v>20729</v>
      </c>
      <c r="H17" s="408">
        <f>SUM(H11:H16)-H12</f>
        <v>20729</v>
      </c>
    </row>
    <row r="18" spans="1:8" ht="12.75">
      <c r="A18" s="156" t="s">
        <v>44</v>
      </c>
      <c r="B18" s="112" t="s">
        <v>45</v>
      </c>
      <c r="C18" s="116">
        <v>123</v>
      </c>
      <c r="D18" s="116">
        <v>93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f>SUM(C11:C18)</f>
        <v>68136</v>
      </c>
      <c r="D19" s="120">
        <f>SUM(D11:D18)</f>
        <v>67451</v>
      </c>
      <c r="E19" s="156" t="s">
        <v>49</v>
      </c>
      <c r="F19" s="128" t="s">
        <v>50</v>
      </c>
      <c r="G19" s="124">
        <v>5180</v>
      </c>
      <c r="H19" s="124">
        <v>5180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8590</v>
      </c>
      <c r="H20" s="124">
        <v>8614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v>30681</v>
      </c>
      <c r="H21" s="124">
        <f>H22+H23+H24</f>
        <v>27287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10862</v>
      </c>
      <c r="H22" s="124">
        <v>8990</v>
      </c>
    </row>
    <row r="23" spans="1:8" ht="12.75">
      <c r="A23" s="156" t="s">
        <v>62</v>
      </c>
      <c r="B23" s="112" t="s">
        <v>63</v>
      </c>
      <c r="C23" s="116">
        <v>648</v>
      </c>
      <c r="D23" s="116">
        <v>472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121</v>
      </c>
      <c r="D24" s="116">
        <v>121</v>
      </c>
      <c r="E24" s="156" t="s">
        <v>68</v>
      </c>
      <c r="F24" s="128" t="s">
        <v>69</v>
      </c>
      <c r="G24" s="124">
        <v>19819</v>
      </c>
      <c r="H24" s="124">
        <v>18297</v>
      </c>
    </row>
    <row r="25" spans="1:8" ht="12.75">
      <c r="A25" s="156" t="s">
        <v>70</v>
      </c>
      <c r="B25" s="112" t="s">
        <v>71</v>
      </c>
      <c r="C25" s="116">
        <v>188</v>
      </c>
      <c r="D25" s="116">
        <v>176</v>
      </c>
      <c r="E25" s="162" t="s">
        <v>72</v>
      </c>
      <c r="F25" s="129" t="s">
        <v>73</v>
      </c>
      <c r="G25" s="124">
        <f>SUM(G18:G24)-G21</f>
        <v>44451</v>
      </c>
      <c r="H25" s="124">
        <f>SUM(H18:H24)-H21</f>
        <v>41081</v>
      </c>
    </row>
    <row r="26" spans="1:8" ht="12.75">
      <c r="A26" s="156" t="s">
        <v>74</v>
      </c>
      <c r="B26" s="112" t="s">
        <v>75</v>
      </c>
      <c r="C26" s="116">
        <v>62</v>
      </c>
      <c r="D26" s="116">
        <v>71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f>SUM(C20:C26)</f>
        <v>1019</v>
      </c>
      <c r="D27" s="120">
        <f>SUM(D20:D26)</f>
        <v>840</v>
      </c>
      <c r="E27" s="161" t="s">
        <v>79</v>
      </c>
      <c r="F27" s="128" t="s">
        <v>80</v>
      </c>
      <c r="G27" s="124">
        <f>G28+G29</f>
        <v>3539</v>
      </c>
      <c r="H27" s="124">
        <f>H28+H29</f>
        <v>2137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7234</v>
      </c>
      <c r="H28" s="124">
        <v>5203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>
        <v>-3695</v>
      </c>
      <c r="H29" s="124">
        <v>-3066</v>
      </c>
    </row>
    <row r="30" spans="1:8" ht="27" customHeight="1">
      <c r="A30" s="156" t="s">
        <v>86</v>
      </c>
      <c r="B30" s="112" t="s">
        <v>87</v>
      </c>
      <c r="C30" s="116">
        <v>324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6.5" customHeight="1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3421</v>
      </c>
      <c r="H31" s="124">
        <v>5239</v>
      </c>
    </row>
    <row r="32" spans="1:8" ht="12.75">
      <c r="A32" s="159" t="s">
        <v>94</v>
      </c>
      <c r="B32" s="121" t="s">
        <v>95</v>
      </c>
      <c r="C32" s="116">
        <v>324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f>SUM(G28:G32)</f>
        <v>6960</v>
      </c>
      <c r="H33" s="132">
        <f>SUM(H28:H32)</f>
        <v>7376</v>
      </c>
    </row>
    <row r="34" spans="1:8" ht="12.75">
      <c r="A34" s="156" t="s">
        <v>860</v>
      </c>
      <c r="B34" s="117" t="s">
        <v>101</v>
      </c>
      <c r="C34" s="122">
        <f>C35+C36+C37+C38</f>
        <v>7032</v>
      </c>
      <c r="D34" s="122">
        <f>D35+D36+D37+D38</f>
        <v>7032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v>72140</v>
      </c>
      <c r="H36" s="132">
        <f>H17+H25+H33</f>
        <v>69186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408">
        <v>0</v>
      </c>
      <c r="H37" s="408">
        <v>0</v>
      </c>
    </row>
    <row r="38" spans="1:8" ht="12.75">
      <c r="A38" s="156" t="s">
        <v>110</v>
      </c>
      <c r="B38" s="112" t="s">
        <v>111</v>
      </c>
      <c r="C38" s="118">
        <v>6286</v>
      </c>
      <c r="D38" s="118">
        <v>6286</v>
      </c>
      <c r="E38" s="164"/>
      <c r="F38" s="133"/>
      <c r="G38" s="408">
        <v>0</v>
      </c>
      <c r="H38" s="408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408">
        <v>75093</v>
      </c>
      <c r="H39" s="408">
        <v>70407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408">
        <v>0</v>
      </c>
      <c r="H40" s="408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408">
        <v>0</v>
      </c>
      <c r="H41" s="408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408">
        <v>0</v>
      </c>
      <c r="H42" s="408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408">
        <v>0</v>
      </c>
      <c r="H43" s="408">
        <v>0</v>
      </c>
    </row>
    <row r="44" spans="1:8" ht="25.5">
      <c r="A44" s="156" t="s">
        <v>128</v>
      </c>
      <c r="B44" s="123" t="s">
        <v>129</v>
      </c>
      <c r="C44" s="118"/>
      <c r="D44" s="118"/>
      <c r="E44" s="166" t="s">
        <v>130</v>
      </c>
      <c r="F44" s="128" t="s">
        <v>131</v>
      </c>
      <c r="G44" s="408">
        <v>1495</v>
      </c>
      <c r="H44" s="408">
        <v>1448</v>
      </c>
    </row>
    <row r="45" spans="1:8" ht="12.75">
      <c r="A45" s="159" t="s">
        <v>132</v>
      </c>
      <c r="B45" s="119" t="s">
        <v>133</v>
      </c>
      <c r="C45" s="120">
        <f>SUM(C35:C44)</f>
        <v>7032</v>
      </c>
      <c r="D45" s="120">
        <f>SUM(D35:D44)</f>
        <v>7032</v>
      </c>
      <c r="E45" s="160" t="s">
        <v>134</v>
      </c>
      <c r="F45" s="128" t="s">
        <v>135</v>
      </c>
      <c r="G45" s="132">
        <v>0</v>
      </c>
      <c r="H45" s="132">
        <v>0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16</v>
      </c>
      <c r="H46" s="124">
        <v>16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0</v>
      </c>
      <c r="D48" s="116">
        <v>0</v>
      </c>
      <c r="E48" s="156" t="s">
        <v>145</v>
      </c>
      <c r="F48" s="128" t="s">
        <v>146</v>
      </c>
      <c r="G48" s="124">
        <v>528</v>
      </c>
      <c r="H48" s="124">
        <v>540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f>SUM(G43:G48)</f>
        <v>2039</v>
      </c>
      <c r="H49" s="124">
        <f>SUM(H43:H48)</f>
        <v>2004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v>121</v>
      </c>
      <c r="D51" s="116">
        <v>121</v>
      </c>
      <c r="E51" s="165" t="s">
        <v>855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424</v>
      </c>
      <c r="H53" s="124">
        <v>424</v>
      </c>
    </row>
    <row r="54" spans="1:8" ht="12.75">
      <c r="A54" s="159" t="s">
        <v>161</v>
      </c>
      <c r="B54" s="119" t="s">
        <v>162</v>
      </c>
      <c r="C54" s="116">
        <v>0</v>
      </c>
      <c r="D54" s="116">
        <v>2</v>
      </c>
      <c r="E54" s="159" t="s">
        <v>163</v>
      </c>
      <c r="F54" s="129" t="s">
        <v>164</v>
      </c>
      <c r="G54" s="124">
        <v>215</v>
      </c>
      <c r="H54" s="124">
        <v>242</v>
      </c>
    </row>
    <row r="55" spans="1:8" ht="25.5">
      <c r="A55" s="167" t="s">
        <v>165</v>
      </c>
      <c r="B55" s="121" t="s">
        <v>166</v>
      </c>
      <c r="C55" s="122">
        <f>C19+C20+C21+C27+C32+C45+C53+C51+C54</f>
        <v>76632</v>
      </c>
      <c r="D55" s="122">
        <f>D19+D20+D21+D27+D32+D45+D53+D51+D54</f>
        <v>75770</v>
      </c>
      <c r="E55" s="159" t="s">
        <v>167</v>
      </c>
      <c r="F55" s="129" t="s">
        <v>168</v>
      </c>
      <c r="G55" s="130">
        <f>G49+G51+G52+G53+G54</f>
        <v>2678</v>
      </c>
      <c r="H55" s="130">
        <f>H49+H51+H52+H53+H54</f>
        <v>2670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16170</v>
      </c>
      <c r="D58" s="118">
        <v>15711</v>
      </c>
      <c r="E58" s="156" t="s">
        <v>123</v>
      </c>
      <c r="F58" s="128"/>
      <c r="G58" s="408">
        <v>0</v>
      </c>
      <c r="H58" s="408">
        <v>0</v>
      </c>
    </row>
    <row r="59" spans="1:8" ht="25.5">
      <c r="A59" s="156" t="s">
        <v>174</v>
      </c>
      <c r="B59" s="112" t="s">
        <v>175</v>
      </c>
      <c r="C59" s="118">
        <v>4560</v>
      </c>
      <c r="D59" s="118">
        <v>4914</v>
      </c>
      <c r="E59" s="160" t="s">
        <v>176</v>
      </c>
      <c r="F59" s="128" t="s">
        <v>177</v>
      </c>
      <c r="G59" s="408">
        <v>1226</v>
      </c>
      <c r="H59" s="408">
        <v>1743</v>
      </c>
    </row>
    <row r="60" spans="1:8" ht="12.75">
      <c r="A60" s="156" t="s">
        <v>178</v>
      </c>
      <c r="B60" s="112" t="s">
        <v>179</v>
      </c>
      <c r="C60" s="118">
        <v>172</v>
      </c>
      <c r="D60" s="118">
        <v>200</v>
      </c>
      <c r="E60" s="156" t="s">
        <v>180</v>
      </c>
      <c r="F60" s="128" t="s">
        <v>181</v>
      </c>
      <c r="G60" s="408">
        <v>0</v>
      </c>
      <c r="H60" s="408">
        <v>0</v>
      </c>
    </row>
    <row r="61" spans="1:8" ht="12.75">
      <c r="A61" s="156" t="s">
        <v>182</v>
      </c>
      <c r="B61" s="117" t="s">
        <v>183</v>
      </c>
      <c r="C61" s="118">
        <v>10880</v>
      </c>
      <c r="D61" s="118">
        <v>11496</v>
      </c>
      <c r="E61" s="157" t="s">
        <v>184</v>
      </c>
      <c r="F61" s="128" t="s">
        <v>185</v>
      </c>
      <c r="G61" s="408">
        <v>24426</v>
      </c>
      <c r="H61" s="408">
        <v>19743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408">
        <v>938</v>
      </c>
      <c r="H62" s="408">
        <v>608</v>
      </c>
    </row>
    <row r="63" spans="1:8" ht="12.75">
      <c r="A63" s="156" t="s">
        <v>190</v>
      </c>
      <c r="B63" s="112" t="s">
        <v>191</v>
      </c>
      <c r="C63" s="118">
        <v>0</v>
      </c>
      <c r="D63" s="118">
        <v>0</v>
      </c>
      <c r="E63" s="156" t="s">
        <v>192</v>
      </c>
      <c r="F63" s="128" t="s">
        <v>193</v>
      </c>
      <c r="G63" s="408">
        <v>112</v>
      </c>
      <c r="H63" s="408">
        <v>131</v>
      </c>
    </row>
    <row r="64" spans="1:8" ht="12.75">
      <c r="A64" s="159" t="s">
        <v>47</v>
      </c>
      <c r="B64" s="119" t="s">
        <v>194</v>
      </c>
      <c r="C64" s="120">
        <v>31782</v>
      </c>
      <c r="D64" s="120">
        <f>SUM(D58:D63)</f>
        <v>32321</v>
      </c>
      <c r="E64" s="156" t="s">
        <v>195</v>
      </c>
      <c r="F64" s="128" t="s">
        <v>196</v>
      </c>
      <c r="G64" s="124">
        <v>17642</v>
      </c>
      <c r="H64" s="124">
        <v>13950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1072</v>
      </c>
      <c r="H65" s="124">
        <v>894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2666</v>
      </c>
      <c r="H66" s="124">
        <v>2455</v>
      </c>
    </row>
    <row r="67" spans="1:8" ht="12.75">
      <c r="A67" s="156" t="s">
        <v>202</v>
      </c>
      <c r="B67" s="112" t="s">
        <v>203</v>
      </c>
      <c r="C67" s="116">
        <v>152</v>
      </c>
      <c r="D67" s="116">
        <v>0</v>
      </c>
      <c r="E67" s="156" t="s">
        <v>204</v>
      </c>
      <c r="F67" s="128" t="s">
        <v>205</v>
      </c>
      <c r="G67" s="124">
        <v>836</v>
      </c>
      <c r="H67" s="124">
        <v>843</v>
      </c>
    </row>
    <row r="68" spans="1:8" ht="12.75">
      <c r="A68" s="156" t="s">
        <v>206</v>
      </c>
      <c r="B68" s="112" t="s">
        <v>207</v>
      </c>
      <c r="C68" s="116">
        <v>31625</v>
      </c>
      <c r="D68" s="116">
        <v>22946</v>
      </c>
      <c r="E68" s="156" t="s">
        <v>208</v>
      </c>
      <c r="F68" s="128" t="s">
        <v>209</v>
      </c>
      <c r="G68" s="124">
        <v>1160</v>
      </c>
      <c r="H68" s="124">
        <v>862</v>
      </c>
    </row>
    <row r="69" spans="1:8" ht="12.75">
      <c r="A69" s="156" t="s">
        <v>210</v>
      </c>
      <c r="B69" s="112" t="s">
        <v>211</v>
      </c>
      <c r="C69" s="116">
        <v>1717</v>
      </c>
      <c r="D69" s="116">
        <v>2569</v>
      </c>
      <c r="E69" s="160" t="s">
        <v>74</v>
      </c>
      <c r="F69" s="128" t="s">
        <v>212</v>
      </c>
      <c r="G69" s="124">
        <v>2005</v>
      </c>
      <c r="H69" s="124">
        <v>1682</v>
      </c>
    </row>
    <row r="70" spans="1:8" ht="12.75">
      <c r="A70" s="156" t="s">
        <v>213</v>
      </c>
      <c r="B70" s="112" t="s">
        <v>214</v>
      </c>
      <c r="C70" s="116">
        <v>2477</v>
      </c>
      <c r="D70" s="116">
        <v>2477</v>
      </c>
      <c r="E70" s="156" t="s">
        <v>215</v>
      </c>
      <c r="F70" s="128" t="s">
        <v>216</v>
      </c>
      <c r="G70" s="124">
        <v>341</v>
      </c>
      <c r="H70" s="124">
        <v>330</v>
      </c>
    </row>
    <row r="71" spans="1:8" ht="12.75">
      <c r="A71" s="156" t="s">
        <v>217</v>
      </c>
      <c r="B71" s="112" t="s">
        <v>218</v>
      </c>
      <c r="C71" s="116">
        <v>31</v>
      </c>
      <c r="D71" s="116">
        <v>31</v>
      </c>
      <c r="E71" s="162" t="s">
        <v>42</v>
      </c>
      <c r="F71" s="134" t="s">
        <v>219</v>
      </c>
      <c r="G71" s="132">
        <f>SUM(G59:G70)-G61</f>
        <v>27998</v>
      </c>
      <c r="H71" s="132">
        <f>SUM(H59:H70)-H61</f>
        <v>23498</v>
      </c>
    </row>
    <row r="72" spans="1:8" ht="12.75">
      <c r="A72" s="156" t="s">
        <v>220</v>
      </c>
      <c r="B72" s="112" t="s">
        <v>221</v>
      </c>
      <c r="C72" s="116">
        <v>3323</v>
      </c>
      <c r="D72" s="116">
        <v>2650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3029</v>
      </c>
      <c r="D74" s="116">
        <v>2762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f>SUM(C67:C74)</f>
        <v>42354</v>
      </c>
      <c r="D75" s="120">
        <f>SUM(D67:D74)</f>
        <v>33435</v>
      </c>
      <c r="E75" s="165" t="s">
        <v>155</v>
      </c>
      <c r="F75" s="129" t="s">
        <v>229</v>
      </c>
      <c r="G75" s="132">
        <v>251</v>
      </c>
      <c r="H75" s="132">
        <v>167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964</v>
      </c>
      <c r="H76" s="124">
        <v>1175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1652</v>
      </c>
      <c r="D78" s="116">
        <v>2192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f>G71+G74+G75+G76</f>
        <v>29213</v>
      </c>
      <c r="H79" s="132">
        <f>H71+H74+H75+H76</f>
        <v>24840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1652</v>
      </c>
      <c r="D81" s="116">
        <v>2192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f>SUM(C79:C83)</f>
        <v>1652</v>
      </c>
      <c r="D84" s="116">
        <f>SUM(D79:D83)</f>
        <v>2192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803</v>
      </c>
      <c r="D87" s="116">
        <v>844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12699</v>
      </c>
      <c r="D88" s="116">
        <v>9528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10575</v>
      </c>
      <c r="D89" s="116">
        <v>10333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2331</v>
      </c>
      <c r="D90" s="116">
        <v>2347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f>SUM(C87:C90)</f>
        <v>26408</v>
      </c>
      <c r="D91" s="120">
        <f>SUM(D87:D90)</f>
        <v>23052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296</v>
      </c>
      <c r="D92" s="120">
        <v>333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f>C64+C75+C84+C91+C92</f>
        <v>102492</v>
      </c>
      <c r="D93" s="120">
        <f>D64+D75+D84+D91+D92</f>
        <v>91333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f>C55+C93</f>
        <v>179124</v>
      </c>
      <c r="D94" s="122">
        <f>D55+D93</f>
        <v>167103</v>
      </c>
      <c r="E94" s="169" t="s">
        <v>265</v>
      </c>
      <c r="F94" s="129" t="s">
        <v>266</v>
      </c>
      <c r="G94" s="130">
        <f>G36+G39+G55+G79</f>
        <v>179124</v>
      </c>
      <c r="H94" s="130">
        <f>H36+H39+H55+H79</f>
        <v>167103</v>
      </c>
    </row>
    <row r="95" spans="1:8" ht="12.75">
      <c r="A95" s="486"/>
      <c r="B95" s="486"/>
      <c r="C95" s="486"/>
      <c r="D95" s="486"/>
      <c r="E95" s="486"/>
      <c r="F95" s="486"/>
      <c r="G95" s="486"/>
      <c r="H95" s="486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879</v>
      </c>
      <c r="B97" s="176" t="s">
        <v>850</v>
      </c>
      <c r="D97" s="177"/>
      <c r="E97" s="176" t="s">
        <v>851</v>
      </c>
    </row>
    <row r="98" spans="1:5" ht="12.75" customHeight="1">
      <c r="A98" s="176"/>
      <c r="B98" s="488" t="s">
        <v>853</v>
      </c>
      <c r="C98" s="488"/>
      <c r="E98" s="392" t="s">
        <v>852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267</v>
      </c>
      <c r="B1" s="295"/>
      <c r="C1" s="295"/>
      <c r="D1" s="295"/>
      <c r="E1" s="295"/>
      <c r="F1" s="295"/>
      <c r="G1" s="295"/>
      <c r="H1" s="402" t="s">
        <v>268</v>
      </c>
    </row>
    <row r="2" spans="1:8" ht="19.5" customHeight="1">
      <c r="A2" s="489" t="s">
        <v>840</v>
      </c>
      <c r="B2" s="489"/>
      <c r="C2" s="489"/>
      <c r="D2" s="295"/>
      <c r="E2" s="295"/>
      <c r="F2" s="295"/>
      <c r="G2" s="295"/>
      <c r="H2" s="402" t="s">
        <v>848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402"/>
    </row>
    <row r="4" spans="1:8" ht="17.25" customHeight="1">
      <c r="A4" s="293" t="s">
        <v>880</v>
      </c>
      <c r="B4" s="295"/>
      <c r="C4" s="295"/>
      <c r="D4" s="295"/>
      <c r="E4" s="295"/>
      <c r="F4" s="295"/>
      <c r="G4" s="295"/>
      <c r="H4" s="402" t="s">
        <v>269</v>
      </c>
    </row>
    <row r="5" spans="1:8" s="294" customFormat="1" ht="23.25" customHeight="1">
      <c r="A5" s="264" t="s">
        <v>270</v>
      </c>
      <c r="B5" s="265" t="s">
        <v>4</v>
      </c>
      <c r="C5" s="266" t="s">
        <v>5</v>
      </c>
      <c r="D5" s="267" t="s">
        <v>9</v>
      </c>
      <c r="E5" s="264" t="s">
        <v>271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272</v>
      </c>
      <c r="B7" s="274"/>
      <c r="C7" s="180"/>
      <c r="D7" s="180"/>
      <c r="E7" s="273" t="s">
        <v>273</v>
      </c>
      <c r="F7" s="274"/>
      <c r="G7" s="275"/>
      <c r="H7" s="275"/>
    </row>
    <row r="8" spans="1:8" ht="12.75">
      <c r="A8" s="276" t="s">
        <v>274</v>
      </c>
      <c r="B8" s="274"/>
      <c r="C8" s="275"/>
      <c r="D8" s="275"/>
      <c r="E8" s="276" t="s">
        <v>275</v>
      </c>
      <c r="F8" s="274"/>
      <c r="G8" s="275"/>
      <c r="H8" s="275"/>
    </row>
    <row r="9" spans="1:8" ht="12.75">
      <c r="A9" s="274" t="s">
        <v>276</v>
      </c>
      <c r="B9" s="277" t="s">
        <v>277</v>
      </c>
      <c r="C9" s="281">
        <v>48057</v>
      </c>
      <c r="D9" s="281">
        <v>46067</v>
      </c>
      <c r="E9" s="278" t="s">
        <v>278</v>
      </c>
      <c r="F9" s="279" t="s">
        <v>279</v>
      </c>
      <c r="G9" s="281">
        <v>86228</v>
      </c>
      <c r="H9" s="281">
        <v>84206</v>
      </c>
    </row>
    <row r="10" spans="1:8" ht="12.75">
      <c r="A10" s="274" t="s">
        <v>280</v>
      </c>
      <c r="B10" s="277" t="s">
        <v>281</v>
      </c>
      <c r="C10" s="281">
        <v>7770</v>
      </c>
      <c r="D10" s="281">
        <v>7204</v>
      </c>
      <c r="E10" s="278" t="s">
        <v>282</v>
      </c>
      <c r="F10" s="279" t="s">
        <v>283</v>
      </c>
      <c r="G10" s="281">
        <v>1195</v>
      </c>
      <c r="H10" s="281">
        <v>1046</v>
      </c>
    </row>
    <row r="11" spans="1:8" ht="12.75">
      <c r="A11" s="274" t="s">
        <v>284</v>
      </c>
      <c r="B11" s="277" t="s">
        <v>285</v>
      </c>
      <c r="C11" s="281">
        <v>6125</v>
      </c>
      <c r="D11" s="281">
        <v>5901</v>
      </c>
      <c r="E11" s="278" t="s">
        <v>286</v>
      </c>
      <c r="F11" s="279" t="s">
        <v>287</v>
      </c>
      <c r="G11" s="281">
        <v>1169</v>
      </c>
      <c r="H11" s="281">
        <v>1160</v>
      </c>
    </row>
    <row r="12" spans="1:8" ht="12.75">
      <c r="A12" s="274" t="s">
        <v>288</v>
      </c>
      <c r="B12" s="277" t="s">
        <v>289</v>
      </c>
      <c r="C12" s="281">
        <v>13891</v>
      </c>
      <c r="D12" s="281">
        <v>14194</v>
      </c>
      <c r="E12" s="278" t="s">
        <v>74</v>
      </c>
      <c r="F12" s="279" t="s">
        <v>290</v>
      </c>
      <c r="G12" s="281">
        <v>1943</v>
      </c>
      <c r="H12" s="281">
        <v>1518</v>
      </c>
    </row>
    <row r="13" spans="1:8" ht="12.75">
      <c r="A13" s="274" t="s">
        <v>291</v>
      </c>
      <c r="B13" s="277" t="s">
        <v>292</v>
      </c>
      <c r="C13" s="281">
        <v>2898</v>
      </c>
      <c r="D13" s="281">
        <v>2915</v>
      </c>
      <c r="E13" s="470" t="s">
        <v>47</v>
      </c>
      <c r="F13" s="279" t="s">
        <v>293</v>
      </c>
      <c r="G13" s="180">
        <f>SUM(G9:G12)</f>
        <v>90535</v>
      </c>
      <c r="H13" s="180">
        <f>SUM(H9:H12)</f>
        <v>87930</v>
      </c>
    </row>
    <row r="14" spans="1:8" ht="25.5">
      <c r="A14" s="274" t="s">
        <v>294</v>
      </c>
      <c r="B14" s="277" t="s">
        <v>295</v>
      </c>
      <c r="C14" s="281">
        <v>1944</v>
      </c>
      <c r="D14" s="281">
        <v>1522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296</v>
      </c>
      <c r="B15" s="277" t="s">
        <v>297</v>
      </c>
      <c r="C15" s="281">
        <v>181</v>
      </c>
      <c r="D15" s="281">
        <v>-963</v>
      </c>
      <c r="E15" s="471" t="s">
        <v>298</v>
      </c>
      <c r="F15" s="280" t="s">
        <v>299</v>
      </c>
      <c r="G15" s="281">
        <v>258</v>
      </c>
      <c r="H15" s="482">
        <v>238</v>
      </c>
    </row>
    <row r="16" spans="1:8" ht="12.75">
      <c r="A16" s="274" t="s">
        <v>300</v>
      </c>
      <c r="B16" s="277" t="s">
        <v>301</v>
      </c>
      <c r="C16" s="281">
        <v>486</v>
      </c>
      <c r="D16" s="281">
        <v>200</v>
      </c>
      <c r="E16" s="278" t="s">
        <v>302</v>
      </c>
      <c r="F16" s="280" t="s">
        <v>303</v>
      </c>
      <c r="G16" s="306">
        <v>227</v>
      </c>
      <c r="H16" s="306">
        <v>211</v>
      </c>
    </row>
    <row r="17" spans="1:8" ht="12.75">
      <c r="A17" s="282" t="s">
        <v>304</v>
      </c>
      <c r="B17" s="277" t="s">
        <v>305</v>
      </c>
      <c r="C17" s="281">
        <v>0</v>
      </c>
      <c r="D17" s="281">
        <v>0</v>
      </c>
      <c r="E17" s="471"/>
      <c r="F17" s="274"/>
      <c r="G17" s="275">
        <v>0</v>
      </c>
      <c r="H17" s="275">
        <v>0</v>
      </c>
    </row>
    <row r="18" spans="1:8" ht="12.75">
      <c r="A18" s="282" t="s">
        <v>306</v>
      </c>
      <c r="B18" s="277" t="s">
        <v>307</v>
      </c>
      <c r="C18" s="281">
        <v>120</v>
      </c>
      <c r="D18" s="281">
        <v>130</v>
      </c>
      <c r="E18" s="471" t="s">
        <v>308</v>
      </c>
      <c r="F18" s="274"/>
      <c r="G18" s="275">
        <v>0</v>
      </c>
      <c r="H18" s="275">
        <v>0</v>
      </c>
    </row>
    <row r="19" spans="1:8" ht="12.75">
      <c r="A19" s="472" t="s">
        <v>47</v>
      </c>
      <c r="B19" s="277" t="s">
        <v>309</v>
      </c>
      <c r="C19" s="180">
        <f>SUM(C9:C18)-C18</f>
        <v>81352</v>
      </c>
      <c r="D19" s="180">
        <f>SUM(D9:D18)-D18</f>
        <v>77040</v>
      </c>
      <c r="E19" s="278" t="s">
        <v>310</v>
      </c>
      <c r="F19" s="280" t="s">
        <v>311</v>
      </c>
      <c r="G19" s="281">
        <v>524</v>
      </c>
      <c r="H19" s="281">
        <v>507</v>
      </c>
    </row>
    <row r="20" spans="1:8" ht="12.75">
      <c r="A20" s="473"/>
      <c r="B20" s="277"/>
      <c r="C20" s="275"/>
      <c r="D20" s="275"/>
      <c r="E20" s="283" t="s">
        <v>312</v>
      </c>
      <c r="F20" s="280" t="s">
        <v>313</v>
      </c>
      <c r="G20" s="281">
        <v>72</v>
      </c>
      <c r="H20" s="281">
        <v>10</v>
      </c>
    </row>
    <row r="21" spans="1:8" ht="25.5">
      <c r="A21" s="473" t="s">
        <v>314</v>
      </c>
      <c r="B21" s="284"/>
      <c r="C21" s="275"/>
      <c r="D21" s="275"/>
      <c r="E21" s="278" t="s">
        <v>315</v>
      </c>
      <c r="F21" s="280" t="s">
        <v>316</v>
      </c>
      <c r="G21" s="281">
        <v>9</v>
      </c>
      <c r="H21" s="281">
        <v>6</v>
      </c>
    </row>
    <row r="22" spans="1:8" ht="25.5">
      <c r="A22" s="274" t="s">
        <v>317</v>
      </c>
      <c r="B22" s="284" t="s">
        <v>318</v>
      </c>
      <c r="C22" s="281">
        <v>104</v>
      </c>
      <c r="D22" s="281">
        <v>134</v>
      </c>
      <c r="E22" s="278" t="s">
        <v>319</v>
      </c>
      <c r="F22" s="280" t="s">
        <v>320</v>
      </c>
      <c r="G22" s="281">
        <v>142</v>
      </c>
      <c r="H22" s="281">
        <v>26</v>
      </c>
    </row>
    <row r="23" spans="1:8" ht="25.5">
      <c r="A23" s="274" t="s">
        <v>321</v>
      </c>
      <c r="B23" s="284" t="s">
        <v>322</v>
      </c>
      <c r="C23" s="281">
        <v>0</v>
      </c>
      <c r="D23" s="281">
        <v>0</v>
      </c>
      <c r="E23" s="278" t="s">
        <v>323</v>
      </c>
      <c r="F23" s="280" t="s">
        <v>324</v>
      </c>
      <c r="G23" s="281">
        <v>23</v>
      </c>
      <c r="H23" s="281">
        <v>5</v>
      </c>
    </row>
    <row r="24" spans="1:8" ht="25.5">
      <c r="A24" s="274" t="s">
        <v>325</v>
      </c>
      <c r="B24" s="284" t="s">
        <v>326</v>
      </c>
      <c r="C24" s="281">
        <v>150</v>
      </c>
      <c r="D24" s="281">
        <v>63</v>
      </c>
      <c r="E24" s="470" t="s">
        <v>99</v>
      </c>
      <c r="F24" s="280" t="s">
        <v>327</v>
      </c>
      <c r="G24" s="180">
        <f>SUM(G19:G23)</f>
        <v>770</v>
      </c>
      <c r="H24" s="180">
        <f>SUM(H19:H23)</f>
        <v>554</v>
      </c>
    </row>
    <row r="25" spans="1:8" ht="12.75">
      <c r="A25" s="274" t="s">
        <v>74</v>
      </c>
      <c r="B25" s="284" t="s">
        <v>328</v>
      </c>
      <c r="C25" s="281">
        <v>189</v>
      </c>
      <c r="D25" s="281">
        <v>149</v>
      </c>
      <c r="E25" s="283"/>
      <c r="F25" s="274"/>
      <c r="G25" s="275">
        <v>0</v>
      </c>
      <c r="H25" s="275">
        <v>0</v>
      </c>
    </row>
    <row r="26" spans="1:8" ht="12.75">
      <c r="A26" s="472" t="s">
        <v>72</v>
      </c>
      <c r="B26" s="284" t="s">
        <v>329</v>
      </c>
      <c r="C26" s="275">
        <v>443</v>
      </c>
      <c r="D26" s="180">
        <f>SUM(D22:D25)</f>
        <v>346</v>
      </c>
      <c r="E26" s="278"/>
      <c r="F26" s="274"/>
      <c r="G26" s="275">
        <v>0</v>
      </c>
      <c r="H26" s="275">
        <v>0</v>
      </c>
    </row>
    <row r="27" spans="1:8" ht="12.75">
      <c r="A27" s="472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330</v>
      </c>
      <c r="B28" s="284" t="s">
        <v>331</v>
      </c>
      <c r="C28" s="180">
        <f>C19+C26</f>
        <v>81795</v>
      </c>
      <c r="D28" s="180">
        <f>D19+D26</f>
        <v>77386</v>
      </c>
      <c r="E28" s="278" t="s">
        <v>332</v>
      </c>
      <c r="F28" s="280" t="s">
        <v>333</v>
      </c>
      <c r="G28" s="180">
        <f>G13+G15+G24</f>
        <v>91563</v>
      </c>
      <c r="H28" s="180">
        <f>H13+H15+H24</f>
        <v>88722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334</v>
      </c>
      <c r="B30" s="284" t="s">
        <v>335</v>
      </c>
      <c r="C30" s="180">
        <f>G28-C28</f>
        <v>9768</v>
      </c>
      <c r="D30" s="180">
        <f>H28-D28</f>
        <v>11336</v>
      </c>
      <c r="E30" s="278" t="s">
        <v>336</v>
      </c>
      <c r="F30" s="280" t="s">
        <v>337</v>
      </c>
      <c r="G30" s="275">
        <v>0</v>
      </c>
      <c r="H30" s="275">
        <v>0</v>
      </c>
    </row>
    <row r="31" spans="1:8" ht="38.25">
      <c r="A31" s="471" t="s">
        <v>338</v>
      </c>
      <c r="B31" s="284" t="s">
        <v>339</v>
      </c>
      <c r="C31" s="281">
        <v>0</v>
      </c>
      <c r="D31" s="281">
        <v>0</v>
      </c>
      <c r="E31" s="474" t="s">
        <v>340</v>
      </c>
      <c r="F31" s="280" t="s">
        <v>341</v>
      </c>
      <c r="G31" s="281">
        <v>0</v>
      </c>
      <c r="H31" s="281">
        <v>0</v>
      </c>
    </row>
    <row r="32" spans="1:8" ht="12.75">
      <c r="A32" s="473" t="s">
        <v>342</v>
      </c>
      <c r="B32" s="284" t="s">
        <v>343</v>
      </c>
      <c r="C32" s="281">
        <v>0</v>
      </c>
      <c r="D32" s="281">
        <v>0</v>
      </c>
      <c r="E32" s="471" t="s">
        <v>344</v>
      </c>
      <c r="F32" s="280" t="s">
        <v>345</v>
      </c>
      <c r="G32" s="281">
        <v>0</v>
      </c>
      <c r="H32" s="281">
        <v>0</v>
      </c>
    </row>
    <row r="33" spans="1:8" ht="12.75">
      <c r="A33" s="282" t="s">
        <v>346</v>
      </c>
      <c r="B33" s="284" t="s">
        <v>347</v>
      </c>
      <c r="C33" s="275">
        <v>81795</v>
      </c>
      <c r="D33" s="180">
        <f>D28+D31+D32</f>
        <v>77386</v>
      </c>
      <c r="E33" s="278" t="s">
        <v>348</v>
      </c>
      <c r="F33" s="280" t="s">
        <v>349</v>
      </c>
      <c r="G33" s="180">
        <f>G28</f>
        <v>91563</v>
      </c>
      <c r="H33" s="180">
        <f>H28</f>
        <v>88722</v>
      </c>
    </row>
    <row r="34" spans="1:8" ht="12.75">
      <c r="A34" s="282" t="s">
        <v>350</v>
      </c>
      <c r="B34" s="284" t="s">
        <v>351</v>
      </c>
      <c r="C34" s="275">
        <v>9768</v>
      </c>
      <c r="D34" s="180">
        <f>H28-D33</f>
        <v>11336</v>
      </c>
      <c r="E34" s="283" t="s">
        <v>352</v>
      </c>
      <c r="F34" s="280" t="s">
        <v>353</v>
      </c>
      <c r="G34" s="275">
        <v>0</v>
      </c>
      <c r="H34" s="275">
        <v>0</v>
      </c>
    </row>
    <row r="35" spans="1:8" ht="12.75">
      <c r="A35" s="473" t="s">
        <v>354</v>
      </c>
      <c r="B35" s="284" t="s">
        <v>355</v>
      </c>
      <c r="C35" s="306">
        <v>1033</v>
      </c>
      <c r="D35" s="306">
        <v>1229</v>
      </c>
      <c r="E35" s="475"/>
      <c r="F35" s="274"/>
      <c r="G35" s="275">
        <v>0</v>
      </c>
      <c r="H35" s="275">
        <v>0</v>
      </c>
    </row>
    <row r="36" spans="1:8" ht="25.5">
      <c r="A36" s="285" t="s">
        <v>356</v>
      </c>
      <c r="B36" s="284" t="s">
        <v>357</v>
      </c>
      <c r="C36" s="306">
        <v>1033</v>
      </c>
      <c r="D36" s="306">
        <v>1229</v>
      </c>
      <c r="E36" s="475"/>
      <c r="F36" s="274"/>
      <c r="G36" s="275">
        <v>0</v>
      </c>
      <c r="H36" s="275">
        <v>0</v>
      </c>
    </row>
    <row r="37" spans="1:8" ht="25.5">
      <c r="A37" s="285" t="s">
        <v>358</v>
      </c>
      <c r="B37" s="286" t="s">
        <v>359</v>
      </c>
      <c r="C37" s="281">
        <v>0</v>
      </c>
      <c r="D37" s="281">
        <v>0</v>
      </c>
      <c r="E37" s="475"/>
      <c r="F37" s="287"/>
      <c r="G37" s="275">
        <v>0</v>
      </c>
      <c r="H37" s="275">
        <v>0</v>
      </c>
    </row>
    <row r="38" spans="1:8" ht="12.75">
      <c r="A38" s="274" t="s">
        <v>360</v>
      </c>
      <c r="B38" s="286" t="s">
        <v>361</v>
      </c>
      <c r="C38" s="281">
        <v>0</v>
      </c>
      <c r="D38" s="281">
        <v>0</v>
      </c>
      <c r="E38" s="475"/>
      <c r="F38" s="287"/>
      <c r="G38" s="275">
        <v>0</v>
      </c>
      <c r="H38" s="275">
        <v>0</v>
      </c>
    </row>
    <row r="39" spans="1:8" ht="12.75">
      <c r="A39" s="476" t="s">
        <v>362</v>
      </c>
      <c r="B39" s="279" t="s">
        <v>363</v>
      </c>
      <c r="C39" s="477">
        <v>8735</v>
      </c>
      <c r="D39" s="483">
        <f>D34-D35</f>
        <v>10107</v>
      </c>
      <c r="E39" s="478" t="s">
        <v>364</v>
      </c>
      <c r="F39" s="479" t="s">
        <v>365</v>
      </c>
      <c r="G39" s="275">
        <v>0</v>
      </c>
      <c r="H39" s="180">
        <v>0</v>
      </c>
    </row>
    <row r="40" spans="1:8" ht="12.75">
      <c r="A40" s="274" t="s">
        <v>366</v>
      </c>
      <c r="B40" s="270" t="s">
        <v>367</v>
      </c>
      <c r="C40" s="281">
        <v>5314</v>
      </c>
      <c r="D40" s="281">
        <v>6359</v>
      </c>
      <c r="E40" s="278" t="s">
        <v>366</v>
      </c>
      <c r="F40" s="479" t="s">
        <v>368</v>
      </c>
      <c r="G40" s="281">
        <v>0</v>
      </c>
      <c r="H40" s="482">
        <v>0</v>
      </c>
    </row>
    <row r="41" spans="1:8" ht="18" customHeight="1">
      <c r="A41" s="274" t="s">
        <v>369</v>
      </c>
      <c r="B41" s="280" t="s">
        <v>370</v>
      </c>
      <c r="C41" s="275">
        <v>3421</v>
      </c>
      <c r="D41" s="180">
        <v>3748</v>
      </c>
      <c r="E41" s="278" t="s">
        <v>371</v>
      </c>
      <c r="F41" s="479" t="s">
        <v>372</v>
      </c>
      <c r="G41" s="275">
        <v>0</v>
      </c>
      <c r="H41" s="180">
        <v>0</v>
      </c>
    </row>
    <row r="42" spans="1:8" ht="12.75">
      <c r="A42" s="282" t="s">
        <v>373</v>
      </c>
      <c r="B42" s="280" t="s">
        <v>374</v>
      </c>
      <c r="C42" s="180">
        <f>C33+C35+C39</f>
        <v>91563</v>
      </c>
      <c r="D42" s="180">
        <f>D33+D35+D39</f>
        <v>88722</v>
      </c>
      <c r="E42" s="283" t="s">
        <v>375</v>
      </c>
      <c r="F42" s="279" t="s">
        <v>376</v>
      </c>
      <c r="G42" s="180">
        <f>G33+G39</f>
        <v>91563</v>
      </c>
      <c r="H42" s="180">
        <f>H33+H39</f>
        <v>88722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850</v>
      </c>
      <c r="D45" s="177"/>
      <c r="E45" s="176" t="s">
        <v>851</v>
      </c>
      <c r="F45" s="263"/>
      <c r="G45" s="304"/>
      <c r="H45" s="304"/>
    </row>
    <row r="46" spans="1:8" ht="12.75" customHeight="1">
      <c r="A46" s="176"/>
      <c r="B46" s="488" t="s">
        <v>853</v>
      </c>
      <c r="C46" s="488"/>
      <c r="E46" s="392" t="s">
        <v>852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23 G15:H16 C40:D40 G40:H40 C38:D38 G31:H32 C17:D18 C9:D14 C31:D32 C35:D36 G9:H1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90" t="s">
        <v>377</v>
      </c>
      <c r="D1" s="490"/>
    </row>
    <row r="2" spans="1:4" ht="15">
      <c r="A2" s="87" t="s">
        <v>378</v>
      </c>
      <c r="B2" s="87"/>
      <c r="C2" s="404"/>
      <c r="D2" s="404"/>
    </row>
    <row r="3" spans="1:4" ht="15">
      <c r="A3" s="88"/>
      <c r="B3" s="88"/>
      <c r="C3" s="404"/>
      <c r="D3" s="404"/>
    </row>
    <row r="4" spans="1:4" ht="20.25" customHeight="1">
      <c r="A4" s="393" t="s">
        <v>844</v>
      </c>
      <c r="B4" s="89"/>
      <c r="C4" s="404"/>
      <c r="D4" s="404" t="s">
        <v>848</v>
      </c>
    </row>
    <row r="5" spans="1:4" ht="15">
      <c r="A5" s="289" t="s">
        <v>379</v>
      </c>
      <c r="B5" s="89"/>
      <c r="C5" s="404"/>
      <c r="D5" s="404"/>
    </row>
    <row r="6" spans="1:4" ht="15">
      <c r="A6" s="289" t="s">
        <v>878</v>
      </c>
      <c r="B6" s="89"/>
      <c r="C6" s="404"/>
      <c r="D6" s="404" t="s">
        <v>269</v>
      </c>
    </row>
    <row r="7" spans="1:4" ht="33.75" customHeight="1">
      <c r="A7" s="290" t="s">
        <v>380</v>
      </c>
      <c r="B7" s="290" t="s">
        <v>4</v>
      </c>
      <c r="C7" s="291" t="s">
        <v>5</v>
      </c>
      <c r="D7" s="291" t="s">
        <v>9</v>
      </c>
    </row>
    <row r="8" spans="1:4" s="407" customFormat="1" ht="12">
      <c r="A8" s="405" t="s">
        <v>10</v>
      </c>
      <c r="B8" s="405"/>
      <c r="C8" s="406">
        <v>1</v>
      </c>
      <c r="D8" s="406">
        <v>2</v>
      </c>
    </row>
    <row r="9" spans="1:4" ht="18" customHeight="1">
      <c r="A9" s="91" t="s">
        <v>381</v>
      </c>
      <c r="B9" s="91"/>
      <c r="C9" s="92"/>
      <c r="D9" s="92"/>
    </row>
    <row r="10" spans="1:4" ht="15.75" customHeight="1">
      <c r="A10" s="101" t="s">
        <v>382</v>
      </c>
      <c r="B10" s="94" t="s">
        <v>383</v>
      </c>
      <c r="C10" s="95">
        <v>85587</v>
      </c>
      <c r="D10" s="95">
        <v>88061</v>
      </c>
    </row>
    <row r="11" spans="1:4" ht="15.75" customHeight="1">
      <c r="A11" s="101" t="s">
        <v>384</v>
      </c>
      <c r="B11" s="94" t="s">
        <v>385</v>
      </c>
      <c r="C11" s="95">
        <v>-59838</v>
      </c>
      <c r="D11" s="95">
        <v>-61302</v>
      </c>
    </row>
    <row r="12" spans="1:4" ht="27.75" customHeight="1">
      <c r="A12" s="409" t="s">
        <v>386</v>
      </c>
      <c r="B12" s="94" t="s">
        <v>387</v>
      </c>
      <c r="C12" s="95">
        <v>461</v>
      </c>
      <c r="D12" s="95">
        <v>267</v>
      </c>
    </row>
    <row r="13" spans="1:4" ht="15.75" customHeight="1">
      <c r="A13" s="101" t="s">
        <v>388</v>
      </c>
      <c r="B13" s="94" t="s">
        <v>389</v>
      </c>
      <c r="C13" s="95">
        <v>-16984</v>
      </c>
      <c r="D13" s="95">
        <v>-18415</v>
      </c>
    </row>
    <row r="14" spans="1:4" ht="15.75" customHeight="1">
      <c r="A14" s="101" t="s">
        <v>390</v>
      </c>
      <c r="B14" s="94" t="s">
        <v>391</v>
      </c>
      <c r="C14" s="95">
        <v>2275</v>
      </c>
      <c r="D14" s="95">
        <v>2894</v>
      </c>
    </row>
    <row r="15" spans="1:4" ht="15.75" customHeight="1">
      <c r="A15" s="102" t="s">
        <v>392</v>
      </c>
      <c r="B15" s="94" t="s">
        <v>393</v>
      </c>
      <c r="C15" s="95">
        <v>-653</v>
      </c>
      <c r="D15" s="95">
        <v>-1978</v>
      </c>
    </row>
    <row r="16" spans="1:4" ht="15.75" customHeight="1">
      <c r="A16" s="101" t="s">
        <v>394</v>
      </c>
      <c r="B16" s="94" t="s">
        <v>395</v>
      </c>
      <c r="C16" s="95">
        <v>418</v>
      </c>
      <c r="D16" s="95">
        <v>386</v>
      </c>
    </row>
    <row r="17" spans="1:4" ht="27" customHeight="1">
      <c r="A17" s="101" t="s">
        <v>396</v>
      </c>
      <c r="B17" s="94" t="s">
        <v>397</v>
      </c>
      <c r="C17" s="95">
        <v>-170</v>
      </c>
      <c r="D17" s="95">
        <v>-115</v>
      </c>
    </row>
    <row r="18" spans="1:4" ht="15.75" customHeight="1">
      <c r="A18" s="102" t="s">
        <v>398</v>
      </c>
      <c r="B18" s="96" t="s">
        <v>399</v>
      </c>
      <c r="C18" s="95">
        <v>14</v>
      </c>
      <c r="D18" s="95">
        <v>-31</v>
      </c>
    </row>
    <row r="19" spans="1:4" ht="15.75" customHeight="1">
      <c r="A19" s="101" t="s">
        <v>400</v>
      </c>
      <c r="B19" s="94" t="s">
        <v>401</v>
      </c>
      <c r="C19" s="307">
        <v>-792</v>
      </c>
      <c r="D19" s="307">
        <v>-703</v>
      </c>
    </row>
    <row r="20" spans="1:4" s="90" customFormat="1" ht="18" customHeight="1">
      <c r="A20" s="97" t="s">
        <v>402</v>
      </c>
      <c r="B20" s="98" t="s">
        <v>403</v>
      </c>
      <c r="C20" s="480">
        <f>SUM(C10:C19)</f>
        <v>10318</v>
      </c>
      <c r="D20" s="480">
        <f>SUM(D10:D19)</f>
        <v>9064</v>
      </c>
    </row>
    <row r="21" spans="1:4" ht="18" customHeight="1">
      <c r="A21" s="91" t="s">
        <v>404</v>
      </c>
      <c r="B21" s="100"/>
      <c r="C21" s="95"/>
      <c r="D21" s="95"/>
    </row>
    <row r="22" spans="1:4" ht="15.75" customHeight="1">
      <c r="A22" s="101" t="s">
        <v>405</v>
      </c>
      <c r="B22" s="94" t="s">
        <v>406</v>
      </c>
      <c r="C22" s="95">
        <v>-8390</v>
      </c>
      <c r="D22" s="95">
        <v>-5026</v>
      </c>
    </row>
    <row r="23" spans="1:4" ht="15.75" customHeight="1">
      <c r="A23" s="101" t="s">
        <v>407</v>
      </c>
      <c r="B23" s="94" t="s">
        <v>408</v>
      </c>
      <c r="C23" s="95">
        <v>57</v>
      </c>
      <c r="D23" s="95">
        <v>27</v>
      </c>
    </row>
    <row r="24" spans="1:4" ht="15.75" customHeight="1">
      <c r="A24" s="101" t="s">
        <v>409</v>
      </c>
      <c r="B24" s="94" t="s">
        <v>410</v>
      </c>
      <c r="C24" s="95">
        <v>0</v>
      </c>
      <c r="D24" s="95">
        <v>-55</v>
      </c>
    </row>
    <row r="25" spans="1:4" ht="15.75" customHeight="1">
      <c r="A25" s="101" t="s">
        <v>411</v>
      </c>
      <c r="B25" s="94" t="s">
        <v>412</v>
      </c>
      <c r="C25" s="95">
        <v>0</v>
      </c>
      <c r="D25" s="95">
        <v>2</v>
      </c>
    </row>
    <row r="26" spans="1:4" ht="15.75" customHeight="1">
      <c r="A26" s="101" t="s">
        <v>413</v>
      </c>
      <c r="B26" s="94" t="s">
        <v>414</v>
      </c>
      <c r="C26" s="95">
        <v>41</v>
      </c>
      <c r="D26" s="95">
        <v>95</v>
      </c>
    </row>
    <row r="27" spans="1:4" ht="15.75" customHeight="1">
      <c r="A27" s="101" t="s">
        <v>415</v>
      </c>
      <c r="B27" s="94" t="s">
        <v>416</v>
      </c>
      <c r="C27" s="95">
        <v>0</v>
      </c>
      <c r="D27" s="95">
        <v>0</v>
      </c>
    </row>
    <row r="28" spans="1:4" ht="15.75" customHeight="1">
      <c r="A28" s="101" t="s">
        <v>417</v>
      </c>
      <c r="B28" s="94" t="s">
        <v>418</v>
      </c>
      <c r="C28" s="95">
        <v>0</v>
      </c>
      <c r="D28" s="95">
        <v>0</v>
      </c>
    </row>
    <row r="29" spans="1:4" ht="15.75" customHeight="1">
      <c r="A29" s="101" t="s">
        <v>419</v>
      </c>
      <c r="B29" s="94" t="s">
        <v>420</v>
      </c>
      <c r="C29" s="95">
        <v>2206</v>
      </c>
      <c r="D29" s="95">
        <v>1</v>
      </c>
    </row>
    <row r="30" spans="1:4" ht="15.75" customHeight="1">
      <c r="A30" s="101" t="s">
        <v>398</v>
      </c>
      <c r="B30" s="94" t="s">
        <v>421</v>
      </c>
      <c r="C30" s="95">
        <v>0</v>
      </c>
      <c r="D30" s="95">
        <v>0</v>
      </c>
    </row>
    <row r="31" spans="1:4" ht="15.75" customHeight="1">
      <c r="A31" s="101" t="s">
        <v>422</v>
      </c>
      <c r="B31" s="94" t="s">
        <v>423</v>
      </c>
      <c r="C31" s="307">
        <v>0</v>
      </c>
      <c r="D31" s="307">
        <v>0</v>
      </c>
    </row>
    <row r="32" spans="1:4" s="90" customFormat="1" ht="18" customHeight="1">
      <c r="A32" s="97" t="s">
        <v>424</v>
      </c>
      <c r="B32" s="98" t="s">
        <v>425</v>
      </c>
      <c r="C32" s="480">
        <f>SUM(C22:C31)</f>
        <v>-6086</v>
      </c>
      <c r="D32" s="480">
        <f>SUM(D22:D31)</f>
        <v>-4956</v>
      </c>
    </row>
    <row r="33" spans="1:4" ht="18" customHeight="1">
      <c r="A33" s="91" t="s">
        <v>426</v>
      </c>
      <c r="B33" s="100"/>
      <c r="C33" s="95"/>
      <c r="D33" s="95"/>
    </row>
    <row r="34" spans="1:4" ht="15.75" customHeight="1">
      <c r="A34" s="101" t="s">
        <v>427</v>
      </c>
      <c r="B34" s="94" t="s">
        <v>428</v>
      </c>
      <c r="C34" s="95">
        <v>0</v>
      </c>
      <c r="D34" s="95">
        <v>0</v>
      </c>
    </row>
    <row r="35" spans="1:4" ht="15.75" customHeight="1">
      <c r="A35" s="102" t="s">
        <v>429</v>
      </c>
      <c r="B35" s="94" t="s">
        <v>430</v>
      </c>
      <c r="C35" s="95">
        <v>0</v>
      </c>
      <c r="D35" s="95">
        <v>-27</v>
      </c>
    </row>
    <row r="36" spans="1:4" ht="15.75" customHeight="1">
      <c r="A36" s="101" t="s">
        <v>431</v>
      </c>
      <c r="B36" s="94" t="s">
        <v>432</v>
      </c>
      <c r="C36" s="95">
        <v>261</v>
      </c>
      <c r="D36" s="95">
        <v>565</v>
      </c>
    </row>
    <row r="37" spans="1:4" ht="15.75" customHeight="1">
      <c r="A37" s="101" t="s">
        <v>433</v>
      </c>
      <c r="B37" s="94" t="s">
        <v>434</v>
      </c>
      <c r="C37" s="95">
        <v>-746</v>
      </c>
      <c r="D37" s="95">
        <v>-1100</v>
      </c>
    </row>
    <row r="38" spans="1:4" ht="15.75" customHeight="1">
      <c r="A38" s="101" t="s">
        <v>435</v>
      </c>
      <c r="B38" s="94" t="s">
        <v>436</v>
      </c>
      <c r="C38" s="95">
        <v>-39</v>
      </c>
      <c r="D38" s="95">
        <v>-40</v>
      </c>
    </row>
    <row r="39" spans="1:4" ht="15.75" customHeight="1">
      <c r="A39" s="101" t="s">
        <v>437</v>
      </c>
      <c r="B39" s="94" t="s">
        <v>438</v>
      </c>
      <c r="C39" s="95">
        <v>-50</v>
      </c>
      <c r="D39" s="95">
        <v>-54</v>
      </c>
    </row>
    <row r="40" spans="1:4" ht="15.75" customHeight="1">
      <c r="A40" s="101" t="s">
        <v>439</v>
      </c>
      <c r="B40" s="94" t="s">
        <v>440</v>
      </c>
      <c r="C40" s="95">
        <v>-233</v>
      </c>
      <c r="D40" s="95">
        <v>-1187</v>
      </c>
    </row>
    <row r="41" spans="1:4" ht="15.75" customHeight="1">
      <c r="A41" s="101" t="s">
        <v>441</v>
      </c>
      <c r="B41" s="94" t="s">
        <v>442</v>
      </c>
      <c r="C41" s="466">
        <v>-69</v>
      </c>
      <c r="D41" s="466">
        <v>-103</v>
      </c>
    </row>
    <row r="42" spans="1:4" s="90" customFormat="1" ht="15.75" customHeight="1">
      <c r="A42" s="97" t="s">
        <v>443</v>
      </c>
      <c r="B42" s="98" t="s">
        <v>444</v>
      </c>
      <c r="C42" s="99">
        <f>SUM(C34:C41)</f>
        <v>-876</v>
      </c>
      <c r="D42" s="99">
        <f>SUM(D34:D41)</f>
        <v>-1946</v>
      </c>
    </row>
    <row r="43" spans="1:4" s="90" customFormat="1" ht="15.75" customHeight="1">
      <c r="A43" s="103" t="s">
        <v>445</v>
      </c>
      <c r="B43" s="98" t="s">
        <v>446</v>
      </c>
      <c r="C43" s="99">
        <f>C20+C32+C42</f>
        <v>3356</v>
      </c>
      <c r="D43" s="99">
        <f>D20+D32+D42</f>
        <v>2162</v>
      </c>
    </row>
    <row r="44" spans="1:4" s="90" customFormat="1" ht="15.75" customHeight="1">
      <c r="A44" s="91" t="s">
        <v>447</v>
      </c>
      <c r="B44" s="100" t="s">
        <v>448</v>
      </c>
      <c r="C44" s="99">
        <v>23052</v>
      </c>
      <c r="D44" s="99">
        <v>22973</v>
      </c>
    </row>
    <row r="45" spans="1:4" s="90" customFormat="1" ht="15.75" customHeight="1">
      <c r="A45" s="91" t="s">
        <v>449</v>
      </c>
      <c r="B45" s="100" t="s">
        <v>450</v>
      </c>
      <c r="C45" s="95">
        <f>C44+C43</f>
        <v>26408</v>
      </c>
      <c r="D45" s="95">
        <f>D44+D43</f>
        <v>25135</v>
      </c>
    </row>
    <row r="46" spans="1:4" ht="15.75" customHeight="1">
      <c r="A46" s="101" t="s">
        <v>451</v>
      </c>
      <c r="B46" s="100" t="s">
        <v>452</v>
      </c>
      <c r="C46" s="95">
        <f>C45-C47</f>
        <v>15833</v>
      </c>
      <c r="D46" s="95">
        <f>D45-D47</f>
        <v>13943</v>
      </c>
    </row>
    <row r="47" spans="1:4" ht="15.75" customHeight="1">
      <c r="A47" s="101" t="s">
        <v>453</v>
      </c>
      <c r="B47" s="100" t="s">
        <v>454</v>
      </c>
      <c r="C47" s="95">
        <v>10575</v>
      </c>
      <c r="D47" s="481">
        <v>11192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850</v>
      </c>
      <c r="C50" s="177"/>
      <c r="D50" s="176" t="s">
        <v>851</v>
      </c>
    </row>
    <row r="51" spans="1:4" ht="14.25">
      <c r="A51" s="391"/>
      <c r="B51" s="488" t="s">
        <v>853</v>
      </c>
      <c r="C51" s="488"/>
      <c r="D51" s="392" t="s">
        <v>852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8 C33:D40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91" t="s">
        <v>780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1" t="s">
        <v>781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94" t="s">
        <v>840</v>
      </c>
      <c r="B3" s="494"/>
      <c r="C3" s="494"/>
      <c r="D3" s="494"/>
      <c r="E3" s="3"/>
      <c r="F3" s="3"/>
      <c r="G3" s="3"/>
      <c r="H3" s="3"/>
      <c r="I3" s="3"/>
      <c r="J3" s="3"/>
      <c r="K3" s="3"/>
      <c r="L3" s="67" t="s">
        <v>849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881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782</v>
      </c>
      <c r="E6" s="215"/>
      <c r="F6" s="215"/>
      <c r="G6" s="215"/>
      <c r="H6" s="215"/>
      <c r="I6" s="215" t="s">
        <v>783</v>
      </c>
      <c r="J6" s="216"/>
      <c r="K6" s="217"/>
      <c r="L6" s="213"/>
      <c r="M6" s="218"/>
    </row>
    <row r="7" spans="1:13" s="182" customFormat="1" ht="60">
      <c r="A7" s="219" t="s">
        <v>456</v>
      </c>
      <c r="B7" s="220" t="s">
        <v>702</v>
      </c>
      <c r="C7" s="221" t="s">
        <v>784</v>
      </c>
      <c r="D7" s="222" t="s">
        <v>785</v>
      </c>
      <c r="E7" s="213" t="s">
        <v>786</v>
      </c>
      <c r="F7" s="215" t="s">
        <v>787</v>
      </c>
      <c r="G7" s="215"/>
      <c r="H7" s="215"/>
      <c r="I7" s="213" t="s">
        <v>788</v>
      </c>
      <c r="J7" s="223" t="s">
        <v>789</v>
      </c>
      <c r="K7" s="221" t="s">
        <v>790</v>
      </c>
      <c r="L7" s="221" t="s">
        <v>791</v>
      </c>
      <c r="M7" s="224" t="s">
        <v>792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793</v>
      </c>
      <c r="G8" s="181" t="s">
        <v>794</v>
      </c>
      <c r="H8" s="181" t="s">
        <v>795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796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797</v>
      </c>
      <c r="L10" s="79" t="s">
        <v>107</v>
      </c>
      <c r="M10" s="191" t="s">
        <v>115</v>
      </c>
    </row>
    <row r="11" spans="1:15" s="65" customFormat="1" ht="15.75" customHeight="1">
      <c r="A11" s="192" t="s">
        <v>798</v>
      </c>
      <c r="B11" s="188" t="s">
        <v>799</v>
      </c>
      <c r="C11" s="193">
        <v>20729</v>
      </c>
      <c r="D11" s="193">
        <v>5180</v>
      </c>
      <c r="E11" s="193">
        <v>8614</v>
      </c>
      <c r="F11" s="193">
        <v>8990</v>
      </c>
      <c r="G11" s="193">
        <v>0</v>
      </c>
      <c r="H11" s="194">
        <v>18297</v>
      </c>
      <c r="I11" s="195">
        <v>10442</v>
      </c>
      <c r="J11" s="195">
        <v>-3066</v>
      </c>
      <c r="K11" s="194">
        <v>0</v>
      </c>
      <c r="L11" s="196">
        <v>69186</v>
      </c>
      <c r="M11" s="193">
        <v>70407</v>
      </c>
      <c r="N11" s="75"/>
      <c r="O11" s="75"/>
    </row>
    <row r="12" spans="1:15" s="65" customFormat="1" ht="12.75">
      <c r="A12" s="192" t="s">
        <v>800</v>
      </c>
      <c r="B12" s="188" t="s">
        <v>801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802</v>
      </c>
      <c r="B13" s="79" t="s">
        <v>803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804</v>
      </c>
      <c r="B14" s="79" t="s">
        <v>805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806</v>
      </c>
      <c r="B15" s="188" t="s">
        <v>807</v>
      </c>
      <c r="C15" s="193">
        <f>SUM(C11:C14)</f>
        <v>20729</v>
      </c>
      <c r="D15" s="193">
        <f aca="true" t="shared" si="0" ref="D15:M15">SUM(D11:D14)</f>
        <v>5180</v>
      </c>
      <c r="E15" s="193">
        <f t="shared" si="0"/>
        <v>8614</v>
      </c>
      <c r="F15" s="193">
        <f t="shared" si="0"/>
        <v>8990</v>
      </c>
      <c r="G15" s="193">
        <f t="shared" si="0"/>
        <v>0</v>
      </c>
      <c r="H15" s="193">
        <f t="shared" si="0"/>
        <v>18297</v>
      </c>
      <c r="I15" s="193">
        <f t="shared" si="0"/>
        <v>10442</v>
      </c>
      <c r="J15" s="193">
        <f t="shared" si="0"/>
        <v>-3066</v>
      </c>
      <c r="K15" s="193">
        <f t="shared" si="0"/>
        <v>0</v>
      </c>
      <c r="L15" s="193">
        <f t="shared" si="0"/>
        <v>69186</v>
      </c>
      <c r="M15" s="193">
        <f t="shared" si="0"/>
        <v>70407</v>
      </c>
      <c r="N15" s="75"/>
      <c r="O15" s="75"/>
    </row>
    <row r="16" spans="1:13" s="65" customFormat="1" ht="12.75" customHeight="1">
      <c r="A16" s="192" t="s">
        <v>808</v>
      </c>
      <c r="B16" s="198" t="s">
        <v>809</v>
      </c>
      <c r="C16" s="492"/>
      <c r="D16" s="492"/>
      <c r="E16" s="492"/>
      <c r="F16" s="492"/>
      <c r="G16" s="492"/>
      <c r="H16" s="492"/>
      <c r="I16" s="199">
        <v>3421</v>
      </c>
      <c r="J16" s="199">
        <v>0</v>
      </c>
      <c r="K16" s="194">
        <v>0</v>
      </c>
      <c r="L16" s="196">
        <f aca="true" t="shared" si="1" ref="L16:L28">SUM(C16:K16)</f>
        <v>3421</v>
      </c>
      <c r="M16" s="194">
        <v>5314</v>
      </c>
    </row>
    <row r="17" spans="1:15" ht="12.75" customHeight="1">
      <c r="A17" s="78" t="s">
        <v>810</v>
      </c>
      <c r="B17" s="79" t="s">
        <v>811</v>
      </c>
      <c r="C17" s="200">
        <v>0</v>
      </c>
      <c r="D17" s="200">
        <v>0</v>
      </c>
      <c r="E17" s="200">
        <v>0</v>
      </c>
      <c r="F17" s="200">
        <f>F18+F19</f>
        <v>1872</v>
      </c>
      <c r="G17" s="200">
        <v>0</v>
      </c>
      <c r="H17" s="200">
        <f>H18+H19</f>
        <v>1507</v>
      </c>
      <c r="I17" s="201">
        <f>I18+I19</f>
        <v>-3842</v>
      </c>
      <c r="J17" s="201">
        <v>0</v>
      </c>
      <c r="K17" s="201">
        <v>0</v>
      </c>
      <c r="L17" s="201">
        <f>L18+L19</f>
        <v>-463</v>
      </c>
      <c r="M17" s="201">
        <v>0</v>
      </c>
      <c r="N17" s="77"/>
      <c r="O17" s="77"/>
    </row>
    <row r="18" spans="1:13" ht="12" customHeight="1">
      <c r="A18" s="78" t="s">
        <v>812</v>
      </c>
      <c r="B18" s="79" t="s">
        <v>813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-320</v>
      </c>
      <c r="J18" s="197">
        <v>0</v>
      </c>
      <c r="K18" s="197">
        <v>0</v>
      </c>
      <c r="L18" s="196">
        <f t="shared" si="1"/>
        <v>-320</v>
      </c>
      <c r="M18" s="197">
        <v>-526</v>
      </c>
    </row>
    <row r="19" spans="1:13" ht="12" customHeight="1">
      <c r="A19" s="78" t="s">
        <v>814</v>
      </c>
      <c r="B19" s="79" t="s">
        <v>815</v>
      </c>
      <c r="C19" s="197">
        <v>0</v>
      </c>
      <c r="D19" s="197">
        <v>0</v>
      </c>
      <c r="E19" s="197">
        <v>0</v>
      </c>
      <c r="F19" s="197">
        <v>1872</v>
      </c>
      <c r="G19" s="197">
        <v>0</v>
      </c>
      <c r="H19" s="197">
        <v>1507</v>
      </c>
      <c r="I19" s="197">
        <v>-3522</v>
      </c>
      <c r="J19" s="197">
        <v>0</v>
      </c>
      <c r="K19" s="197">
        <v>0</v>
      </c>
      <c r="L19" s="196">
        <f t="shared" si="1"/>
        <v>-143</v>
      </c>
      <c r="M19" s="197">
        <v>-100</v>
      </c>
    </row>
    <row r="20" spans="1:13" ht="12.75" customHeight="1">
      <c r="A20" s="78" t="s">
        <v>816</v>
      </c>
      <c r="B20" s="79" t="s">
        <v>817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-1</v>
      </c>
      <c r="J20" s="197">
        <v>1</v>
      </c>
      <c r="K20" s="197">
        <v>0</v>
      </c>
      <c r="L20" s="196">
        <f t="shared" si="1"/>
        <v>0</v>
      </c>
      <c r="M20" s="197">
        <v>0</v>
      </c>
    </row>
    <row r="21" spans="1:15" ht="23.25" customHeight="1">
      <c r="A21" s="78" t="s">
        <v>818</v>
      </c>
      <c r="B21" s="79" t="s">
        <v>819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1"/>
        <v>0</v>
      </c>
      <c r="M21" s="200">
        <v>0</v>
      </c>
      <c r="N21" s="77"/>
      <c r="O21" s="77"/>
    </row>
    <row r="22" spans="1:13" ht="12.75">
      <c r="A22" s="78" t="s">
        <v>820</v>
      </c>
      <c r="B22" s="79" t="s">
        <v>821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1"/>
        <v>0</v>
      </c>
      <c r="M22" s="197">
        <v>0</v>
      </c>
    </row>
    <row r="23" spans="1:13" ht="12.75">
      <c r="A23" s="78" t="s">
        <v>822</v>
      </c>
      <c r="B23" s="79" t="s">
        <v>823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1"/>
        <v>0</v>
      </c>
      <c r="M23" s="197">
        <v>0</v>
      </c>
    </row>
    <row r="24" spans="1:15" ht="22.5" customHeight="1">
      <c r="A24" s="78" t="s">
        <v>824</v>
      </c>
      <c r="B24" s="79" t="s">
        <v>825</v>
      </c>
      <c r="C24" s="200">
        <v>0</v>
      </c>
      <c r="D24" s="200">
        <f>D25+D26</f>
        <v>0</v>
      </c>
      <c r="E24" s="200">
        <f>E25+E26</f>
        <v>0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1"/>
        <v>0</v>
      </c>
      <c r="M24" s="200">
        <f>M25+M26</f>
        <v>0</v>
      </c>
      <c r="N24" s="77"/>
      <c r="O24" s="77"/>
    </row>
    <row r="25" spans="1:13" ht="12.75">
      <c r="A25" s="78" t="s">
        <v>820</v>
      </c>
      <c r="B25" s="79" t="s">
        <v>826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1"/>
        <v>0</v>
      </c>
      <c r="M25" s="197">
        <v>0</v>
      </c>
    </row>
    <row r="26" spans="1:13" ht="12.75">
      <c r="A26" s="78" t="s">
        <v>822</v>
      </c>
      <c r="B26" s="79" t="s">
        <v>827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1"/>
        <v>0</v>
      </c>
      <c r="M26" s="197">
        <v>0</v>
      </c>
    </row>
    <row r="27" spans="1:13" ht="12.75">
      <c r="A27" s="78" t="s">
        <v>828</v>
      </c>
      <c r="B27" s="79" t="s">
        <v>829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1"/>
        <v>0</v>
      </c>
      <c r="M27" s="197">
        <v>0</v>
      </c>
    </row>
    <row r="28" spans="1:13" ht="12.75">
      <c r="A28" s="78" t="s">
        <v>830</v>
      </c>
      <c r="B28" s="79" t="s">
        <v>831</v>
      </c>
      <c r="C28" s="197">
        <v>0</v>
      </c>
      <c r="D28" s="197">
        <v>0</v>
      </c>
      <c r="E28" s="197">
        <v>-24</v>
      </c>
      <c r="F28" s="197">
        <v>0</v>
      </c>
      <c r="G28" s="197">
        <v>0</v>
      </c>
      <c r="H28" s="197">
        <v>15</v>
      </c>
      <c r="I28" s="197">
        <v>635</v>
      </c>
      <c r="J28" s="197">
        <v>-630</v>
      </c>
      <c r="K28" s="197">
        <v>0</v>
      </c>
      <c r="L28" s="202">
        <f t="shared" si="1"/>
        <v>-4</v>
      </c>
      <c r="M28" s="197">
        <v>-2</v>
      </c>
    </row>
    <row r="29" spans="1:15" s="65" customFormat="1" ht="14.25" customHeight="1">
      <c r="A29" s="192" t="s">
        <v>832</v>
      </c>
      <c r="B29" s="188" t="s">
        <v>833</v>
      </c>
      <c r="C29" s="195">
        <f aca="true" t="shared" si="2" ref="C29:H29">C15+C16+C17+C20+C21+C24+C27+C28</f>
        <v>20729</v>
      </c>
      <c r="D29" s="195">
        <f t="shared" si="2"/>
        <v>5180</v>
      </c>
      <c r="E29" s="195">
        <f t="shared" si="2"/>
        <v>8590</v>
      </c>
      <c r="F29" s="195">
        <f t="shared" si="2"/>
        <v>10862</v>
      </c>
      <c r="G29" s="195">
        <f t="shared" si="2"/>
        <v>0</v>
      </c>
      <c r="H29" s="195">
        <f t="shared" si="2"/>
        <v>19819</v>
      </c>
      <c r="I29" s="195">
        <f>SUM(I15:I28)-I17-I25</f>
        <v>10655</v>
      </c>
      <c r="J29" s="195">
        <f>J15+J16+J17+J20+J21+J24+J27+J28</f>
        <v>-3695</v>
      </c>
      <c r="K29" s="195">
        <f>K15+K16+K17+K20+K21+K24+K27+K28</f>
        <v>0</v>
      </c>
      <c r="L29" s="195">
        <f>SUM(C29:K29)</f>
        <v>72140</v>
      </c>
      <c r="M29" s="195">
        <f>SUM(M15:M28)-M17-M24</f>
        <v>75093</v>
      </c>
      <c r="N29" s="75"/>
      <c r="O29" s="75"/>
    </row>
    <row r="30" spans="1:13" ht="23.25" customHeight="1">
      <c r="A30" s="78" t="s">
        <v>834</v>
      </c>
      <c r="B30" s="79" t="s">
        <v>835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836</v>
      </c>
      <c r="B31" s="79" t="s">
        <v>837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838</v>
      </c>
      <c r="B32" s="188" t="s">
        <v>839</v>
      </c>
      <c r="C32" s="195">
        <f aca="true" t="shared" si="3" ref="C32:L32">C29+C30+C31</f>
        <v>20729</v>
      </c>
      <c r="D32" s="195">
        <f t="shared" si="3"/>
        <v>5180</v>
      </c>
      <c r="E32" s="195">
        <f t="shared" si="3"/>
        <v>8590</v>
      </c>
      <c r="F32" s="195">
        <f t="shared" si="3"/>
        <v>10862</v>
      </c>
      <c r="G32" s="195">
        <f t="shared" si="3"/>
        <v>0</v>
      </c>
      <c r="H32" s="195">
        <f t="shared" si="3"/>
        <v>19819</v>
      </c>
      <c r="I32" s="195">
        <f t="shared" si="3"/>
        <v>10655</v>
      </c>
      <c r="J32" s="195">
        <f t="shared" si="3"/>
        <v>-3695</v>
      </c>
      <c r="K32" s="195">
        <f t="shared" si="3"/>
        <v>0</v>
      </c>
      <c r="L32" s="195">
        <f t="shared" si="3"/>
        <v>72140</v>
      </c>
      <c r="M32" s="195">
        <f>M29</f>
        <v>75093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850</v>
      </c>
      <c r="C34" s="142"/>
      <c r="D34" s="177"/>
      <c r="E34" s="176" t="s">
        <v>851</v>
      </c>
      <c r="M34" s="76"/>
    </row>
    <row r="35" spans="2:13" ht="12.75">
      <c r="B35" s="488" t="s">
        <v>853</v>
      </c>
      <c r="C35" s="488"/>
      <c r="D35" s="488"/>
      <c r="E35" s="493" t="s">
        <v>852</v>
      </c>
      <c r="F35" s="493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K16 M13:M14 K11 M18:M20 M30:M31 M22:M23 C22:K23 M25:M28 C13:K14 H11 C25:K28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7" t="s">
        <v>841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5"/>
      <c r="R1" s="6" t="s">
        <v>455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8" t="s">
        <v>854</v>
      </c>
      <c r="C3" s="498"/>
      <c r="D3" s="498"/>
      <c r="E3" s="498"/>
      <c r="F3" s="498"/>
      <c r="G3" s="498"/>
      <c r="H3" s="498"/>
      <c r="I3" s="498"/>
      <c r="J3" s="5"/>
      <c r="K3" s="5"/>
      <c r="L3" s="5"/>
      <c r="M3" s="5"/>
      <c r="N3" s="5"/>
      <c r="O3" s="5"/>
      <c r="P3" s="5"/>
      <c r="Q3" s="5"/>
      <c r="R3" s="12" t="s">
        <v>848</v>
      </c>
      <c r="S3" s="13"/>
    </row>
    <row r="4" spans="1:19" ht="12.75">
      <c r="A4" s="8"/>
      <c r="B4" s="495" t="s">
        <v>880</v>
      </c>
      <c r="C4" s="495"/>
      <c r="D4" s="495"/>
      <c r="E4" s="495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456</v>
      </c>
      <c r="B6" s="230"/>
      <c r="C6" s="231" t="s">
        <v>4</v>
      </c>
      <c r="D6" s="207" t="s">
        <v>457</v>
      </c>
      <c r="E6" s="207"/>
      <c r="F6" s="207"/>
      <c r="G6" s="207"/>
      <c r="H6" s="207" t="s">
        <v>458</v>
      </c>
      <c r="I6" s="207"/>
      <c r="J6" s="207" t="s">
        <v>459</v>
      </c>
      <c r="K6" s="207" t="s">
        <v>460</v>
      </c>
      <c r="L6" s="207"/>
      <c r="M6" s="207"/>
      <c r="N6" s="207"/>
      <c r="O6" s="207" t="s">
        <v>458</v>
      </c>
      <c r="P6" s="207"/>
      <c r="Q6" s="207" t="s">
        <v>461</v>
      </c>
      <c r="R6" s="207" t="s">
        <v>462</v>
      </c>
    </row>
    <row r="7" spans="1:18" s="205" customFormat="1" ht="48">
      <c r="A7" s="203"/>
      <c r="B7" s="204"/>
      <c r="D7" s="206" t="s">
        <v>463</v>
      </c>
      <c r="E7" s="206" t="s">
        <v>464</v>
      </c>
      <c r="F7" s="206" t="s">
        <v>465</v>
      </c>
      <c r="G7" s="206" t="s">
        <v>466</v>
      </c>
      <c r="H7" s="206" t="s">
        <v>467</v>
      </c>
      <c r="I7" s="206" t="s">
        <v>468</v>
      </c>
      <c r="J7" s="207"/>
      <c r="K7" s="206" t="s">
        <v>463</v>
      </c>
      <c r="L7" s="206" t="s">
        <v>469</v>
      </c>
      <c r="M7" s="206" t="s">
        <v>470</v>
      </c>
      <c r="N7" s="206" t="s">
        <v>471</v>
      </c>
      <c r="O7" s="206" t="s">
        <v>467</v>
      </c>
      <c r="P7" s="206" t="s">
        <v>468</v>
      </c>
      <c r="Q7" s="207"/>
      <c r="R7" s="207"/>
    </row>
    <row r="8" spans="1:18" s="211" customFormat="1" ht="11.25">
      <c r="A8" s="208" t="s">
        <v>472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473</v>
      </c>
      <c r="B9" s="20" t="s">
        <v>474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475</v>
      </c>
      <c r="B10" s="23" t="s">
        <v>476</v>
      </c>
      <c r="C10" s="24" t="s">
        <v>477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478</v>
      </c>
      <c r="B11" s="23" t="s">
        <v>479</v>
      </c>
      <c r="C11" s="24" t="s">
        <v>480</v>
      </c>
      <c r="D11" s="25">
        <v>36569</v>
      </c>
      <c r="E11" s="25">
        <v>443</v>
      </c>
      <c r="F11" s="25">
        <v>28</v>
      </c>
      <c r="G11" s="26">
        <f aca="true" t="shared" si="0" ref="G11:G17">D11+E11-F11</f>
        <v>36984</v>
      </c>
      <c r="H11" s="25">
        <v>0</v>
      </c>
      <c r="I11" s="25">
        <v>0</v>
      </c>
      <c r="J11" s="26">
        <f aca="true" t="shared" si="1" ref="J11:J17">G11+H11-I11</f>
        <v>36984</v>
      </c>
      <c r="K11" s="25">
        <v>12076</v>
      </c>
      <c r="L11" s="25">
        <v>710</v>
      </c>
      <c r="M11" s="25">
        <v>7</v>
      </c>
      <c r="N11" s="26">
        <f>K11+L11-M11</f>
        <v>12779</v>
      </c>
      <c r="O11" s="25">
        <v>0</v>
      </c>
      <c r="P11" s="25">
        <v>0</v>
      </c>
      <c r="Q11" s="26">
        <f aca="true" t="shared" si="2" ref="Q11:Q17">N11+O11-P11</f>
        <v>12779</v>
      </c>
      <c r="R11" s="26">
        <f aca="true" t="shared" si="3" ref="R11:R17">J11-Q11</f>
        <v>24205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481</v>
      </c>
      <c r="B12" s="23" t="s">
        <v>482</v>
      </c>
      <c r="C12" s="24" t="s">
        <v>483</v>
      </c>
      <c r="D12" s="25">
        <v>107158</v>
      </c>
      <c r="E12" s="25">
        <v>6813</v>
      </c>
      <c r="F12" s="25">
        <v>2666</v>
      </c>
      <c r="G12" s="26">
        <f t="shared" si="0"/>
        <v>111305</v>
      </c>
      <c r="H12" s="25">
        <v>0</v>
      </c>
      <c r="I12" s="25">
        <v>0</v>
      </c>
      <c r="J12" s="26">
        <f t="shared" si="1"/>
        <v>111305</v>
      </c>
      <c r="K12" s="25">
        <v>85361</v>
      </c>
      <c r="L12" s="25">
        <v>4706</v>
      </c>
      <c r="M12" s="25">
        <v>445</v>
      </c>
      <c r="N12" s="26">
        <f aca="true" t="shared" si="4" ref="N12:N17">K12+L12-M12</f>
        <v>89622</v>
      </c>
      <c r="O12" s="25">
        <v>0</v>
      </c>
      <c r="P12" s="25">
        <v>0</v>
      </c>
      <c r="Q12" s="26">
        <f t="shared" si="2"/>
        <v>89622</v>
      </c>
      <c r="R12" s="26">
        <f t="shared" si="3"/>
        <v>21683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484</v>
      </c>
      <c r="B13" s="23" t="s">
        <v>485</v>
      </c>
      <c r="C13" s="24" t="s">
        <v>486</v>
      </c>
      <c r="D13" s="25">
        <v>10595</v>
      </c>
      <c r="E13" s="25">
        <v>343</v>
      </c>
      <c r="F13" s="25">
        <v>24</v>
      </c>
      <c r="G13" s="26">
        <f t="shared" si="0"/>
        <v>10914</v>
      </c>
      <c r="H13" s="25">
        <v>0</v>
      </c>
      <c r="I13" s="25">
        <v>0</v>
      </c>
      <c r="J13" s="26">
        <f t="shared" si="1"/>
        <v>10914</v>
      </c>
      <c r="K13" s="25">
        <v>3823</v>
      </c>
      <c r="L13" s="25">
        <v>277</v>
      </c>
      <c r="M13" s="25">
        <v>24</v>
      </c>
      <c r="N13" s="26">
        <f t="shared" si="4"/>
        <v>4076</v>
      </c>
      <c r="O13" s="25">
        <v>0</v>
      </c>
      <c r="P13" s="25">
        <v>0</v>
      </c>
      <c r="Q13" s="26">
        <f t="shared" si="2"/>
        <v>4076</v>
      </c>
      <c r="R13" s="26">
        <f t="shared" si="3"/>
        <v>6838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487</v>
      </c>
      <c r="B14" s="23" t="s">
        <v>488</v>
      </c>
      <c r="C14" s="24" t="s">
        <v>489</v>
      </c>
      <c r="D14" s="25">
        <v>4881</v>
      </c>
      <c r="E14" s="25">
        <v>95</v>
      </c>
      <c r="F14" s="25">
        <v>110</v>
      </c>
      <c r="G14" s="26">
        <f t="shared" si="0"/>
        <v>4866</v>
      </c>
      <c r="H14" s="25">
        <v>0</v>
      </c>
      <c r="I14" s="25">
        <v>0</v>
      </c>
      <c r="J14" s="26">
        <f t="shared" si="1"/>
        <v>4866</v>
      </c>
      <c r="K14" s="25">
        <v>3708</v>
      </c>
      <c r="L14" s="25">
        <v>176</v>
      </c>
      <c r="M14" s="25">
        <v>109</v>
      </c>
      <c r="N14" s="26">
        <f t="shared" si="4"/>
        <v>3775</v>
      </c>
      <c r="O14" s="25">
        <v>0</v>
      </c>
      <c r="P14" s="25">
        <v>0</v>
      </c>
      <c r="Q14" s="26">
        <f t="shared" si="2"/>
        <v>3775</v>
      </c>
      <c r="R14" s="26">
        <f t="shared" si="3"/>
        <v>1091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490</v>
      </c>
      <c r="B15" s="23" t="s">
        <v>491</v>
      </c>
      <c r="C15" s="24" t="s">
        <v>492</v>
      </c>
      <c r="D15" s="25">
        <v>1821</v>
      </c>
      <c r="E15" s="25">
        <v>27</v>
      </c>
      <c r="F15" s="25">
        <v>0</v>
      </c>
      <c r="G15" s="26">
        <f t="shared" si="0"/>
        <v>1848</v>
      </c>
      <c r="H15" s="25">
        <v>0</v>
      </c>
      <c r="I15" s="25">
        <v>0</v>
      </c>
      <c r="J15" s="26">
        <f t="shared" si="1"/>
        <v>1848</v>
      </c>
      <c r="K15" s="25">
        <v>1321</v>
      </c>
      <c r="L15" s="25">
        <v>62</v>
      </c>
      <c r="M15" s="25">
        <v>0</v>
      </c>
      <c r="N15" s="26">
        <f t="shared" si="4"/>
        <v>1383</v>
      </c>
      <c r="O15" s="25">
        <v>0</v>
      </c>
      <c r="P15" s="25">
        <v>0</v>
      </c>
      <c r="Q15" s="26">
        <f t="shared" si="2"/>
        <v>1383</v>
      </c>
      <c r="R15" s="26">
        <f t="shared" si="3"/>
        <v>465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493</v>
      </c>
      <c r="B16" s="29" t="s">
        <v>494</v>
      </c>
      <c r="C16" s="24" t="s">
        <v>495</v>
      </c>
      <c r="D16" s="25">
        <v>8332</v>
      </c>
      <c r="E16" s="25">
        <v>9308</v>
      </c>
      <c r="F16" s="25">
        <v>8199</v>
      </c>
      <c r="G16" s="26">
        <f t="shared" si="0"/>
        <v>9441</v>
      </c>
      <c r="H16" s="25">
        <v>0</v>
      </c>
      <c r="I16" s="25">
        <v>0</v>
      </c>
      <c r="J16" s="26">
        <f t="shared" si="1"/>
        <v>9441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9441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496</v>
      </c>
      <c r="B17" s="20" t="s">
        <v>497</v>
      </c>
      <c r="C17" s="24" t="s">
        <v>498</v>
      </c>
      <c r="D17" s="25">
        <v>277</v>
      </c>
      <c r="E17" s="25">
        <v>44</v>
      </c>
      <c r="F17" s="25">
        <v>3</v>
      </c>
      <c r="G17" s="26">
        <f t="shared" si="0"/>
        <v>318</v>
      </c>
      <c r="H17" s="25">
        <v>0</v>
      </c>
      <c r="I17" s="25">
        <v>0</v>
      </c>
      <c r="J17" s="26">
        <f t="shared" si="1"/>
        <v>318</v>
      </c>
      <c r="K17" s="25">
        <v>185</v>
      </c>
      <c r="L17" s="25">
        <v>13</v>
      </c>
      <c r="M17" s="25">
        <v>3</v>
      </c>
      <c r="N17" s="26">
        <f t="shared" si="4"/>
        <v>195</v>
      </c>
      <c r="O17" s="25">
        <v>0</v>
      </c>
      <c r="P17" s="25">
        <v>0</v>
      </c>
      <c r="Q17" s="26">
        <f t="shared" si="2"/>
        <v>195</v>
      </c>
      <c r="R17" s="26">
        <f t="shared" si="3"/>
        <v>123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499</v>
      </c>
      <c r="C18" s="31" t="s">
        <v>500</v>
      </c>
      <c r="D18" s="32">
        <f>SUM(D10:D17)</f>
        <v>173933</v>
      </c>
      <c r="E18" s="32">
        <f>SUM(E10:E17)</f>
        <v>17073</v>
      </c>
      <c r="F18" s="32">
        <f>SUM(F10:F17)</f>
        <v>11030</v>
      </c>
      <c r="G18" s="32">
        <f>D18+E18-F18</f>
        <v>179976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179976</v>
      </c>
      <c r="K18" s="32">
        <f t="shared" si="5"/>
        <v>106484</v>
      </c>
      <c r="L18" s="32">
        <f>SUM(L10:L17)</f>
        <v>5944</v>
      </c>
      <c r="M18" s="32">
        <f>SUM(M10:M17)</f>
        <v>588</v>
      </c>
      <c r="N18" s="32">
        <f>K18+L18-M18</f>
        <v>111840</v>
      </c>
      <c r="O18" s="32">
        <f t="shared" si="5"/>
        <v>0</v>
      </c>
      <c r="P18" s="32">
        <f t="shared" si="5"/>
        <v>0</v>
      </c>
      <c r="Q18" s="32">
        <f>SUM(Q10:Q17)</f>
        <v>111840</v>
      </c>
      <c r="R18" s="32">
        <f>J18-Q18</f>
        <v>68136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501</v>
      </c>
      <c r="B19" s="33" t="s">
        <v>502</v>
      </c>
      <c r="C19" s="24" t="s">
        <v>503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504</v>
      </c>
      <c r="B20" s="33" t="s">
        <v>505</v>
      </c>
      <c r="C20" s="24" t="s">
        <v>506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507</v>
      </c>
      <c r="B21" s="20" t="s">
        <v>508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475</v>
      </c>
      <c r="B22" s="23" t="s">
        <v>509</v>
      </c>
      <c r="C22" s="24" t="s">
        <v>510</v>
      </c>
      <c r="D22" s="25">
        <v>627</v>
      </c>
      <c r="E22" s="25">
        <v>283</v>
      </c>
      <c r="F22" s="25">
        <v>0</v>
      </c>
      <c r="G22" s="26">
        <f>D22+E22-F22</f>
        <v>910</v>
      </c>
      <c r="H22" s="25">
        <v>0</v>
      </c>
      <c r="I22" s="25">
        <v>0</v>
      </c>
      <c r="J22" s="26">
        <f>G22+H22-I22</f>
        <v>910</v>
      </c>
      <c r="K22" s="25">
        <v>155</v>
      </c>
      <c r="L22" s="25">
        <v>107</v>
      </c>
      <c r="M22" s="25">
        <v>0</v>
      </c>
      <c r="N22" s="26">
        <f>K22+L22-M22</f>
        <v>262</v>
      </c>
      <c r="O22" s="25">
        <v>0</v>
      </c>
      <c r="P22" s="25">
        <v>0</v>
      </c>
      <c r="Q22" s="26">
        <f>N22+O22-P22</f>
        <v>262</v>
      </c>
      <c r="R22" s="26">
        <f>J22-Q22</f>
        <v>648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478</v>
      </c>
      <c r="B23" s="23" t="s">
        <v>511</v>
      </c>
      <c r="C23" s="24" t="s">
        <v>512</v>
      </c>
      <c r="D23" s="25">
        <v>2478</v>
      </c>
      <c r="E23" s="25">
        <v>44</v>
      </c>
      <c r="F23" s="25">
        <v>0</v>
      </c>
      <c r="G23" s="26">
        <f>D23+E23-F23</f>
        <v>2522</v>
      </c>
      <c r="H23" s="25">
        <v>0</v>
      </c>
      <c r="I23" s="25">
        <v>0</v>
      </c>
      <c r="J23" s="26">
        <f>G23+H23-I23</f>
        <v>2522</v>
      </c>
      <c r="K23" s="25">
        <v>2357</v>
      </c>
      <c r="L23" s="25">
        <v>44</v>
      </c>
      <c r="M23" s="25">
        <v>0</v>
      </c>
      <c r="N23" s="26">
        <f>K23+L23-M23</f>
        <v>2401</v>
      </c>
      <c r="O23" s="25">
        <v>0</v>
      </c>
      <c r="P23" s="25">
        <v>0</v>
      </c>
      <c r="Q23" s="26">
        <f>N23+O23-P23</f>
        <v>2401</v>
      </c>
      <c r="R23" s="26">
        <f>J23-Q23</f>
        <v>121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481</v>
      </c>
      <c r="B24" s="20" t="s">
        <v>513</v>
      </c>
      <c r="C24" s="24" t="s">
        <v>514</v>
      </c>
      <c r="D24" s="25">
        <v>274</v>
      </c>
      <c r="E24" s="25">
        <v>35</v>
      </c>
      <c r="F24" s="25">
        <v>0</v>
      </c>
      <c r="G24" s="26">
        <f>D24+E24-F24</f>
        <v>309</v>
      </c>
      <c r="H24" s="25">
        <v>0</v>
      </c>
      <c r="I24" s="25">
        <v>0</v>
      </c>
      <c r="J24" s="26">
        <f>G24+H24-I24</f>
        <v>309</v>
      </c>
      <c r="K24" s="25">
        <v>98</v>
      </c>
      <c r="L24" s="25">
        <v>23</v>
      </c>
      <c r="M24" s="25">
        <v>0</v>
      </c>
      <c r="N24" s="26">
        <f>K24+L24-M24</f>
        <v>121</v>
      </c>
      <c r="O24" s="25">
        <v>0</v>
      </c>
      <c r="P24" s="25">
        <v>0</v>
      </c>
      <c r="Q24" s="26">
        <f>N24+O24-P24</f>
        <v>121</v>
      </c>
      <c r="R24" s="26">
        <f>J24-Q24</f>
        <v>188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484</v>
      </c>
      <c r="B25" s="34" t="s">
        <v>497</v>
      </c>
      <c r="C25" s="24" t="s">
        <v>515</v>
      </c>
      <c r="D25" s="25">
        <v>523</v>
      </c>
      <c r="E25" s="25">
        <v>2</v>
      </c>
      <c r="F25" s="25">
        <v>0</v>
      </c>
      <c r="G25" s="26">
        <f>D25+E25-F25</f>
        <v>525</v>
      </c>
      <c r="H25" s="25">
        <v>0</v>
      </c>
      <c r="I25" s="25">
        <v>0</v>
      </c>
      <c r="J25" s="26">
        <f>G25+H25-I25</f>
        <v>525</v>
      </c>
      <c r="K25" s="25">
        <v>452</v>
      </c>
      <c r="L25" s="25">
        <v>11</v>
      </c>
      <c r="M25" s="25">
        <v>0</v>
      </c>
      <c r="N25" s="26">
        <f>K25+L25-M25</f>
        <v>463</v>
      </c>
      <c r="O25" s="25">
        <v>0</v>
      </c>
      <c r="P25" s="25">
        <v>0</v>
      </c>
      <c r="Q25" s="26">
        <f>N25+O25-P25</f>
        <v>463</v>
      </c>
      <c r="R25" s="26">
        <f>J25-Q25</f>
        <v>62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516</v>
      </c>
      <c r="C26" s="31" t="s">
        <v>517</v>
      </c>
      <c r="D26" s="35">
        <f>SUM(D22:D25)</f>
        <v>3902</v>
      </c>
      <c r="E26" s="35">
        <f>SUM(E22:E25)</f>
        <v>364</v>
      </c>
      <c r="F26" s="35">
        <f aca="true" t="shared" si="6" ref="F26:Q26">SUM(F22:F25)</f>
        <v>0</v>
      </c>
      <c r="G26" s="35">
        <f>D26+E26-F26</f>
        <v>4266</v>
      </c>
      <c r="H26" s="35">
        <f t="shared" si="6"/>
        <v>0</v>
      </c>
      <c r="I26" s="35">
        <f t="shared" si="6"/>
        <v>0</v>
      </c>
      <c r="J26" s="35">
        <f t="shared" si="6"/>
        <v>4266</v>
      </c>
      <c r="K26" s="35">
        <f t="shared" si="6"/>
        <v>3062</v>
      </c>
      <c r="L26" s="35">
        <f>SUM(L22:L25)</f>
        <v>185</v>
      </c>
      <c r="M26" s="35">
        <f t="shared" si="6"/>
        <v>0</v>
      </c>
      <c r="N26" s="35">
        <f>K26+L26-M26</f>
        <v>3247</v>
      </c>
      <c r="O26" s="35">
        <f t="shared" si="6"/>
        <v>0</v>
      </c>
      <c r="P26" s="35">
        <f t="shared" si="6"/>
        <v>0</v>
      </c>
      <c r="Q26" s="35">
        <f t="shared" si="6"/>
        <v>3247</v>
      </c>
      <c r="R26" s="35">
        <f>J26-Q26</f>
        <v>1019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518</v>
      </c>
      <c r="B27" s="36" t="s">
        <v>519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475</v>
      </c>
      <c r="B28" s="23" t="s">
        <v>520</v>
      </c>
      <c r="C28" s="24" t="s">
        <v>521</v>
      </c>
      <c r="D28" s="38">
        <f>SUM(D30:D32)</f>
        <v>7032</v>
      </c>
      <c r="E28" s="38">
        <f>SUM(E30:E32)</f>
        <v>0</v>
      </c>
      <c r="F28" s="38">
        <f>SUM(F30:F32)</f>
        <v>0</v>
      </c>
      <c r="G28" s="38">
        <f>SUM(G30:G32)</f>
        <v>7032</v>
      </c>
      <c r="H28" s="38">
        <f>SUM(H30:H38)</f>
        <v>0</v>
      </c>
      <c r="I28" s="38">
        <f>SUM(I30:I38)</f>
        <v>0</v>
      </c>
      <c r="J28" s="38">
        <f>SUM(J30:J32)</f>
        <v>7032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7032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522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523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524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525</v>
      </c>
      <c r="D32" s="25">
        <v>6286</v>
      </c>
      <c r="E32" s="25">
        <v>0</v>
      </c>
      <c r="F32" s="25">
        <v>0</v>
      </c>
      <c r="G32" s="26">
        <f>D32+E32-F32</f>
        <v>6286</v>
      </c>
      <c r="H32" s="25">
        <v>0</v>
      </c>
      <c r="I32" s="25">
        <v>0</v>
      </c>
      <c r="J32" s="26">
        <f>G32+H32-I32</f>
        <v>6286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6286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478</v>
      </c>
      <c r="B33" s="23" t="s">
        <v>526</v>
      </c>
      <c r="C33" s="24" t="s">
        <v>527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528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529</v>
      </c>
      <c r="C35" s="24" t="s">
        <v>530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531</v>
      </c>
      <c r="C36" s="24" t="s">
        <v>532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533</v>
      </c>
      <c r="C37" s="24" t="s">
        <v>534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481</v>
      </c>
      <c r="B38" s="23" t="s">
        <v>497</v>
      </c>
      <c r="C38" s="24" t="s">
        <v>535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536</v>
      </c>
      <c r="C39" s="31" t="s">
        <v>537</v>
      </c>
      <c r="D39" s="32">
        <f aca="true" t="shared" si="7" ref="D39:J39">SUM(D28:D38)-D28</f>
        <v>7032</v>
      </c>
      <c r="E39" s="32">
        <f t="shared" si="7"/>
        <v>0</v>
      </c>
      <c r="F39" s="32">
        <f t="shared" si="7"/>
        <v>0</v>
      </c>
      <c r="G39" s="32">
        <f t="shared" si="7"/>
        <v>7032</v>
      </c>
      <c r="H39" s="32">
        <f t="shared" si="7"/>
        <v>0</v>
      </c>
      <c r="I39" s="32">
        <f t="shared" si="7"/>
        <v>0</v>
      </c>
      <c r="J39" s="32">
        <f t="shared" si="7"/>
        <v>7032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7032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538</v>
      </c>
      <c r="B40" s="39" t="s">
        <v>539</v>
      </c>
      <c r="C40" s="31" t="s">
        <v>540</v>
      </c>
      <c r="D40" s="40">
        <v>324</v>
      </c>
      <c r="E40" s="40">
        <v>0</v>
      </c>
      <c r="F40" s="40">
        <v>0</v>
      </c>
      <c r="G40" s="32">
        <f>D40+E40-F40</f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541</v>
      </c>
      <c r="C41" s="31" t="s">
        <v>542</v>
      </c>
      <c r="D41" s="32">
        <f>D18+D26+D39+D40</f>
        <v>185191</v>
      </c>
      <c r="E41" s="32">
        <f aca="true" t="shared" si="8" ref="E41:R41">E18+E26+E39+E40</f>
        <v>17437</v>
      </c>
      <c r="F41" s="32">
        <f t="shared" si="8"/>
        <v>11030</v>
      </c>
      <c r="G41" s="32">
        <f t="shared" si="8"/>
        <v>191598</v>
      </c>
      <c r="H41" s="32">
        <f t="shared" si="8"/>
        <v>0</v>
      </c>
      <c r="I41" s="32">
        <f t="shared" si="8"/>
        <v>0</v>
      </c>
      <c r="J41" s="32">
        <f t="shared" si="8"/>
        <v>191598</v>
      </c>
      <c r="K41" s="32">
        <f t="shared" si="8"/>
        <v>109546</v>
      </c>
      <c r="L41" s="32">
        <f t="shared" si="8"/>
        <v>6129</v>
      </c>
      <c r="M41" s="32">
        <f t="shared" si="8"/>
        <v>588</v>
      </c>
      <c r="N41" s="32">
        <f t="shared" si="8"/>
        <v>115087</v>
      </c>
      <c r="O41" s="32">
        <f t="shared" si="8"/>
        <v>0</v>
      </c>
      <c r="P41" s="32">
        <f t="shared" si="8"/>
        <v>0</v>
      </c>
      <c r="Q41" s="32">
        <f t="shared" si="8"/>
        <v>115087</v>
      </c>
      <c r="R41" s="32">
        <f t="shared" si="8"/>
        <v>76511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543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850</v>
      </c>
      <c r="D45" s="142"/>
      <c r="E45" s="177"/>
      <c r="F45" s="176" t="s">
        <v>851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88" t="s">
        <v>853</v>
      </c>
      <c r="D46" s="488"/>
      <c r="E46" s="488"/>
      <c r="F46" s="493" t="s">
        <v>852</v>
      </c>
      <c r="G46" s="493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499"/>
      <c r="K48" s="499"/>
      <c r="L48" s="499"/>
      <c r="M48" s="4"/>
      <c r="N48" s="4"/>
      <c r="O48" s="496"/>
      <c r="P48" s="496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19" t="s">
        <v>544</v>
      </c>
      <c r="B1" s="519"/>
      <c r="C1" s="519"/>
      <c r="D1" s="519"/>
      <c r="E1" s="308" t="s">
        <v>545</v>
      </c>
      <c r="F1" s="309"/>
      <c r="G1" s="310"/>
    </row>
    <row r="2" spans="1:7" ht="12">
      <c r="A2" s="312"/>
      <c r="B2" s="312"/>
      <c r="C2" s="313"/>
      <c r="D2" s="314"/>
      <c r="E2" s="315" t="s">
        <v>848</v>
      </c>
      <c r="F2" s="316"/>
      <c r="G2" s="317"/>
    </row>
    <row r="3" spans="1:16" ht="17.25" customHeight="1">
      <c r="A3" s="506" t="s">
        <v>845</v>
      </c>
      <c r="B3" s="506"/>
      <c r="C3" s="506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878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546</v>
      </c>
    </row>
    <row r="6" spans="1:15" ht="24" customHeight="1">
      <c r="A6" s="507" t="s">
        <v>456</v>
      </c>
      <c r="B6" s="509" t="s">
        <v>4</v>
      </c>
      <c r="C6" s="511" t="s">
        <v>547</v>
      </c>
      <c r="D6" s="512"/>
      <c r="E6" s="328" t="s">
        <v>548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8"/>
      <c r="B7" s="510"/>
      <c r="C7" s="513"/>
      <c r="D7" s="514"/>
      <c r="E7" s="331" t="s">
        <v>846</v>
      </c>
      <c r="F7" s="332" t="s">
        <v>847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15">
        <v>1</v>
      </c>
      <c r="D8" s="516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551</v>
      </c>
      <c r="B9" s="340" t="s">
        <v>552</v>
      </c>
      <c r="C9" s="500">
        <v>0</v>
      </c>
      <c r="D9" s="500"/>
      <c r="E9" s="341">
        <v>0</v>
      </c>
      <c r="F9" s="342">
        <v>0</v>
      </c>
      <c r="G9" s="343"/>
    </row>
    <row r="10" spans="1:7" ht="12.75">
      <c r="A10" s="331" t="s">
        <v>553</v>
      </c>
      <c r="B10" s="344"/>
      <c r="C10" s="500"/>
      <c r="D10" s="500"/>
      <c r="E10" s="345"/>
      <c r="F10" s="345"/>
      <c r="G10" s="343"/>
    </row>
    <row r="11" spans="1:16" ht="12.75">
      <c r="A11" s="331" t="s">
        <v>554</v>
      </c>
      <c r="B11" s="344" t="s">
        <v>555</v>
      </c>
      <c r="C11" s="500">
        <v>24</v>
      </c>
      <c r="D11" s="500"/>
      <c r="E11" s="345">
        <v>0</v>
      </c>
      <c r="F11" s="345">
        <v>24</v>
      </c>
      <c r="G11" s="343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556</v>
      </c>
      <c r="B12" s="344" t="s">
        <v>557</v>
      </c>
      <c r="C12" s="500"/>
      <c r="D12" s="500"/>
      <c r="E12" s="346">
        <v>0</v>
      </c>
      <c r="F12" s="345">
        <v>0</v>
      </c>
      <c r="G12" s="343"/>
    </row>
    <row r="13" spans="1:7" ht="12.75">
      <c r="A13" s="331" t="s">
        <v>558</v>
      </c>
      <c r="B13" s="344" t="s">
        <v>559</v>
      </c>
      <c r="C13" s="500">
        <v>0</v>
      </c>
      <c r="D13" s="500"/>
      <c r="E13" s="346">
        <v>0</v>
      </c>
      <c r="F13" s="345">
        <v>0</v>
      </c>
      <c r="G13" s="343"/>
    </row>
    <row r="14" spans="1:7" ht="12.75">
      <c r="A14" s="331" t="s">
        <v>560</v>
      </c>
      <c r="B14" s="344" t="s">
        <v>561</v>
      </c>
      <c r="C14" s="500">
        <v>24</v>
      </c>
      <c r="D14" s="500"/>
      <c r="E14" s="346">
        <v>0</v>
      </c>
      <c r="F14" s="345">
        <v>24</v>
      </c>
      <c r="G14" s="343"/>
    </row>
    <row r="15" spans="1:7" ht="12.75">
      <c r="A15" s="331" t="s">
        <v>562</v>
      </c>
      <c r="B15" s="344" t="s">
        <v>563</v>
      </c>
      <c r="C15" s="500">
        <v>0</v>
      </c>
      <c r="D15" s="500"/>
      <c r="E15" s="346">
        <v>0</v>
      </c>
      <c r="F15" s="345">
        <v>0</v>
      </c>
      <c r="G15" s="343"/>
    </row>
    <row r="16" spans="1:16" ht="12.75">
      <c r="A16" s="331" t="s">
        <v>564</v>
      </c>
      <c r="B16" s="344" t="s">
        <v>565</v>
      </c>
      <c r="C16" s="500">
        <v>97</v>
      </c>
      <c r="D16" s="500"/>
      <c r="E16" s="345">
        <v>0</v>
      </c>
      <c r="F16" s="345">
        <v>97</v>
      </c>
      <c r="G16" s="343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7" t="s">
        <v>566</v>
      </c>
      <c r="B17" s="348" t="s">
        <v>567</v>
      </c>
      <c r="C17" s="500">
        <v>97</v>
      </c>
      <c r="D17" s="500"/>
      <c r="E17" s="346">
        <v>0</v>
      </c>
      <c r="F17" s="345">
        <v>97</v>
      </c>
      <c r="G17" s="343"/>
    </row>
    <row r="18" spans="1:7" ht="12.75">
      <c r="A18" s="331" t="s">
        <v>560</v>
      </c>
      <c r="B18" s="344" t="s">
        <v>568</v>
      </c>
      <c r="C18" s="500">
        <v>0</v>
      </c>
      <c r="D18" s="500"/>
      <c r="E18" s="346">
        <v>0</v>
      </c>
      <c r="F18" s="345">
        <v>0</v>
      </c>
      <c r="G18" s="343"/>
    </row>
    <row r="19" spans="1:16" ht="12.75">
      <c r="A19" s="349" t="s">
        <v>569</v>
      </c>
      <c r="B19" s="340" t="s">
        <v>570</v>
      </c>
      <c r="C19" s="500">
        <f>SUM(C11:D18)-C14-C16</f>
        <v>121</v>
      </c>
      <c r="D19" s="500"/>
      <c r="E19" s="350">
        <v>0</v>
      </c>
      <c r="F19" s="500">
        <f>SUM(F11:G18)-F14-F16</f>
        <v>121</v>
      </c>
      <c r="G19" s="500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571</v>
      </c>
      <c r="B20" s="344"/>
      <c r="C20" s="500">
        <v>0</v>
      </c>
      <c r="D20" s="500"/>
      <c r="E20" s="345"/>
      <c r="F20" s="345">
        <v>0</v>
      </c>
      <c r="G20" s="343"/>
    </row>
    <row r="21" spans="1:7" ht="12.75">
      <c r="A21" s="339" t="s">
        <v>572</v>
      </c>
      <c r="B21" s="340" t="s">
        <v>573</v>
      </c>
      <c r="C21" s="500">
        <v>0</v>
      </c>
      <c r="D21" s="500"/>
      <c r="E21" s="341">
        <v>0</v>
      </c>
      <c r="F21" s="342">
        <v>0</v>
      </c>
      <c r="G21" s="343"/>
    </row>
    <row r="22" spans="1:7" ht="12.75">
      <c r="A22" s="331"/>
      <c r="B22" s="344"/>
      <c r="C22" s="500"/>
      <c r="D22" s="500"/>
      <c r="E22" s="345"/>
      <c r="F22" s="345"/>
      <c r="G22" s="343"/>
    </row>
    <row r="23" spans="1:7" ht="12.75">
      <c r="A23" s="331" t="s">
        <v>574</v>
      </c>
      <c r="B23" s="351"/>
      <c r="C23" s="500"/>
      <c r="D23" s="500"/>
      <c r="E23" s="345"/>
      <c r="F23" s="345"/>
      <c r="G23" s="343"/>
    </row>
    <row r="24" spans="1:16" ht="12.75">
      <c r="A24" s="331" t="s">
        <v>575</v>
      </c>
      <c r="B24" s="344" t="s">
        <v>576</v>
      </c>
      <c r="C24" s="500">
        <v>152</v>
      </c>
      <c r="D24" s="500"/>
      <c r="E24" s="345">
        <f>C24</f>
        <v>152</v>
      </c>
      <c r="F24" s="345">
        <v>0</v>
      </c>
      <c r="G24" s="343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577</v>
      </c>
      <c r="B25" s="344" t="s">
        <v>578</v>
      </c>
      <c r="C25" s="500">
        <v>152</v>
      </c>
      <c r="D25" s="500"/>
      <c r="E25" s="346">
        <f>C25</f>
        <v>152</v>
      </c>
      <c r="F25" s="345">
        <v>0</v>
      </c>
      <c r="G25" s="343"/>
    </row>
    <row r="26" spans="1:7" ht="12.75">
      <c r="A26" s="331" t="s">
        <v>579</v>
      </c>
      <c r="B26" s="344" t="s">
        <v>580</v>
      </c>
      <c r="C26" s="500">
        <v>0</v>
      </c>
      <c r="D26" s="500"/>
      <c r="E26" s="346">
        <v>0</v>
      </c>
      <c r="F26" s="345">
        <v>0</v>
      </c>
      <c r="G26" s="343"/>
    </row>
    <row r="27" spans="1:7" ht="12.75">
      <c r="A27" s="331" t="s">
        <v>581</v>
      </c>
      <c r="B27" s="344" t="s">
        <v>582</v>
      </c>
      <c r="C27" s="500">
        <v>0</v>
      </c>
      <c r="D27" s="500"/>
      <c r="E27" s="346">
        <f>C27</f>
        <v>0</v>
      </c>
      <c r="F27" s="345">
        <v>0</v>
      </c>
      <c r="G27" s="343"/>
    </row>
    <row r="28" spans="1:7" ht="12.75">
      <c r="A28" s="331" t="s">
        <v>583</v>
      </c>
      <c r="B28" s="344" t="s">
        <v>584</v>
      </c>
      <c r="C28" s="500">
        <v>31625</v>
      </c>
      <c r="D28" s="500"/>
      <c r="E28" s="346">
        <f>C28-F28</f>
        <v>28929</v>
      </c>
      <c r="F28" s="345">
        <v>2696</v>
      </c>
      <c r="G28" s="343"/>
    </row>
    <row r="29" spans="1:7" ht="12.75">
      <c r="A29" s="331" t="s">
        <v>585</v>
      </c>
      <c r="B29" s="344" t="s">
        <v>586</v>
      </c>
      <c r="C29" s="500">
        <v>1717</v>
      </c>
      <c r="D29" s="500"/>
      <c r="E29" s="346">
        <f>C29-F29</f>
        <v>1717</v>
      </c>
      <c r="F29" s="345">
        <v>0</v>
      </c>
      <c r="G29" s="343"/>
    </row>
    <row r="30" spans="1:7" ht="12.75" customHeight="1">
      <c r="A30" s="352" t="s">
        <v>587</v>
      </c>
      <c r="B30" s="344" t="s">
        <v>588</v>
      </c>
      <c r="C30" s="500">
        <v>2477</v>
      </c>
      <c r="D30" s="500"/>
      <c r="E30" s="346">
        <f>C30-F30</f>
        <v>2477</v>
      </c>
      <c r="F30" s="345">
        <v>0</v>
      </c>
      <c r="G30" s="343"/>
    </row>
    <row r="31" spans="1:7" ht="12.75">
      <c r="A31" s="331" t="s">
        <v>589</v>
      </c>
      <c r="B31" s="344" t="s">
        <v>590</v>
      </c>
      <c r="C31" s="500">
        <v>31</v>
      </c>
      <c r="D31" s="500"/>
      <c r="E31" s="389">
        <f>C31</f>
        <v>31</v>
      </c>
      <c r="F31" s="390">
        <v>0</v>
      </c>
      <c r="G31" s="343"/>
    </row>
    <row r="32" spans="1:7" ht="12.75">
      <c r="A32" s="331" t="s">
        <v>591</v>
      </c>
      <c r="B32" s="344" t="s">
        <v>592</v>
      </c>
      <c r="C32" s="500">
        <v>0</v>
      </c>
      <c r="D32" s="500"/>
      <c r="E32" s="346">
        <f aca="true" t="shared" si="0" ref="E32:E41">C32</f>
        <v>0</v>
      </c>
      <c r="F32" s="345">
        <v>0</v>
      </c>
      <c r="G32" s="343"/>
    </row>
    <row r="33" spans="1:16" ht="12.75">
      <c r="A33" s="331" t="s">
        <v>593</v>
      </c>
      <c r="B33" s="344" t="s">
        <v>594</v>
      </c>
      <c r="C33" s="500">
        <f>SUM(C34:D37)</f>
        <v>3323</v>
      </c>
      <c r="D33" s="500"/>
      <c r="E33" s="346">
        <f>E34+E35+E36+E37</f>
        <v>3323</v>
      </c>
      <c r="F33" s="346">
        <f>F34+F35+F36+F37</f>
        <v>0</v>
      </c>
      <c r="G33" s="353">
        <f>SUM(E33:F33)</f>
        <v>3323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595</v>
      </c>
      <c r="B34" s="344" t="s">
        <v>596</v>
      </c>
      <c r="C34" s="517">
        <v>27</v>
      </c>
      <c r="D34" s="518"/>
      <c r="E34" s="346">
        <f>C34</f>
        <v>27</v>
      </c>
      <c r="F34" s="354">
        <v>0</v>
      </c>
      <c r="G34" s="355"/>
    </row>
    <row r="35" spans="1:7" ht="12.75">
      <c r="A35" s="331" t="s">
        <v>597</v>
      </c>
      <c r="B35" s="344" t="s">
        <v>598</v>
      </c>
      <c r="C35" s="501">
        <v>3197</v>
      </c>
      <c r="D35" s="502"/>
      <c r="E35" s="346">
        <f>C35</f>
        <v>3197</v>
      </c>
      <c r="F35" s="345">
        <v>0</v>
      </c>
      <c r="G35" s="355"/>
    </row>
    <row r="36" spans="1:7" ht="12.75">
      <c r="A36" s="331" t="s">
        <v>599</v>
      </c>
      <c r="B36" s="344" t="s">
        <v>600</v>
      </c>
      <c r="C36" s="501">
        <v>98</v>
      </c>
      <c r="D36" s="502"/>
      <c r="E36" s="346">
        <f>C36</f>
        <v>98</v>
      </c>
      <c r="F36" s="345">
        <v>0</v>
      </c>
      <c r="G36" s="355"/>
    </row>
    <row r="37" spans="1:7" ht="12.75">
      <c r="A37" s="331" t="s">
        <v>601</v>
      </c>
      <c r="B37" s="344" t="s">
        <v>602</v>
      </c>
      <c r="C37" s="501">
        <v>1</v>
      </c>
      <c r="D37" s="502"/>
      <c r="E37" s="346">
        <f t="shared" si="0"/>
        <v>1</v>
      </c>
      <c r="F37" s="345">
        <v>0</v>
      </c>
      <c r="G37" s="355"/>
    </row>
    <row r="38" spans="1:16" ht="12.75">
      <c r="A38" s="331" t="s">
        <v>603</v>
      </c>
      <c r="B38" s="344" t="s">
        <v>604</v>
      </c>
      <c r="C38" s="501">
        <f>SUM(C39:D42)</f>
        <v>3029</v>
      </c>
      <c r="D38" s="502"/>
      <c r="E38" s="346">
        <f>C38-F38</f>
        <v>3029</v>
      </c>
      <c r="F38" s="345">
        <v>0</v>
      </c>
      <c r="G38" s="355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605</v>
      </c>
      <c r="B39" s="344" t="s">
        <v>606</v>
      </c>
      <c r="C39" s="501">
        <v>0</v>
      </c>
      <c r="D39" s="502"/>
      <c r="E39" s="346">
        <f t="shared" si="0"/>
        <v>0</v>
      </c>
      <c r="F39" s="345">
        <v>0</v>
      </c>
      <c r="G39" s="355"/>
    </row>
    <row r="40" spans="1:7" ht="12.75">
      <c r="A40" s="331" t="s">
        <v>607</v>
      </c>
      <c r="B40" s="344" t="s">
        <v>608</v>
      </c>
      <c r="C40" s="501">
        <v>0</v>
      </c>
      <c r="D40" s="502"/>
      <c r="E40" s="346">
        <f t="shared" si="0"/>
        <v>0</v>
      </c>
      <c r="F40" s="345">
        <v>0</v>
      </c>
      <c r="G40" s="355"/>
    </row>
    <row r="41" spans="1:7" ht="12.75">
      <c r="A41" s="331" t="s">
        <v>609</v>
      </c>
      <c r="B41" s="344" t="s">
        <v>610</v>
      </c>
      <c r="C41" s="501">
        <v>0</v>
      </c>
      <c r="D41" s="502"/>
      <c r="E41" s="346">
        <f t="shared" si="0"/>
        <v>0</v>
      </c>
      <c r="F41" s="345">
        <v>0</v>
      </c>
      <c r="G41" s="355"/>
    </row>
    <row r="42" spans="1:7" ht="12.75">
      <c r="A42" s="331" t="s">
        <v>611</v>
      </c>
      <c r="B42" s="344" t="s">
        <v>612</v>
      </c>
      <c r="C42" s="501">
        <v>3029</v>
      </c>
      <c r="D42" s="502"/>
      <c r="E42" s="346">
        <f>C42</f>
        <v>3029</v>
      </c>
      <c r="F42" s="345">
        <v>0</v>
      </c>
      <c r="G42" s="355"/>
    </row>
    <row r="43" spans="1:16" ht="12.75">
      <c r="A43" s="349" t="s">
        <v>613</v>
      </c>
      <c r="B43" s="340" t="s">
        <v>614</v>
      </c>
      <c r="C43" s="504">
        <f>SUM(C24:D42)-C33-C38-C24</f>
        <v>42354</v>
      </c>
      <c r="D43" s="505"/>
      <c r="E43" s="342">
        <f>SUM(E24:E42)-E33-E38-E24</f>
        <v>39658</v>
      </c>
      <c r="F43" s="342">
        <f>SUM(F24:F42)-F33-F38-F24</f>
        <v>2696</v>
      </c>
      <c r="G43" s="355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615</v>
      </c>
      <c r="B44" s="340" t="s">
        <v>616</v>
      </c>
      <c r="C44" s="504">
        <f>C9+C19+C20+C43</f>
        <v>42475</v>
      </c>
      <c r="D44" s="505"/>
      <c r="E44" s="342">
        <f>E9+E20+E43</f>
        <v>39658</v>
      </c>
      <c r="F44" s="342">
        <f>F9+F19+F20+F43</f>
        <v>2817</v>
      </c>
      <c r="G44" s="355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56"/>
      <c r="B45" s="357"/>
      <c r="C45" s="358"/>
      <c r="D45" s="358"/>
      <c r="E45" s="358"/>
      <c r="F45" s="355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</row>
    <row r="46" spans="1:27" ht="12">
      <c r="A46" s="356"/>
      <c r="B46" s="357"/>
      <c r="C46" s="358"/>
      <c r="D46" s="358"/>
      <c r="E46" s="358"/>
      <c r="F46" s="355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</row>
    <row r="47" spans="1:6" ht="12">
      <c r="A47" s="356" t="s">
        <v>617</v>
      </c>
      <c r="B47" s="357"/>
      <c r="C47" s="360"/>
      <c r="D47" s="360"/>
      <c r="E47" s="360"/>
      <c r="F47" s="361" t="s">
        <v>269</v>
      </c>
    </row>
    <row r="48" spans="1:6" ht="36" customHeight="1">
      <c r="A48" s="507" t="s">
        <v>456</v>
      </c>
      <c r="B48" s="509" t="s">
        <v>4</v>
      </c>
      <c r="C48" s="521" t="s">
        <v>618</v>
      </c>
      <c r="D48" s="362" t="s">
        <v>619</v>
      </c>
      <c r="E48" s="362"/>
      <c r="F48" s="362" t="s">
        <v>620</v>
      </c>
    </row>
    <row r="49" spans="1:6" ht="24">
      <c r="A49" s="508"/>
      <c r="B49" s="520"/>
      <c r="C49" s="522"/>
      <c r="D49" s="364" t="s">
        <v>549</v>
      </c>
      <c r="E49" s="364" t="s">
        <v>550</v>
      </c>
      <c r="F49" s="364"/>
    </row>
    <row r="50" spans="1:6" ht="12">
      <c r="A50" s="365" t="s">
        <v>10</v>
      </c>
      <c r="B50" s="363" t="s">
        <v>11</v>
      </c>
      <c r="C50" s="366">
        <v>1</v>
      </c>
      <c r="D50" s="366">
        <v>2</v>
      </c>
      <c r="E50" s="367">
        <v>3</v>
      </c>
      <c r="F50" s="367">
        <v>4</v>
      </c>
    </row>
    <row r="51" spans="1:6" ht="12">
      <c r="A51" s="331" t="s">
        <v>621</v>
      </c>
      <c r="B51" s="368"/>
      <c r="C51" s="364"/>
      <c r="D51" s="364"/>
      <c r="E51" s="364"/>
      <c r="F51" s="369"/>
    </row>
    <row r="52" spans="1:16" ht="24">
      <c r="A52" s="331" t="s">
        <v>622</v>
      </c>
      <c r="B52" s="370" t="s">
        <v>623</v>
      </c>
      <c r="C52" s="371">
        <v>0</v>
      </c>
      <c r="D52" s="371">
        <v>0</v>
      </c>
      <c r="E52" s="371">
        <v>0</v>
      </c>
      <c r="F52" s="371">
        <v>0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6" ht="12.75">
      <c r="A53" s="331" t="s">
        <v>624</v>
      </c>
      <c r="B53" s="370" t="s">
        <v>625</v>
      </c>
      <c r="C53" s="372">
        <v>0</v>
      </c>
      <c r="D53" s="372">
        <v>0</v>
      </c>
      <c r="E53" s="371">
        <v>0</v>
      </c>
      <c r="F53" s="372">
        <v>0</v>
      </c>
    </row>
    <row r="54" spans="1:6" ht="12.75">
      <c r="A54" s="331" t="s">
        <v>626</v>
      </c>
      <c r="B54" s="370" t="s">
        <v>627</v>
      </c>
      <c r="C54" s="372">
        <v>0</v>
      </c>
      <c r="D54" s="372">
        <v>0</v>
      </c>
      <c r="E54" s="371">
        <v>0</v>
      </c>
      <c r="F54" s="372">
        <v>0</v>
      </c>
    </row>
    <row r="55" spans="1:6" ht="12.75">
      <c r="A55" s="331" t="s">
        <v>611</v>
      </c>
      <c r="B55" s="370" t="s">
        <v>628</v>
      </c>
      <c r="C55" s="372">
        <v>0</v>
      </c>
      <c r="D55" s="372">
        <v>0</v>
      </c>
      <c r="E55" s="371">
        <v>0</v>
      </c>
      <c r="F55" s="372">
        <v>0</v>
      </c>
    </row>
    <row r="56" spans="1:16" ht="24">
      <c r="A56" s="331" t="s">
        <v>629</v>
      </c>
      <c r="B56" s="370" t="s">
        <v>630</v>
      </c>
      <c r="C56" s="371">
        <v>1495</v>
      </c>
      <c r="D56" s="371">
        <v>0</v>
      </c>
      <c r="E56" s="371">
        <f>C56-D56</f>
        <v>1495</v>
      </c>
      <c r="F56" s="371">
        <v>5988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6" ht="12.75">
      <c r="A57" s="331" t="s">
        <v>631</v>
      </c>
      <c r="B57" s="370" t="s">
        <v>632</v>
      </c>
      <c r="C57" s="372">
        <v>1495</v>
      </c>
      <c r="D57" s="372">
        <v>0</v>
      </c>
      <c r="E57" s="371">
        <f>C57-D57</f>
        <v>1495</v>
      </c>
      <c r="F57" s="372">
        <v>5988</v>
      </c>
    </row>
    <row r="58" spans="1:6" ht="12.75">
      <c r="A58" s="331" t="s">
        <v>633</v>
      </c>
      <c r="B58" s="370" t="s">
        <v>154</v>
      </c>
      <c r="C58" s="372">
        <v>0</v>
      </c>
      <c r="D58" s="372">
        <v>0</v>
      </c>
      <c r="E58" s="371">
        <v>0</v>
      </c>
      <c r="F58" s="372">
        <v>0</v>
      </c>
    </row>
    <row r="59" spans="1:6" ht="12.75">
      <c r="A59" s="331" t="s">
        <v>634</v>
      </c>
      <c r="B59" s="370" t="s">
        <v>635</v>
      </c>
      <c r="C59" s="372">
        <v>0</v>
      </c>
      <c r="D59" s="372">
        <v>0</v>
      </c>
      <c r="E59" s="371">
        <v>0</v>
      </c>
      <c r="F59" s="372">
        <v>0</v>
      </c>
    </row>
    <row r="60" spans="1:6" ht="12.75">
      <c r="A60" s="331" t="s">
        <v>633</v>
      </c>
      <c r="B60" s="370" t="s">
        <v>636</v>
      </c>
      <c r="C60" s="372">
        <v>0</v>
      </c>
      <c r="D60" s="372">
        <v>0</v>
      </c>
      <c r="E60" s="371">
        <v>0</v>
      </c>
      <c r="F60" s="372">
        <v>0</v>
      </c>
    </row>
    <row r="61" spans="1:6" ht="12.75">
      <c r="A61" s="331" t="s">
        <v>134</v>
      </c>
      <c r="B61" s="370" t="s">
        <v>637</v>
      </c>
      <c r="C61" s="372">
        <v>0</v>
      </c>
      <c r="D61" s="372">
        <v>0</v>
      </c>
      <c r="E61" s="371">
        <v>0</v>
      </c>
      <c r="F61" s="372">
        <v>0</v>
      </c>
    </row>
    <row r="62" spans="1:6" ht="12.75">
      <c r="A62" s="331" t="s">
        <v>137</v>
      </c>
      <c r="B62" s="370" t="s">
        <v>638</v>
      </c>
      <c r="C62" s="372">
        <v>16</v>
      </c>
      <c r="D62" s="372">
        <v>0</v>
      </c>
      <c r="E62" s="371">
        <v>16</v>
      </c>
      <c r="F62" s="372">
        <v>84</v>
      </c>
    </row>
    <row r="63" spans="1:6" ht="12.75">
      <c r="A63" s="331" t="s">
        <v>639</v>
      </c>
      <c r="B63" s="370" t="s">
        <v>640</v>
      </c>
      <c r="C63" s="372">
        <v>0</v>
      </c>
      <c r="D63" s="372">
        <v>0</v>
      </c>
      <c r="E63" s="371">
        <v>0</v>
      </c>
      <c r="F63" s="372">
        <v>0</v>
      </c>
    </row>
    <row r="64" spans="1:6" ht="12.75">
      <c r="A64" s="331" t="s">
        <v>641</v>
      </c>
      <c r="B64" s="370" t="s">
        <v>642</v>
      </c>
      <c r="C64" s="372">
        <v>528</v>
      </c>
      <c r="D64" s="372">
        <v>189</v>
      </c>
      <c r="E64" s="371">
        <f>C64-D64</f>
        <v>339</v>
      </c>
      <c r="F64" s="372">
        <v>300</v>
      </c>
    </row>
    <row r="65" spans="1:6" ht="12.75">
      <c r="A65" s="331" t="s">
        <v>643</v>
      </c>
      <c r="B65" s="370" t="s">
        <v>644</v>
      </c>
      <c r="C65" s="372">
        <v>199</v>
      </c>
      <c r="D65" s="372">
        <v>166</v>
      </c>
      <c r="E65" s="371">
        <v>33</v>
      </c>
      <c r="F65" s="372">
        <v>0</v>
      </c>
    </row>
    <row r="66" spans="1:16" ht="12.75">
      <c r="A66" s="349" t="s">
        <v>645</v>
      </c>
      <c r="B66" s="373" t="s">
        <v>646</v>
      </c>
      <c r="C66" s="374">
        <f>SUM(C52:C65)-C56-C65</f>
        <v>2039</v>
      </c>
      <c r="D66" s="374">
        <f>SUM(D52:D65)-D56-D65</f>
        <v>189</v>
      </c>
      <c r="E66" s="374">
        <f>SUM(E52:E65)-E56-E65</f>
        <v>1850</v>
      </c>
      <c r="F66" s="374">
        <f>SUM(F52:F65)-F56</f>
        <v>6372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6" ht="12.75">
      <c r="A67" s="331" t="s">
        <v>647</v>
      </c>
      <c r="B67" s="370"/>
      <c r="C67" s="371"/>
      <c r="D67" s="371"/>
      <c r="E67" s="371"/>
      <c r="F67" s="375"/>
    </row>
    <row r="68" spans="1:6" ht="12.75">
      <c r="A68" s="339" t="s">
        <v>648</v>
      </c>
      <c r="B68" s="373" t="s">
        <v>649</v>
      </c>
      <c r="C68" s="484">
        <v>424</v>
      </c>
      <c r="D68" s="484">
        <v>0</v>
      </c>
      <c r="E68" s="485">
        <f>C68</f>
        <v>424</v>
      </c>
      <c r="F68" s="376">
        <v>0</v>
      </c>
    </row>
    <row r="69" spans="1:6" ht="12.75">
      <c r="A69" s="331"/>
      <c r="B69" s="370"/>
      <c r="C69" s="371"/>
      <c r="D69" s="371"/>
      <c r="E69" s="371"/>
      <c r="F69" s="375"/>
    </row>
    <row r="70" spans="1:6" ht="12.75">
      <c r="A70" s="331" t="s">
        <v>650</v>
      </c>
      <c r="B70" s="368"/>
      <c r="C70" s="371"/>
      <c r="D70" s="371"/>
      <c r="E70" s="371"/>
      <c r="F70" s="375"/>
    </row>
    <row r="71" spans="1:16" ht="24">
      <c r="A71" s="331" t="s">
        <v>622</v>
      </c>
      <c r="B71" s="370" t="s">
        <v>651</v>
      </c>
      <c r="C71" s="371">
        <v>938</v>
      </c>
      <c r="D71" s="371">
        <f>C71</f>
        <v>938</v>
      </c>
      <c r="E71" s="371">
        <v>0</v>
      </c>
      <c r="F71" s="371">
        <v>0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6" ht="12.75">
      <c r="A72" s="331" t="s">
        <v>652</v>
      </c>
      <c r="B72" s="370" t="s">
        <v>653</v>
      </c>
      <c r="C72" s="372">
        <v>0</v>
      </c>
      <c r="D72" s="372">
        <v>0</v>
      </c>
      <c r="E72" s="371">
        <v>0</v>
      </c>
      <c r="F72" s="372">
        <v>0</v>
      </c>
    </row>
    <row r="73" spans="1:6" ht="12.75">
      <c r="A73" s="331" t="s">
        <v>654</v>
      </c>
      <c r="B73" s="370" t="s">
        <v>655</v>
      </c>
      <c r="C73" s="372">
        <v>938</v>
      </c>
      <c r="D73" s="372">
        <f>C73</f>
        <v>938</v>
      </c>
      <c r="E73" s="371">
        <v>0</v>
      </c>
      <c r="F73" s="372">
        <v>0</v>
      </c>
    </row>
    <row r="74" spans="1:6" ht="12.75">
      <c r="A74" s="377" t="s">
        <v>656</v>
      </c>
      <c r="B74" s="370" t="s">
        <v>657</v>
      </c>
      <c r="C74" s="372">
        <v>0</v>
      </c>
      <c r="D74" s="372">
        <v>0</v>
      </c>
      <c r="E74" s="371">
        <v>0</v>
      </c>
      <c r="F74" s="372">
        <v>0</v>
      </c>
    </row>
    <row r="75" spans="1:16" ht="24">
      <c r="A75" s="331" t="s">
        <v>629</v>
      </c>
      <c r="B75" s="370" t="s">
        <v>658</v>
      </c>
      <c r="C75" s="371">
        <v>1226</v>
      </c>
      <c r="D75" s="371">
        <f>C75-E75</f>
        <v>1213</v>
      </c>
      <c r="E75" s="371">
        <f>E76</f>
        <v>13</v>
      </c>
      <c r="F75" s="371">
        <v>1996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6" ht="12.75">
      <c r="A76" s="331" t="s">
        <v>659</v>
      </c>
      <c r="B76" s="370" t="s">
        <v>660</v>
      </c>
      <c r="C76" s="372">
        <v>1226</v>
      </c>
      <c r="D76" s="372">
        <f>C76-E76</f>
        <v>1213</v>
      </c>
      <c r="E76" s="371">
        <v>13</v>
      </c>
      <c r="F76" s="372">
        <v>1996</v>
      </c>
    </row>
    <row r="77" spans="1:6" ht="12.75">
      <c r="A77" s="331" t="s">
        <v>661</v>
      </c>
      <c r="B77" s="370" t="s">
        <v>662</v>
      </c>
      <c r="C77" s="372">
        <v>0</v>
      </c>
      <c r="D77" s="372">
        <v>0</v>
      </c>
      <c r="E77" s="371">
        <v>0</v>
      </c>
      <c r="F77" s="372">
        <v>0</v>
      </c>
    </row>
    <row r="78" spans="1:6" ht="12.75">
      <c r="A78" s="331" t="s">
        <v>663</v>
      </c>
      <c r="B78" s="370" t="s">
        <v>664</v>
      </c>
      <c r="C78" s="372">
        <v>0</v>
      </c>
      <c r="D78" s="372">
        <v>0</v>
      </c>
      <c r="E78" s="371">
        <v>0</v>
      </c>
      <c r="F78" s="372">
        <v>0</v>
      </c>
    </row>
    <row r="79" spans="1:6" ht="12.75">
      <c r="A79" s="331" t="s">
        <v>633</v>
      </c>
      <c r="B79" s="370" t="s">
        <v>665</v>
      </c>
      <c r="C79" s="372">
        <v>0</v>
      </c>
      <c r="D79" s="372">
        <v>0</v>
      </c>
      <c r="E79" s="371">
        <v>0</v>
      </c>
      <c r="F79" s="372">
        <v>0</v>
      </c>
    </row>
    <row r="80" spans="1:16" ht="12.75">
      <c r="A80" s="331" t="s">
        <v>666</v>
      </c>
      <c r="B80" s="370" t="s">
        <v>667</v>
      </c>
      <c r="C80" s="371">
        <v>0</v>
      </c>
      <c r="D80" s="371">
        <v>0</v>
      </c>
      <c r="E80" s="371">
        <v>0</v>
      </c>
      <c r="F80" s="371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668</v>
      </c>
      <c r="B81" s="370" t="s">
        <v>669</v>
      </c>
      <c r="C81" s="372">
        <v>0</v>
      </c>
      <c r="D81" s="372">
        <v>0</v>
      </c>
      <c r="E81" s="371">
        <v>0</v>
      </c>
      <c r="F81" s="372">
        <v>0</v>
      </c>
    </row>
    <row r="82" spans="1:6" ht="12.75">
      <c r="A82" s="331" t="s">
        <v>670</v>
      </c>
      <c r="B82" s="370" t="s">
        <v>671</v>
      </c>
      <c r="C82" s="372">
        <v>0</v>
      </c>
      <c r="D82" s="372">
        <v>0</v>
      </c>
      <c r="E82" s="371">
        <v>0</v>
      </c>
      <c r="F82" s="372">
        <v>0</v>
      </c>
    </row>
    <row r="83" spans="1:6" ht="24">
      <c r="A83" s="331" t="s">
        <v>672</v>
      </c>
      <c r="B83" s="370" t="s">
        <v>673</v>
      </c>
      <c r="C83" s="372">
        <v>0</v>
      </c>
      <c r="D83" s="372">
        <v>0</v>
      </c>
      <c r="E83" s="371">
        <v>0</v>
      </c>
      <c r="F83" s="372">
        <v>0</v>
      </c>
    </row>
    <row r="84" spans="1:6" ht="12.75">
      <c r="A84" s="331" t="s">
        <v>674</v>
      </c>
      <c r="B84" s="370" t="s">
        <v>675</v>
      </c>
      <c r="C84" s="372">
        <v>0</v>
      </c>
      <c r="D84" s="372">
        <v>0</v>
      </c>
      <c r="E84" s="371">
        <v>0</v>
      </c>
      <c r="F84" s="372">
        <v>0</v>
      </c>
    </row>
    <row r="85" spans="1:16" ht="12.75">
      <c r="A85" s="331" t="s">
        <v>676</v>
      </c>
      <c r="B85" s="370" t="s">
        <v>677</v>
      </c>
      <c r="C85" s="371">
        <f>C86+C87+C88+C89+C90+C94</f>
        <v>23488</v>
      </c>
      <c r="D85" s="371">
        <f>D86+D87+D88+D89+D90+D94</f>
        <v>19091</v>
      </c>
      <c r="E85" s="371">
        <f>E86+E87+E88+E89+E90+E94</f>
        <v>4397</v>
      </c>
      <c r="F85" s="371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678</v>
      </c>
      <c r="B86" s="370" t="s">
        <v>679</v>
      </c>
      <c r="C86" s="372">
        <v>112</v>
      </c>
      <c r="D86" s="372">
        <f>C86</f>
        <v>112</v>
      </c>
      <c r="E86" s="371">
        <v>0</v>
      </c>
      <c r="F86" s="372">
        <v>64</v>
      </c>
    </row>
    <row r="87" spans="1:6" ht="12.75">
      <c r="A87" s="331" t="s">
        <v>680</v>
      </c>
      <c r="B87" s="370" t="s">
        <v>681</v>
      </c>
      <c r="C87" s="372">
        <v>17642</v>
      </c>
      <c r="D87" s="372">
        <f>C87-E87</f>
        <v>13245</v>
      </c>
      <c r="E87" s="371">
        <v>4397</v>
      </c>
      <c r="F87" s="372">
        <v>0</v>
      </c>
    </row>
    <row r="88" spans="1:6" ht="12.75">
      <c r="A88" s="331" t="s">
        <v>682</v>
      </c>
      <c r="B88" s="370" t="s">
        <v>683</v>
      </c>
      <c r="C88" s="372">
        <v>1072</v>
      </c>
      <c r="D88" s="372">
        <f aca="true" t="shared" si="1" ref="D88:D95">C88</f>
        <v>1072</v>
      </c>
      <c r="E88" s="371">
        <v>0</v>
      </c>
      <c r="F88" s="372">
        <v>0</v>
      </c>
    </row>
    <row r="89" spans="1:6" ht="12.75">
      <c r="A89" s="331" t="s">
        <v>684</v>
      </c>
      <c r="B89" s="370" t="s">
        <v>685</v>
      </c>
      <c r="C89" s="372">
        <v>2666</v>
      </c>
      <c r="D89" s="372">
        <f t="shared" si="1"/>
        <v>2666</v>
      </c>
      <c r="E89" s="371">
        <v>0</v>
      </c>
      <c r="F89" s="372">
        <v>0</v>
      </c>
    </row>
    <row r="90" spans="1:16" ht="12.75">
      <c r="A90" s="331" t="s">
        <v>686</v>
      </c>
      <c r="B90" s="370" t="s">
        <v>687</v>
      </c>
      <c r="C90" s="371">
        <f>C91+C92+C93</f>
        <v>1160</v>
      </c>
      <c r="D90" s="372">
        <f t="shared" si="1"/>
        <v>1160</v>
      </c>
      <c r="E90" s="371">
        <v>0</v>
      </c>
      <c r="F90" s="371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688</v>
      </c>
      <c r="B91" s="370" t="s">
        <v>689</v>
      </c>
      <c r="C91" s="372">
        <v>218</v>
      </c>
      <c r="D91" s="372">
        <f t="shared" si="1"/>
        <v>218</v>
      </c>
      <c r="E91" s="371">
        <v>0</v>
      </c>
      <c r="F91" s="372">
        <v>0</v>
      </c>
    </row>
    <row r="92" spans="1:6" ht="12.75">
      <c r="A92" s="331" t="s">
        <v>597</v>
      </c>
      <c r="B92" s="370" t="s">
        <v>690</v>
      </c>
      <c r="C92" s="372">
        <v>405</v>
      </c>
      <c r="D92" s="372">
        <v>40</v>
      </c>
      <c r="E92" s="371">
        <v>365</v>
      </c>
      <c r="F92" s="372">
        <v>0</v>
      </c>
    </row>
    <row r="93" spans="1:6" ht="12.75">
      <c r="A93" s="331" t="s">
        <v>601</v>
      </c>
      <c r="B93" s="370" t="s">
        <v>691</v>
      </c>
      <c r="C93" s="372">
        <v>537</v>
      </c>
      <c r="D93" s="372">
        <f>C93-E93</f>
        <v>375</v>
      </c>
      <c r="E93" s="371">
        <v>162</v>
      </c>
      <c r="F93" s="372">
        <v>0</v>
      </c>
    </row>
    <row r="94" spans="1:6" ht="12.75">
      <c r="A94" s="331" t="s">
        <v>692</v>
      </c>
      <c r="B94" s="370" t="s">
        <v>693</v>
      </c>
      <c r="C94" s="372">
        <v>836</v>
      </c>
      <c r="D94" s="372">
        <f t="shared" si="1"/>
        <v>836</v>
      </c>
      <c r="E94" s="371">
        <v>0</v>
      </c>
      <c r="F94" s="372">
        <v>0</v>
      </c>
    </row>
    <row r="95" spans="1:6" ht="12.75">
      <c r="A95" s="331" t="s">
        <v>694</v>
      </c>
      <c r="B95" s="370" t="s">
        <v>695</v>
      </c>
      <c r="C95" s="372">
        <v>2005</v>
      </c>
      <c r="D95" s="372">
        <f t="shared" si="1"/>
        <v>2005</v>
      </c>
      <c r="E95" s="371">
        <v>0</v>
      </c>
      <c r="F95" s="372">
        <v>0</v>
      </c>
    </row>
    <row r="96" spans="1:16" ht="12.75">
      <c r="A96" s="349" t="s">
        <v>696</v>
      </c>
      <c r="B96" s="373" t="s">
        <v>697</v>
      </c>
      <c r="C96" s="374">
        <f>C71+C75+C80+C85+C95</f>
        <v>27657</v>
      </c>
      <c r="D96" s="374">
        <f>D71+D75+D80+D85+D95</f>
        <v>23247</v>
      </c>
      <c r="E96" s="374">
        <f>E71+E75+E80+E85+E95</f>
        <v>4410</v>
      </c>
      <c r="F96" s="374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698</v>
      </c>
      <c r="B97" s="373" t="s">
        <v>699</v>
      </c>
      <c r="C97" s="374">
        <f>C66+C68+C96</f>
        <v>30120</v>
      </c>
      <c r="D97" s="374">
        <f>D66+D68+D96</f>
        <v>23436</v>
      </c>
      <c r="E97" s="374">
        <f>E66+E68+E96</f>
        <v>6684</v>
      </c>
      <c r="F97" s="374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56"/>
      <c r="B98" s="378"/>
      <c r="C98" s="379"/>
      <c r="D98" s="379"/>
      <c r="E98" s="379"/>
      <c r="F98" s="380"/>
    </row>
    <row r="99" spans="1:27" ht="12">
      <c r="A99" s="356" t="s">
        <v>700</v>
      </c>
      <c r="B99" s="378"/>
      <c r="C99" s="379"/>
      <c r="D99" s="379"/>
      <c r="E99" s="379"/>
      <c r="F99" s="361" t="s">
        <v>701</v>
      </c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</row>
    <row r="100" spans="1:16" s="382" customFormat="1" ht="24">
      <c r="A100" s="365" t="s">
        <v>456</v>
      </c>
      <c r="B100" s="370" t="s">
        <v>702</v>
      </c>
      <c r="C100" s="366" t="s">
        <v>703</v>
      </c>
      <c r="D100" s="366" t="s">
        <v>704</v>
      </c>
      <c r="E100" s="366" t="s">
        <v>705</v>
      </c>
      <c r="F100" s="366" t="s">
        <v>706</v>
      </c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</row>
    <row r="101" spans="1:16" s="382" customFormat="1" ht="12">
      <c r="A101" s="365" t="s">
        <v>10</v>
      </c>
      <c r="B101" s="370" t="s">
        <v>11</v>
      </c>
      <c r="C101" s="366">
        <v>1</v>
      </c>
      <c r="D101" s="366">
        <v>2</v>
      </c>
      <c r="E101" s="366">
        <v>3</v>
      </c>
      <c r="F101" s="383">
        <v>4</v>
      </c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</row>
    <row r="102" spans="1:14" ht="12.75">
      <c r="A102" s="384" t="s">
        <v>707</v>
      </c>
      <c r="B102" s="370" t="s">
        <v>708</v>
      </c>
      <c r="C102" s="372">
        <v>0</v>
      </c>
      <c r="D102" s="372">
        <v>0</v>
      </c>
      <c r="E102" s="372">
        <v>0</v>
      </c>
      <c r="F102" s="372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84" t="s">
        <v>709</v>
      </c>
      <c r="B103" s="370" t="s">
        <v>710</v>
      </c>
      <c r="C103" s="372">
        <v>330</v>
      </c>
      <c r="D103" s="372">
        <v>120</v>
      </c>
      <c r="E103" s="372">
        <v>109</v>
      </c>
      <c r="F103" s="372">
        <f>C103+D103-E103</f>
        <v>341</v>
      </c>
    </row>
    <row r="104" spans="1:6" ht="12.75">
      <c r="A104" s="384" t="s">
        <v>711</v>
      </c>
      <c r="B104" s="370" t="s">
        <v>712</v>
      </c>
      <c r="C104" s="372">
        <v>0</v>
      </c>
      <c r="D104" s="372">
        <v>0</v>
      </c>
      <c r="E104" s="372">
        <v>0</v>
      </c>
      <c r="F104" s="372">
        <f>C104+D104-E104</f>
        <v>0</v>
      </c>
    </row>
    <row r="105" spans="1:16" ht="12.75">
      <c r="A105" s="385" t="s">
        <v>713</v>
      </c>
      <c r="B105" s="373" t="s">
        <v>714</v>
      </c>
      <c r="C105" s="372">
        <f>SUM(C102:C104)</f>
        <v>330</v>
      </c>
      <c r="D105" s="372">
        <f>SUM(D102:D104)</f>
        <v>120</v>
      </c>
      <c r="E105" s="372">
        <f>SUM(E102:E104)</f>
        <v>109</v>
      </c>
      <c r="F105" s="372">
        <f>SUM(F102:F104)</f>
        <v>341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86" t="s">
        <v>715</v>
      </c>
      <c r="B106" s="386"/>
      <c r="C106" s="356"/>
      <c r="D106" s="356"/>
      <c r="E106" s="356"/>
      <c r="F106" s="32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</row>
    <row r="107" spans="1:27" ht="24" customHeight="1">
      <c r="A107" s="503" t="s">
        <v>716</v>
      </c>
      <c r="B107" s="503"/>
      <c r="C107" s="503"/>
      <c r="D107" s="503"/>
      <c r="E107" s="503"/>
      <c r="F107" s="357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</row>
    <row r="108" spans="1:6" ht="12">
      <c r="A108" s="387"/>
      <c r="B108" s="387"/>
      <c r="C108" s="387"/>
      <c r="D108" s="387"/>
      <c r="E108" s="388"/>
      <c r="F108" s="387"/>
    </row>
    <row r="109" spans="1:6" ht="12.75">
      <c r="A109" s="387"/>
      <c r="B109" s="176" t="s">
        <v>850</v>
      </c>
      <c r="C109" s="142"/>
      <c r="D109" s="177"/>
      <c r="E109" s="176" t="s">
        <v>851</v>
      </c>
      <c r="F109" s="64"/>
    </row>
    <row r="110" spans="1:6" ht="12.75">
      <c r="A110" s="387"/>
      <c r="B110" s="488" t="s">
        <v>853</v>
      </c>
      <c r="C110" s="488"/>
      <c r="D110" s="488"/>
      <c r="E110" s="493" t="s">
        <v>852</v>
      </c>
      <c r="F110" s="493"/>
    </row>
    <row r="111" spans="1:6" ht="12">
      <c r="A111" s="387"/>
      <c r="B111" s="387"/>
      <c r="C111" s="387"/>
      <c r="D111" s="387"/>
      <c r="E111" s="387"/>
      <c r="F111" s="387"/>
    </row>
  </sheetData>
  <sheetProtection/>
  <mergeCells count="49">
    <mergeCell ref="C26:D26"/>
    <mergeCell ref="C36:D36"/>
    <mergeCell ref="C44:D44"/>
    <mergeCell ref="A48:A49"/>
    <mergeCell ref="B48:B49"/>
    <mergeCell ref="C48:C49"/>
    <mergeCell ref="C32:D32"/>
    <mergeCell ref="C35:D35"/>
    <mergeCell ref="C37:D37"/>
    <mergeCell ref="A1:D1"/>
    <mergeCell ref="C41:D41"/>
    <mergeCell ref="C11:D11"/>
    <mergeCell ref="C12:D12"/>
    <mergeCell ref="C13:D13"/>
    <mergeCell ref="C14:D14"/>
    <mergeCell ref="C33:D33"/>
    <mergeCell ref="C15:D15"/>
    <mergeCell ref="C16:D16"/>
    <mergeCell ref="C19:D19"/>
    <mergeCell ref="C8:D8"/>
    <mergeCell ref="C10:D10"/>
    <mergeCell ref="B110:D110"/>
    <mergeCell ref="C17:D17"/>
    <mergeCell ref="C18:D18"/>
    <mergeCell ref="C20:D20"/>
    <mergeCell ref="C25:D25"/>
    <mergeCell ref="C34:D34"/>
    <mergeCell ref="C21:D21"/>
    <mergeCell ref="C22:D22"/>
    <mergeCell ref="A3:C3"/>
    <mergeCell ref="A6:A7"/>
    <mergeCell ref="B6:B7"/>
    <mergeCell ref="C6:D7"/>
    <mergeCell ref="C9:D9"/>
    <mergeCell ref="C31:D31"/>
    <mergeCell ref="C27:D27"/>
    <mergeCell ref="C28:D28"/>
    <mergeCell ref="C23:D23"/>
    <mergeCell ref="C24:D24"/>
    <mergeCell ref="E110:F110"/>
    <mergeCell ref="F19:G19"/>
    <mergeCell ref="C39:D39"/>
    <mergeCell ref="C40:D40"/>
    <mergeCell ref="C38:D38"/>
    <mergeCell ref="C29:D29"/>
    <mergeCell ref="C30:D30"/>
    <mergeCell ref="A107:E107"/>
    <mergeCell ref="C42:D42"/>
    <mergeCell ref="C43:D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C72:D74 F68 C68:D68 F57:F65 F91:F95 F53:F55 C53:D55 C102:E104 F33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717</v>
      </c>
    </row>
    <row r="2" spans="1:10" ht="12.75" customHeight="1">
      <c r="A2" s="526" t="s">
        <v>842</v>
      </c>
      <c r="B2" s="526"/>
      <c r="C2" s="526"/>
      <c r="D2" s="526"/>
      <c r="E2" s="526"/>
      <c r="F2" s="526"/>
      <c r="G2" s="526"/>
      <c r="H2" s="526"/>
      <c r="I2" s="526"/>
      <c r="J2" s="48"/>
    </row>
    <row r="3" spans="1:10" ht="12.75" customHeight="1">
      <c r="A3" s="527"/>
      <c r="B3" s="527"/>
      <c r="C3" s="527"/>
      <c r="D3" s="527"/>
      <c r="E3" s="527"/>
      <c r="F3" s="527"/>
      <c r="G3" s="527"/>
      <c r="H3" s="527"/>
      <c r="I3" s="527"/>
      <c r="J3" s="48"/>
    </row>
    <row r="4" spans="1:10" ht="24" customHeight="1">
      <c r="A4" s="528" t="s">
        <v>840</v>
      </c>
      <c r="B4" s="528"/>
      <c r="C4" s="528"/>
      <c r="D4" s="49"/>
      <c r="E4" s="49"/>
      <c r="F4" s="49"/>
      <c r="G4" s="49"/>
      <c r="H4" s="49"/>
      <c r="I4" s="50" t="s">
        <v>848</v>
      </c>
      <c r="J4" s="49"/>
    </row>
    <row r="5" spans="1:10" ht="12.75">
      <c r="A5" s="51" t="s">
        <v>878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718</v>
      </c>
    </row>
    <row r="7" spans="1:9" s="237" customFormat="1" ht="12">
      <c r="A7" s="523" t="s">
        <v>456</v>
      </c>
      <c r="B7" s="232"/>
      <c r="C7" s="233" t="s">
        <v>719</v>
      </c>
      <c r="D7" s="234"/>
      <c r="E7" s="235"/>
      <c r="F7" s="236" t="s">
        <v>720</v>
      </c>
      <c r="G7" s="236"/>
      <c r="H7" s="236"/>
      <c r="I7" s="236"/>
    </row>
    <row r="8" spans="1:9" s="237" customFormat="1" ht="21.75" customHeight="1">
      <c r="A8" s="531"/>
      <c r="B8" s="238" t="s">
        <v>4</v>
      </c>
      <c r="C8" s="523" t="s">
        <v>721</v>
      </c>
      <c r="D8" s="523" t="s">
        <v>722</v>
      </c>
      <c r="E8" s="523" t="s">
        <v>723</v>
      </c>
      <c r="F8" s="523" t="s">
        <v>724</v>
      </c>
      <c r="G8" s="239" t="s">
        <v>725</v>
      </c>
      <c r="H8" s="239"/>
      <c r="I8" s="529" t="s">
        <v>726</v>
      </c>
    </row>
    <row r="9" spans="1:9" s="237" customFormat="1" ht="30.75" customHeight="1">
      <c r="A9" s="524"/>
      <c r="B9" s="240"/>
      <c r="C9" s="524"/>
      <c r="D9" s="524"/>
      <c r="E9" s="524"/>
      <c r="F9" s="524"/>
      <c r="G9" s="241" t="s">
        <v>467</v>
      </c>
      <c r="H9" s="241" t="s">
        <v>468</v>
      </c>
      <c r="I9" s="530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727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728</v>
      </c>
      <c r="B12" s="249" t="s">
        <v>729</v>
      </c>
      <c r="C12" s="250">
        <v>18058034</v>
      </c>
      <c r="D12" s="250">
        <v>0</v>
      </c>
      <c r="E12" s="250">
        <v>0</v>
      </c>
      <c r="F12" s="250">
        <v>6284</v>
      </c>
      <c r="G12" s="250">
        <v>0</v>
      </c>
      <c r="H12" s="250">
        <v>0</v>
      </c>
      <c r="I12" s="251">
        <f>F12+G12-H12</f>
        <v>6284</v>
      </c>
    </row>
    <row r="13" spans="1:9" s="57" customFormat="1" ht="12.75">
      <c r="A13" s="246" t="s">
        <v>730</v>
      </c>
      <c r="B13" s="249" t="s">
        <v>731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531</v>
      </c>
      <c r="B14" s="249" t="s">
        <v>732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733</v>
      </c>
      <c r="B15" s="249" t="s">
        <v>734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735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499</v>
      </c>
      <c r="B17" s="254" t="s">
        <v>736</v>
      </c>
      <c r="C17" s="255">
        <f>SUM(C12:C16)</f>
        <v>18058104</v>
      </c>
      <c r="D17" s="255">
        <v>0</v>
      </c>
      <c r="E17" s="255">
        <v>0</v>
      </c>
      <c r="F17" s="255">
        <f>SUM(F12:F16)</f>
        <v>7032</v>
      </c>
      <c r="G17" s="255">
        <f>SUM(G12:G16)</f>
        <v>0</v>
      </c>
      <c r="H17" s="255">
        <f>SUM(H12:H16)</f>
        <v>0</v>
      </c>
      <c r="I17" s="255">
        <f>SUM(I12:I16)</f>
        <v>7032</v>
      </c>
    </row>
    <row r="18" spans="1:9" s="57" customFormat="1" ht="12.75">
      <c r="A18" s="246" t="s">
        <v>737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728</v>
      </c>
      <c r="B19" s="249" t="s">
        <v>738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739</v>
      </c>
      <c r="B20" s="249" t="s">
        <v>740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741</v>
      </c>
      <c r="B21" s="249" t="s">
        <v>742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743</v>
      </c>
      <c r="B22" s="249" t="s">
        <v>744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745</v>
      </c>
      <c r="B23" s="249" t="s">
        <v>746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747</v>
      </c>
      <c r="B24" s="249" t="s">
        <v>748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749</v>
      </c>
      <c r="B25" s="257" t="s">
        <v>750</v>
      </c>
      <c r="C25" s="250">
        <v>0</v>
      </c>
      <c r="D25" s="250">
        <v>0</v>
      </c>
      <c r="E25" s="250">
        <v>0</v>
      </c>
      <c r="F25" s="250">
        <v>1631</v>
      </c>
      <c r="G25" s="250">
        <v>21</v>
      </c>
      <c r="H25" s="250">
        <v>0</v>
      </c>
      <c r="I25" s="251">
        <f>F25+G25-H25</f>
        <v>1652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516</v>
      </c>
      <c r="B26" s="254" t="s">
        <v>751</v>
      </c>
      <c r="C26" s="255">
        <v>0</v>
      </c>
      <c r="D26" s="255">
        <v>0</v>
      </c>
      <c r="E26" s="255">
        <v>0</v>
      </c>
      <c r="F26" s="255">
        <f>SUM(F19:F25)</f>
        <v>1631</v>
      </c>
      <c r="G26" s="255">
        <f>SUM(G19:G25)</f>
        <v>21</v>
      </c>
      <c r="H26" s="255">
        <v>0</v>
      </c>
      <c r="I26" s="255">
        <f>SUM(I19:I25)</f>
        <v>1652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5" t="s">
        <v>752</v>
      </c>
      <c r="B27" s="525"/>
      <c r="C27" s="525"/>
      <c r="D27" s="525"/>
      <c r="E27" s="525"/>
      <c r="F27" s="525"/>
      <c r="G27" s="525"/>
      <c r="H27" s="525"/>
      <c r="I27" s="525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850</v>
      </c>
      <c r="D29" s="142"/>
      <c r="E29" s="177"/>
      <c r="F29" s="176" t="s">
        <v>851</v>
      </c>
      <c r="G29" s="64"/>
      <c r="H29" s="59"/>
      <c r="I29" s="59"/>
    </row>
    <row r="30" spans="1:9" s="57" customFormat="1" ht="12.75">
      <c r="A30" s="46"/>
      <c r="B30" s="46"/>
      <c r="C30" s="488" t="s">
        <v>853</v>
      </c>
      <c r="D30" s="488"/>
      <c r="E30" s="488"/>
      <c r="F30" s="493" t="s">
        <v>852</v>
      </c>
      <c r="G30" s="493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412" customWidth="1"/>
    <col min="2" max="2" width="10.421875" style="412" bestFit="1" customWidth="1"/>
    <col min="3" max="3" width="15.57421875" style="413" customWidth="1"/>
    <col min="4" max="4" width="18.7109375" style="412" customWidth="1"/>
    <col min="5" max="6" width="18.7109375" style="413" customWidth="1"/>
    <col min="7" max="7" width="10.7109375" style="412" customWidth="1"/>
    <col min="8" max="8" width="53.7109375" style="412" customWidth="1"/>
    <col min="9" max="16384" width="10.7109375" style="412" customWidth="1"/>
  </cols>
  <sheetData>
    <row r="1" spans="1:6" ht="15">
      <c r="A1" s="532" t="s">
        <v>843</v>
      </c>
      <c r="B1" s="532"/>
      <c r="C1" s="532"/>
      <c r="D1" s="532"/>
      <c r="E1" s="410"/>
      <c r="F1" s="411" t="s">
        <v>753</v>
      </c>
    </row>
    <row r="2" spans="1:6" ht="8.25" customHeight="1">
      <c r="A2" s="536"/>
      <c r="B2" s="536"/>
      <c r="C2" s="536"/>
      <c r="D2" s="536"/>
      <c r="E2" s="536"/>
      <c r="F2" s="536"/>
    </row>
    <row r="3" spans="1:6" ht="15.75" customHeight="1">
      <c r="A3" s="533" t="s">
        <v>840</v>
      </c>
      <c r="B3" s="533"/>
      <c r="C3" s="533"/>
      <c r="D3" s="533"/>
      <c r="F3" s="414" t="s">
        <v>856</v>
      </c>
    </row>
    <row r="4" spans="1:7" ht="12.75">
      <c r="A4" s="415" t="s">
        <v>882</v>
      </c>
      <c r="B4" s="415"/>
      <c r="C4" s="416"/>
      <c r="D4" s="417"/>
      <c r="E4" s="418"/>
      <c r="F4" s="419"/>
      <c r="G4" s="417"/>
    </row>
    <row r="5" spans="3:6" s="420" customFormat="1" ht="12.75">
      <c r="C5" s="421"/>
      <c r="D5" s="422"/>
      <c r="E5" s="421"/>
      <c r="F5" s="423" t="s">
        <v>269</v>
      </c>
    </row>
    <row r="6" spans="1:8" s="425" customFormat="1" ht="63" customHeight="1">
      <c r="A6" s="258" t="s">
        <v>754</v>
      </c>
      <c r="B6" s="62" t="s">
        <v>4</v>
      </c>
      <c r="C6" s="259" t="s">
        <v>755</v>
      </c>
      <c r="D6" s="259" t="s">
        <v>756</v>
      </c>
      <c r="E6" s="259" t="s">
        <v>757</v>
      </c>
      <c r="F6" s="259" t="s">
        <v>758</v>
      </c>
      <c r="G6" s="424"/>
      <c r="H6" s="424"/>
    </row>
    <row r="7" spans="1:6" s="425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26" t="s">
        <v>759</v>
      </c>
      <c r="B8" s="426"/>
      <c r="C8" s="427"/>
      <c r="D8" s="428"/>
      <c r="E8" s="427"/>
      <c r="F8" s="427"/>
    </row>
    <row r="9" spans="1:6" s="431" customFormat="1" ht="14.25">
      <c r="A9" s="429" t="s">
        <v>760</v>
      </c>
      <c r="B9" s="429"/>
      <c r="C9" s="430"/>
      <c r="D9" s="429"/>
      <c r="E9" s="430"/>
      <c r="F9" s="430"/>
    </row>
    <row r="10" spans="1:6" s="431" customFormat="1" ht="15">
      <c r="A10" s="429" t="s">
        <v>861</v>
      </c>
      <c r="B10" s="432"/>
      <c r="C10" s="433">
        <v>0</v>
      </c>
      <c r="D10" s="434">
        <v>64.53</v>
      </c>
      <c r="E10" s="433">
        <f>C10</f>
        <v>0</v>
      </c>
      <c r="F10" s="435">
        <v>0</v>
      </c>
    </row>
    <row r="11" spans="1:6" s="431" customFormat="1" ht="15">
      <c r="A11" s="429" t="s">
        <v>862</v>
      </c>
      <c r="B11" s="432"/>
      <c r="C11" s="433">
        <v>0</v>
      </c>
      <c r="D11" s="434">
        <v>98.74</v>
      </c>
      <c r="E11" s="433"/>
      <c r="F11" s="433">
        <f>C11</f>
        <v>0</v>
      </c>
    </row>
    <row r="12" spans="1:6" s="431" customFormat="1" ht="15">
      <c r="A12" s="429" t="s">
        <v>863</v>
      </c>
      <c r="B12" s="432"/>
      <c r="C12" s="433">
        <v>0</v>
      </c>
      <c r="D12" s="434">
        <v>86.88</v>
      </c>
      <c r="E12" s="433">
        <f>C12</f>
        <v>0</v>
      </c>
      <c r="F12" s="435">
        <v>0</v>
      </c>
    </row>
    <row r="13" spans="1:6" s="431" customFormat="1" ht="15">
      <c r="A13" s="429" t="s">
        <v>864</v>
      </c>
      <c r="B13" s="432"/>
      <c r="C13" s="433">
        <v>0</v>
      </c>
      <c r="D13" s="434">
        <v>51.4</v>
      </c>
      <c r="E13" s="433">
        <f>C13</f>
        <v>0</v>
      </c>
      <c r="F13" s="435">
        <v>0</v>
      </c>
    </row>
    <row r="14" spans="1:6" s="431" customFormat="1" ht="15">
      <c r="A14" s="432" t="s">
        <v>865</v>
      </c>
      <c r="B14" s="432"/>
      <c r="C14" s="433">
        <v>0</v>
      </c>
      <c r="D14" s="434">
        <v>53.6</v>
      </c>
      <c r="E14" s="433">
        <v>0</v>
      </c>
      <c r="F14" s="435">
        <f>C14</f>
        <v>0</v>
      </c>
    </row>
    <row r="15" spans="1:6" s="431" customFormat="1" ht="15">
      <c r="A15" s="429" t="s">
        <v>866</v>
      </c>
      <c r="B15" s="432"/>
      <c r="C15" s="433">
        <v>0</v>
      </c>
      <c r="D15" s="434">
        <v>65</v>
      </c>
      <c r="E15" s="433">
        <v>0</v>
      </c>
      <c r="F15" s="435">
        <f>C15</f>
        <v>0</v>
      </c>
    </row>
    <row r="16" spans="1:9" s="431" customFormat="1" ht="15">
      <c r="A16" s="436" t="s">
        <v>499</v>
      </c>
      <c r="B16" s="437" t="s">
        <v>761</v>
      </c>
      <c r="C16" s="438">
        <f>SUM(C10:C15)</f>
        <v>0</v>
      </c>
      <c r="D16" s="439"/>
      <c r="E16" s="438">
        <f>SUM(E10:E15)</f>
        <v>0</v>
      </c>
      <c r="F16" s="440">
        <f>SUM(F10:F15)</f>
        <v>0</v>
      </c>
      <c r="G16" s="441"/>
      <c r="H16" s="441"/>
      <c r="I16" s="441"/>
    </row>
    <row r="17" spans="1:6" s="431" customFormat="1" ht="15">
      <c r="A17" s="429" t="s">
        <v>762</v>
      </c>
      <c r="B17" s="429"/>
      <c r="C17" s="438"/>
      <c r="D17" s="439"/>
      <c r="E17" s="438"/>
      <c r="F17" s="442"/>
    </row>
    <row r="18" spans="1:6" s="431" customFormat="1" ht="15">
      <c r="A18" s="429" t="s">
        <v>875</v>
      </c>
      <c r="B18" s="429"/>
      <c r="C18" s="433">
        <v>746</v>
      </c>
      <c r="D18" s="443">
        <v>31.98</v>
      </c>
      <c r="E18" s="433"/>
      <c r="F18" s="435">
        <f>C18-E18</f>
        <v>746</v>
      </c>
    </row>
    <row r="19" spans="1:6" s="431" customFormat="1" ht="15">
      <c r="A19" s="429"/>
      <c r="B19" s="429"/>
      <c r="C19" s="433"/>
      <c r="D19" s="443"/>
      <c r="E19" s="433"/>
      <c r="F19" s="435">
        <f>C19-E19</f>
        <v>0</v>
      </c>
    </row>
    <row r="20" spans="1:6" s="431" customFormat="1" ht="15">
      <c r="A20" s="429"/>
      <c r="B20" s="429"/>
      <c r="C20" s="433"/>
      <c r="D20" s="443"/>
      <c r="E20" s="433"/>
      <c r="F20" s="435">
        <f>C20-E20</f>
        <v>0</v>
      </c>
    </row>
    <row r="21" spans="1:9" ht="15">
      <c r="A21" s="444" t="s">
        <v>516</v>
      </c>
      <c r="B21" s="437" t="s">
        <v>763</v>
      </c>
      <c r="C21" s="438">
        <f>SUM(C18:C20)</f>
        <v>746</v>
      </c>
      <c r="D21" s="439"/>
      <c r="E21" s="438">
        <f>SUM(E18:E20)</f>
        <v>0</v>
      </c>
      <c r="F21" s="440">
        <f>SUM(F18:F20)</f>
        <v>746</v>
      </c>
      <c r="G21" s="445"/>
      <c r="H21" s="445"/>
      <c r="I21" s="445"/>
    </row>
    <row r="22" spans="1:6" ht="17.25" customHeight="1">
      <c r="A22" s="428" t="s">
        <v>764</v>
      </c>
      <c r="B22" s="428"/>
      <c r="C22" s="438"/>
      <c r="D22" s="439"/>
      <c r="E22" s="438"/>
      <c r="F22" s="442"/>
    </row>
    <row r="23" spans="1:6" s="431" customFormat="1" ht="15">
      <c r="A23" s="432" t="s">
        <v>867</v>
      </c>
      <c r="B23" s="432"/>
      <c r="C23" s="433">
        <v>0</v>
      </c>
      <c r="D23" s="434">
        <v>30.91</v>
      </c>
      <c r="E23" s="433">
        <f>C23</f>
        <v>0</v>
      </c>
      <c r="F23" s="435">
        <v>0</v>
      </c>
    </row>
    <row r="24" spans="1:6" s="431" customFormat="1" ht="15">
      <c r="A24" s="432" t="s">
        <v>868</v>
      </c>
      <c r="B24" s="432"/>
      <c r="C24" s="433">
        <v>0</v>
      </c>
      <c r="D24" s="434">
        <v>49.99</v>
      </c>
      <c r="E24" s="433">
        <f>C24</f>
        <v>0</v>
      </c>
      <c r="F24" s="435">
        <v>0</v>
      </c>
    </row>
    <row r="25" spans="1:6" s="431" customFormat="1" ht="15">
      <c r="A25" s="432" t="s">
        <v>869</v>
      </c>
      <c r="B25" s="432"/>
      <c r="C25" s="433">
        <v>0</v>
      </c>
      <c r="D25" s="434">
        <v>50</v>
      </c>
      <c r="E25" s="433">
        <v>0</v>
      </c>
      <c r="F25" s="435">
        <v>0</v>
      </c>
    </row>
    <row r="26" spans="1:6" s="431" customFormat="1" ht="15">
      <c r="A26" s="432" t="s">
        <v>876</v>
      </c>
      <c r="B26" s="432"/>
      <c r="C26" s="433">
        <v>0</v>
      </c>
      <c r="D26" s="434">
        <v>50</v>
      </c>
      <c r="E26" s="433"/>
      <c r="F26" s="435"/>
    </row>
    <row r="27" spans="1:9" s="431" customFormat="1" ht="15">
      <c r="A27" s="436" t="s">
        <v>536</v>
      </c>
      <c r="B27" s="437" t="s">
        <v>765</v>
      </c>
      <c r="C27" s="438">
        <f>SUM(C23:C25)</f>
        <v>0</v>
      </c>
      <c r="D27" s="439"/>
      <c r="E27" s="438">
        <f>SUM(E23:E25)</f>
        <v>0</v>
      </c>
      <c r="F27" s="440">
        <f>SUM(F23:F25)</f>
        <v>0</v>
      </c>
      <c r="G27" s="441"/>
      <c r="H27" s="441"/>
      <c r="I27" s="441"/>
    </row>
    <row r="28" spans="1:6" ht="15">
      <c r="A28" s="429" t="s">
        <v>766</v>
      </c>
      <c r="B28" s="428"/>
      <c r="C28" s="438"/>
      <c r="D28" s="439"/>
      <c r="E28" s="438"/>
      <c r="F28" s="442"/>
    </row>
    <row r="29" spans="1:6" s="431" customFormat="1" ht="15">
      <c r="A29" s="467" t="s">
        <v>877</v>
      </c>
      <c r="B29" s="428"/>
      <c r="C29" s="438">
        <v>3942</v>
      </c>
      <c r="D29" s="439">
        <v>12.97</v>
      </c>
      <c r="E29" s="438"/>
      <c r="F29" s="442">
        <f>C29</f>
        <v>3942</v>
      </c>
    </row>
    <row r="30" spans="1:6" s="431" customFormat="1" ht="15">
      <c r="A30" s="432" t="s">
        <v>870</v>
      </c>
      <c r="B30" s="432"/>
      <c r="C30" s="438">
        <v>13</v>
      </c>
      <c r="D30" s="439">
        <v>5</v>
      </c>
      <c r="E30" s="438">
        <v>0</v>
      </c>
      <c r="F30" s="435">
        <f>C30</f>
        <v>13</v>
      </c>
    </row>
    <row r="31" spans="1:6" s="431" customFormat="1" ht="15">
      <c r="A31" s="61" t="s">
        <v>866</v>
      </c>
      <c r="B31" s="262"/>
      <c r="C31" s="468">
        <v>4</v>
      </c>
      <c r="D31" s="443">
        <v>20</v>
      </c>
      <c r="E31" s="468">
        <v>0</v>
      </c>
      <c r="F31" s="469">
        <f>C31</f>
        <v>4</v>
      </c>
    </row>
    <row r="32" spans="1:6" s="431" customFormat="1" ht="15">
      <c r="A32" s="61" t="s">
        <v>871</v>
      </c>
      <c r="B32" s="262"/>
      <c r="C32" s="468">
        <v>9</v>
      </c>
      <c r="D32" s="443">
        <v>16.67</v>
      </c>
      <c r="E32" s="468">
        <v>0</v>
      </c>
      <c r="F32" s="469">
        <v>9</v>
      </c>
    </row>
    <row r="33" spans="1:6" s="431" customFormat="1" ht="15">
      <c r="A33" s="61" t="s">
        <v>872</v>
      </c>
      <c r="B33" s="262"/>
      <c r="C33" s="468">
        <v>1883</v>
      </c>
      <c r="D33" s="443">
        <v>8.28</v>
      </c>
      <c r="E33" s="468">
        <f>C33</f>
        <v>1883</v>
      </c>
      <c r="F33" s="469">
        <v>0</v>
      </c>
    </row>
    <row r="34" spans="1:6" s="431" customFormat="1" ht="15">
      <c r="A34" s="429" t="s">
        <v>864</v>
      </c>
      <c r="B34" s="262"/>
      <c r="C34" s="468">
        <v>132</v>
      </c>
      <c r="D34" s="443">
        <v>0.8</v>
      </c>
      <c r="E34" s="468">
        <f>C34</f>
        <v>132</v>
      </c>
      <c r="F34" s="469"/>
    </row>
    <row r="35" spans="1:6" s="431" customFormat="1" ht="15">
      <c r="A35" s="432" t="s">
        <v>873</v>
      </c>
      <c r="B35" s="432"/>
      <c r="C35" s="433">
        <v>287</v>
      </c>
      <c r="D35" s="434">
        <v>24.2</v>
      </c>
      <c r="E35" s="433">
        <v>0</v>
      </c>
      <c r="F35" s="435">
        <f>C35</f>
        <v>287</v>
      </c>
    </row>
    <row r="36" spans="1:6" s="431" customFormat="1" ht="15">
      <c r="A36" s="432" t="s">
        <v>874</v>
      </c>
      <c r="B36" s="432"/>
      <c r="C36" s="433">
        <v>16</v>
      </c>
      <c r="D36" s="434"/>
      <c r="E36" s="433">
        <v>0</v>
      </c>
      <c r="F36" s="435">
        <f>C36</f>
        <v>16</v>
      </c>
    </row>
    <row r="37" spans="1:9" s="431" customFormat="1" ht="15">
      <c r="A37" s="436"/>
      <c r="B37" s="437" t="s">
        <v>768</v>
      </c>
      <c r="C37" s="438">
        <f>SUM(C29:C36)</f>
        <v>6286</v>
      </c>
      <c r="D37" s="439"/>
      <c r="E37" s="438">
        <f>SUM(E29:E36)</f>
        <v>2015</v>
      </c>
      <c r="F37" s="438">
        <f>SUM(F29:F36)</f>
        <v>4271</v>
      </c>
      <c r="G37" s="441"/>
      <c r="H37" s="441"/>
      <c r="I37" s="441"/>
    </row>
    <row r="38" spans="1:9" ht="15">
      <c r="A38" s="446" t="s">
        <v>769</v>
      </c>
      <c r="B38" s="437" t="s">
        <v>770</v>
      </c>
      <c r="C38" s="438">
        <f>C37+C27+C21+C16</f>
        <v>7032</v>
      </c>
      <c r="D38" s="439"/>
      <c r="E38" s="438">
        <f>E37+E27+E21+E16</f>
        <v>2015</v>
      </c>
      <c r="F38" s="440">
        <f>F37+F27+F21+F16</f>
        <v>5017</v>
      </c>
      <c r="G38" s="445"/>
      <c r="H38" s="445"/>
      <c r="I38" s="445"/>
    </row>
    <row r="39" spans="1:6" ht="15">
      <c r="A39" s="426" t="s">
        <v>771</v>
      </c>
      <c r="B39" s="426"/>
      <c r="C39" s="438"/>
      <c r="D39" s="439"/>
      <c r="E39" s="438"/>
      <c r="F39" s="442"/>
    </row>
    <row r="40" spans="1:6" s="431" customFormat="1" ht="14.25">
      <c r="A40" s="429" t="s">
        <v>760</v>
      </c>
      <c r="B40" s="429"/>
      <c r="C40" s="449"/>
      <c r="D40" s="450"/>
      <c r="E40" s="449"/>
      <c r="F40" s="451"/>
    </row>
    <row r="41" spans="1:6" s="431" customFormat="1" ht="14.25">
      <c r="A41" s="429" t="s">
        <v>772</v>
      </c>
      <c r="B41" s="429"/>
      <c r="C41" s="452"/>
      <c r="D41" s="453"/>
      <c r="E41" s="452"/>
      <c r="F41" s="454">
        <f>C41-E41</f>
        <v>0</v>
      </c>
    </row>
    <row r="42" spans="1:6" s="431" customFormat="1" ht="14.25">
      <c r="A42" s="429" t="s">
        <v>773</v>
      </c>
      <c r="B42" s="429"/>
      <c r="C42" s="452"/>
      <c r="D42" s="453"/>
      <c r="E42" s="452"/>
      <c r="F42" s="454">
        <f>C42-E42</f>
        <v>0</v>
      </c>
    </row>
    <row r="43" spans="1:6" s="431" customFormat="1" ht="14.25">
      <c r="A43" s="429" t="s">
        <v>481</v>
      </c>
      <c r="B43" s="429"/>
      <c r="C43" s="452"/>
      <c r="D43" s="453"/>
      <c r="E43" s="452"/>
      <c r="F43" s="454">
        <f>C43-E43</f>
        <v>0</v>
      </c>
    </row>
    <row r="44" spans="1:9" ht="12.75">
      <c r="A44" s="444" t="s">
        <v>499</v>
      </c>
      <c r="B44" s="437" t="s">
        <v>774</v>
      </c>
      <c r="C44" s="447">
        <f>SUM(C41:C43)</f>
        <v>0</v>
      </c>
      <c r="D44" s="448"/>
      <c r="E44" s="447">
        <f>SUM(E41:E43)</f>
        <v>0</v>
      </c>
      <c r="F44" s="455">
        <f>SUM(F41:F43)</f>
        <v>0</v>
      </c>
      <c r="G44" s="445"/>
      <c r="H44" s="445"/>
      <c r="I44" s="445"/>
    </row>
    <row r="45" spans="1:6" s="431" customFormat="1" ht="14.25">
      <c r="A45" s="429" t="s">
        <v>762</v>
      </c>
      <c r="B45" s="429"/>
      <c r="C45" s="449"/>
      <c r="D45" s="450"/>
      <c r="E45" s="449"/>
      <c r="F45" s="451"/>
    </row>
    <row r="46" spans="1:6" s="431" customFormat="1" ht="14.25">
      <c r="A46" s="429" t="s">
        <v>475</v>
      </c>
      <c r="B46" s="429"/>
      <c r="C46" s="452"/>
      <c r="D46" s="453"/>
      <c r="E46" s="452"/>
      <c r="F46" s="454">
        <f>C46-E46</f>
        <v>0</v>
      </c>
    </row>
    <row r="47" spans="1:6" s="431" customFormat="1" ht="14.25">
      <c r="A47" s="429" t="s">
        <v>478</v>
      </c>
      <c r="B47" s="429"/>
      <c r="C47" s="452"/>
      <c r="D47" s="453"/>
      <c r="E47" s="452"/>
      <c r="F47" s="454">
        <f>C47-E47</f>
        <v>0</v>
      </c>
    </row>
    <row r="48" spans="1:6" s="431" customFormat="1" ht="14.25">
      <c r="A48" s="429" t="s">
        <v>481</v>
      </c>
      <c r="B48" s="429"/>
      <c r="C48" s="452"/>
      <c r="D48" s="453"/>
      <c r="E48" s="452"/>
      <c r="F48" s="454">
        <f>C48-E48</f>
        <v>0</v>
      </c>
    </row>
    <row r="49" spans="1:9" ht="12.75">
      <c r="A49" s="444" t="s">
        <v>516</v>
      </c>
      <c r="B49" s="437" t="s">
        <v>775</v>
      </c>
      <c r="C49" s="447">
        <f>SUM(C46:C48)</f>
        <v>0</v>
      </c>
      <c r="D49" s="448"/>
      <c r="E49" s="447">
        <f>SUM(E46:E48)</f>
        <v>0</v>
      </c>
      <c r="F49" s="455">
        <f>SUM(F46:F48)</f>
        <v>0</v>
      </c>
      <c r="G49" s="445"/>
      <c r="H49" s="445"/>
      <c r="I49" s="445"/>
    </row>
    <row r="50" spans="1:6" s="431" customFormat="1" ht="14.25">
      <c r="A50" s="429" t="s">
        <v>764</v>
      </c>
      <c r="B50" s="429"/>
      <c r="C50" s="449"/>
      <c r="D50" s="450"/>
      <c r="E50" s="449"/>
      <c r="F50" s="451"/>
    </row>
    <row r="51" spans="1:6" s="431" customFormat="1" ht="14.25">
      <c r="A51" s="429" t="s">
        <v>475</v>
      </c>
      <c r="B51" s="429"/>
      <c r="C51" s="452"/>
      <c r="D51" s="453"/>
      <c r="E51" s="452"/>
      <c r="F51" s="454">
        <f>C51-E51</f>
        <v>0</v>
      </c>
    </row>
    <row r="52" spans="1:6" s="431" customFormat="1" ht="14.25">
      <c r="A52" s="429" t="s">
        <v>478</v>
      </c>
      <c r="B52" s="429"/>
      <c r="C52" s="452"/>
      <c r="D52" s="453"/>
      <c r="E52" s="452"/>
      <c r="F52" s="454">
        <f>C52-E52</f>
        <v>0</v>
      </c>
    </row>
    <row r="53" spans="1:6" s="431" customFormat="1" ht="14.25">
      <c r="A53" s="429" t="s">
        <v>481</v>
      </c>
      <c r="B53" s="429"/>
      <c r="C53" s="452"/>
      <c r="D53" s="453"/>
      <c r="E53" s="452"/>
      <c r="F53" s="454">
        <f>C53-E53</f>
        <v>0</v>
      </c>
    </row>
    <row r="54" spans="1:9" ht="12.75">
      <c r="A54" s="444" t="s">
        <v>536</v>
      </c>
      <c r="B54" s="437" t="s">
        <v>776</v>
      </c>
      <c r="C54" s="447">
        <f>SUM(C51:C53)</f>
        <v>0</v>
      </c>
      <c r="D54" s="448"/>
      <c r="E54" s="447">
        <f>SUM(E51:E53)</f>
        <v>0</v>
      </c>
      <c r="F54" s="455">
        <f>SUM(F51:F53)</f>
        <v>0</v>
      </c>
      <c r="G54" s="445"/>
      <c r="H54" s="445"/>
      <c r="I54" s="445"/>
    </row>
    <row r="55" spans="1:6" s="431" customFormat="1" ht="14.25">
      <c r="A55" s="429" t="s">
        <v>766</v>
      </c>
      <c r="B55" s="429"/>
      <c r="C55" s="449"/>
      <c r="D55" s="450"/>
      <c r="E55" s="449"/>
      <c r="F55" s="451"/>
    </row>
    <row r="56" spans="1:6" s="431" customFormat="1" ht="14.25">
      <c r="A56" s="429" t="s">
        <v>475</v>
      </c>
      <c r="B56" s="429"/>
      <c r="C56" s="452"/>
      <c r="D56" s="453"/>
      <c r="E56" s="452"/>
      <c r="F56" s="454">
        <f>C56-E56</f>
        <v>0</v>
      </c>
    </row>
    <row r="57" spans="1:6" s="431" customFormat="1" ht="14.25">
      <c r="A57" s="429" t="s">
        <v>478</v>
      </c>
      <c r="B57" s="429"/>
      <c r="C57" s="452"/>
      <c r="D57" s="453"/>
      <c r="E57" s="452"/>
      <c r="F57" s="454">
        <f>C57-E57</f>
        <v>0</v>
      </c>
    </row>
    <row r="58" spans="1:6" s="431" customFormat="1" ht="14.25">
      <c r="A58" s="429" t="s">
        <v>481</v>
      </c>
      <c r="B58" s="429"/>
      <c r="C58" s="452"/>
      <c r="D58" s="453"/>
      <c r="E58" s="452"/>
      <c r="F58" s="454">
        <f>C58-E58</f>
        <v>0</v>
      </c>
    </row>
    <row r="59" spans="1:9" ht="12.75">
      <c r="A59" s="444" t="s">
        <v>767</v>
      </c>
      <c r="B59" s="437" t="s">
        <v>777</v>
      </c>
      <c r="C59" s="447">
        <f>SUM(C56:C58)</f>
        <v>0</v>
      </c>
      <c r="D59" s="448"/>
      <c r="E59" s="447">
        <f>SUM(E56:E58)</f>
        <v>0</v>
      </c>
      <c r="F59" s="455">
        <f>SUM(F56:F58)</f>
        <v>0</v>
      </c>
      <c r="G59" s="445"/>
      <c r="H59" s="445"/>
      <c r="I59" s="445"/>
    </row>
    <row r="60" spans="1:9" ht="12.75">
      <c r="A60" s="446" t="s">
        <v>778</v>
      </c>
      <c r="B60" s="437" t="s">
        <v>779</v>
      </c>
      <c r="C60" s="447">
        <f>C59+C54+C49+C44</f>
        <v>0</v>
      </c>
      <c r="D60" s="448"/>
      <c r="E60" s="447">
        <f>E59+E54+E49+E44</f>
        <v>0</v>
      </c>
      <c r="F60" s="455">
        <f>F59+F54+F49+F44</f>
        <v>0</v>
      </c>
      <c r="G60" s="445"/>
      <c r="H60" s="445"/>
      <c r="I60" s="445"/>
    </row>
    <row r="61" spans="1:6" ht="12.75">
      <c r="A61" s="456"/>
      <c r="B61" s="456"/>
      <c r="C61" s="457"/>
      <c r="D61" s="458"/>
      <c r="E61" s="457"/>
      <c r="F61" s="457"/>
    </row>
    <row r="62" spans="1:6" ht="16.5" customHeight="1">
      <c r="A62" s="459"/>
      <c r="B62" s="460"/>
      <c r="C62" s="461" t="s">
        <v>850</v>
      </c>
      <c r="D62" s="460"/>
      <c r="E62" s="461" t="s">
        <v>857</v>
      </c>
      <c r="F62" s="461"/>
    </row>
    <row r="63" spans="1:6" ht="12.75">
      <c r="A63" s="460"/>
      <c r="B63" s="460"/>
      <c r="C63" s="534" t="s">
        <v>858</v>
      </c>
      <c r="D63" s="534"/>
      <c r="E63" s="535" t="s">
        <v>859</v>
      </c>
      <c r="F63" s="535"/>
    </row>
    <row r="64" spans="1:6" s="431" customFormat="1" ht="14.25">
      <c r="A64" s="462"/>
      <c r="B64" s="462"/>
      <c r="C64" s="463"/>
      <c r="D64" s="462"/>
      <c r="E64" s="463"/>
      <c r="F64" s="463"/>
    </row>
    <row r="65" spans="3:6" s="431" customFormat="1" ht="14.25">
      <c r="C65" s="463"/>
      <c r="E65" s="463"/>
      <c r="F65" s="464"/>
    </row>
    <row r="66" spans="3:6" s="431" customFormat="1" ht="14.25">
      <c r="C66" s="464"/>
      <c r="E66" s="464"/>
      <c r="F66" s="464"/>
    </row>
    <row r="67" spans="3:6" s="431" customFormat="1" ht="14.25">
      <c r="C67" s="464"/>
      <c r="E67" s="464"/>
      <c r="F67" s="464"/>
    </row>
    <row r="68" spans="3:6" s="431" customFormat="1" ht="14.25">
      <c r="C68" s="464"/>
      <c r="D68" s="465"/>
      <c r="E68" s="464"/>
      <c r="F68" s="464"/>
    </row>
  </sheetData>
  <sheetProtection/>
  <mergeCells count="5">
    <mergeCell ref="A1:D1"/>
    <mergeCell ref="A3:D3"/>
    <mergeCell ref="C63:D63"/>
    <mergeCell ref="E63:F63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58 C41:F43 C46:F48 C51:F53 C23:F26 C30:F36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2013-08-27T12:41:14Z</cp:lastPrinted>
  <dcterms:created xsi:type="dcterms:W3CDTF">2005-11-21T10:10:36Z</dcterms:created>
  <dcterms:modified xsi:type="dcterms:W3CDTF">2013-08-28T08:04:04Z</dcterms:modified>
  <cp:category/>
  <cp:version/>
  <cp:contentType/>
  <cp:contentStatus/>
</cp:coreProperties>
</file>