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tabRatio="585" activeTab="0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'справка № 2-ОТЧЕТ ЗА ДОХОДИТЕ'!$A$1:$H$48</definedName>
    <definedName name="_xlnm.Print_Area" localSheetId="2">'справка №3-ОПП по прекия метод'!$A$1:$E$53</definedName>
    <definedName name="_xlnm.Print_Area" localSheetId="3">'справка №4-ОСК'!$A$1:$M$43</definedName>
    <definedName name="_xlnm.Print_Area" localSheetId="4">'справка №5'!$A$1:$T$45</definedName>
    <definedName name="_xlnm.Print_Area" localSheetId="5">'справка №6'!$A$1:$F$113</definedName>
    <definedName name="_xlnm.Print_Area" localSheetId="7">'справка №8'!$B$1:$G$82</definedName>
  </definedNames>
  <calcPr fullCalcOnLoad="1"/>
</workbook>
</file>

<file path=xl/sharedStrings.xml><?xml version="1.0" encoding="utf-8"?>
<sst xmlns="http://schemas.openxmlformats.org/spreadsheetml/2006/main" count="1084" uniqueCount="880">
  <si>
    <t xml:space="preserve"> СЧЕТОВОДЕН  БАЛАНС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</si>
  <si>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</si>
  <si>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</si>
  <si>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</si>
  <si>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</si>
  <si>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</si>
  <si>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</si>
  <si>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</si>
  <si>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</si>
  <si>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</si>
  <si>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</si>
  <si>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</si>
  <si>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</si>
  <si>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</si>
  <si>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</si>
  <si>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</si>
  <si>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</si>
  <si>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</si>
  <si>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</si>
  <si>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</si>
  <si>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</si>
  <si>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</si>
  <si>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</si>
  <si>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</si>
  <si>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</si>
  <si>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</si>
  <si>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</si>
  <si>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</si>
  <si>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</si>
  <si>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</si>
  <si>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</si>
  <si>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</si>
  <si>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</si>
  <si>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</si>
  <si>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</si>
  <si>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</si>
  <si>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</si>
  <si>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</si>
  <si>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</si>
  <si>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</si>
  <si>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</si>
  <si>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</si>
  <si>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</si>
  <si>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</si>
  <si>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</si>
  <si>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</si>
  <si>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</si>
  <si>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</si>
  <si>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</si>
  <si>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</si>
  <si>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</si>
  <si>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</si>
  <si>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</si>
  <si>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</si>
  <si>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</si>
  <si>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</si>
  <si>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</si>
  <si>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</si>
  <si>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</si>
  <si>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</si>
  <si>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</si>
  <si>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</si>
  <si>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</si>
  <si>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</si>
  <si>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</si>
  <si>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</si>
  <si>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</si>
  <si>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</si>
  <si>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</si>
  <si>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</si>
  <si>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</si>
  <si>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</si>
  <si>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</si>
  <si>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</si>
  <si>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</si>
  <si>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</si>
  <si>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</si>
  <si>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</si>
  <si>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</si>
  <si>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</si>
  <si>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</si>
  <si>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</si>
  <si>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</si>
  <si>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</si>
  <si>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</si>
  <si>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</si>
  <si>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</si>
  <si>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</si>
  <si>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</si>
  <si>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</si>
  <si>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</si>
  <si>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</si>
  <si>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</si>
  <si>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</si>
  <si>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</si>
  <si>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</si>
  <si>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</si>
  <si>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</si>
  <si>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</si>
  <si>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</si>
  <si>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</si>
  <si>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</si>
  <si>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</si>
  <si>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</si>
  <si>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</si>
  <si>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</si>
  <si>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</si>
  <si>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</si>
  <si>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</si>
  <si>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</si>
  <si>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</si>
  <si>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</si>
  <si>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</si>
  <si>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</si>
  <si>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</si>
  <si>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</si>
  <si>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</si>
  <si>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</si>
  <si>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</si>
  <si>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</si>
  <si>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</si>
  <si>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</si>
  <si>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</si>
  <si>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</si>
  <si>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</si>
  <si>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</si>
  <si>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</si>
  <si>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</si>
  <si>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</si>
  <si>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</si>
  <si>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</si>
  <si>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</si>
  <si>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</si>
  <si>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</si>
  <si>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</si>
  <si>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</si>
  <si>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</si>
  <si>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</si>
  <si>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</si>
  <si>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</si>
  <si>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</si>
  <si>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</si>
  <si>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</si>
  <si>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</si>
  <si>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</si>
  <si>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</si>
  <si>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</si>
  <si>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</si>
  <si>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</si>
  <si>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</si>
  <si>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</si>
  <si>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</si>
  <si>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</si>
  <si>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</si>
  <si>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</si>
  <si>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</si>
  <si>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</si>
  <si>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</si>
  <si>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</si>
  <si>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</si>
  <si>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</si>
  <si>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</si>
  <si>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</si>
  <si>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</si>
  <si>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</si>
  <si>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</si>
  <si>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</si>
  <si>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</si>
  <si>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</si>
  <si>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</si>
  <si>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</si>
  <si>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</si>
  <si>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</si>
  <si>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</si>
  <si>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</si>
  <si>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</si>
  <si>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</si>
  <si>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</si>
  <si>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</si>
  <si>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</si>
  <si>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</si>
  <si>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</si>
  <si>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</si>
  <si>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</si>
  <si>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</si>
  <si>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</si>
  <si>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</si>
  <si>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</si>
  <si>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</si>
  <si>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</si>
  <si>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</si>
  <si>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</si>
  <si>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</si>
  <si>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</si>
  <si>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</si>
  <si>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</si>
  <si>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</si>
  <si>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</si>
  <si>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</si>
  <si>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</si>
  <si>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</si>
  <si>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</si>
  <si>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</si>
  <si>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</si>
  <si>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</si>
  <si>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</si>
  <si>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</si>
  <si>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</si>
  <si>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</si>
  <si>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</si>
  <si>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</si>
  <si>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</si>
  <si>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</si>
  <si>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</si>
  <si>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</si>
  <si>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</si>
  <si>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</si>
  <si>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</si>
  <si>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</si>
  <si>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</si>
  <si>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</si>
  <si>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</si>
  <si>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</si>
  <si>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</si>
  <si>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</si>
  <si>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</si>
  <si>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</si>
  <si>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</si>
  <si>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</si>
  <si>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</si>
  <si>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</si>
  <si>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</si>
  <si>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</si>
  <si>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</si>
  <si>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</si>
  <si>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</si>
  <si>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</si>
  <si>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</si>
  <si>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</si>
  <si>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</si>
  <si>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</si>
  <si>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</si>
  <si>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</si>
  <si>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</si>
  <si>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</si>
  <si>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</si>
  <si>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</si>
  <si>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</si>
  <si>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</si>
  <si>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</si>
  <si>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</si>
  <si>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</si>
  <si>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</si>
  <si>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</si>
  <si>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</si>
  <si>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</si>
  <si>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</si>
  <si>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</si>
  <si>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</si>
  <si>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</si>
  <si>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</si>
  <si>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</si>
  <si>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</si>
  <si>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</si>
  <si>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</si>
  <si>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</si>
  <si>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</si>
  <si>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</si>
  <si>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</si>
  <si>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</si>
  <si>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 СОБСТВЕН КАПИТАЛ, МАЛЦИНСТВЕНО УЧАСТИЕ     И ПАСИВИ 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</si>
  <si>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</si>
  <si>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</si>
  <si>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</si>
  <si>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</si>
  <si>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</si>
  <si>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</si>
  <si>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</si>
  <si>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</si>
  <si>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</si>
  <si>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</si>
  <si>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</si>
  <si>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</si>
  <si>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</si>
  <si>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</si>
  <si>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</si>
  <si>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</si>
  <si>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</si>
  <si>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</si>
  <si>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</si>
  <si>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</si>
  <si>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</si>
  <si>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</si>
  <si>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</si>
  <si>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</si>
  <si>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</si>
  <si>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</si>
  <si>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</si>
  <si>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</si>
  <si>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</si>
  <si>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</si>
  <si>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</si>
  <si>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</si>
  <si>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</si>
  <si>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</si>
  <si>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</si>
  <si>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</si>
  <si>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</si>
  <si>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</si>
  <si>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</si>
  <si>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</si>
  <si>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</si>
  <si>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</si>
  <si>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</si>
  <si>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</si>
  <si>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</si>
  <si>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</si>
  <si>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</si>
  <si>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</si>
  <si>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</si>
  <si>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</si>
  <si>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</si>
  <si>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</si>
  <si>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</si>
  <si>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</si>
  <si>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</si>
  <si>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</si>
  <si>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</si>
  <si>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</si>
  <si>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</si>
  <si>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</si>
  <si>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</si>
  <si>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</si>
  <si>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</si>
  <si>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</si>
  <si>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</si>
  <si>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</si>
  <si>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</si>
  <si>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</si>
  <si>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</si>
  <si>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</si>
  <si>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</si>
  <si>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</si>
  <si>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</si>
  <si>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</si>
  <si>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</si>
  <si>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</si>
  <si>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</si>
  <si>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</si>
  <si>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</si>
  <si>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</si>
  <si>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</si>
  <si>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</si>
  <si>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</si>
  <si>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</si>
  <si>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</si>
  <si>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</si>
  <si>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</si>
  <si>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</si>
  <si>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</si>
  <si>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</si>
  <si>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</si>
  <si>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</si>
  <si>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</si>
  <si>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</si>
  <si>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</si>
  <si>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</si>
  <si>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</si>
  <si>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</si>
  <si>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</si>
  <si>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</si>
  <si>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</si>
  <si>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</si>
  <si>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          Нетна печалба за Групата</t>
  </si>
  <si>
    <t>2-0454-2</t>
  </si>
  <si>
    <t>Ж. Нетна загуба за групата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</si>
  <si>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</si>
  <si>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</si>
  <si>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</si>
  <si>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</si>
  <si>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</si>
  <si>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</si>
  <si>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</si>
  <si>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</si>
  <si>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</si>
  <si>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</si>
  <si>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</si>
  <si>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</si>
  <si>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</si>
  <si>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</si>
  <si>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</si>
  <si>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</si>
  <si>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</si>
  <si>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</si>
  <si>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</si>
  <si>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</si>
  <si>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</si>
  <si>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</si>
  <si>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</si>
  <si>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</si>
  <si>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</si>
  <si>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</si>
  <si>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</si>
  <si>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</si>
  <si>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</si>
  <si>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</si>
  <si>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</si>
  <si>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</si>
  <si>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</si>
  <si>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</si>
  <si>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</si>
  <si>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</si>
  <si>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</si>
  <si>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</si>
  <si>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</si>
  <si>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</si>
  <si>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</si>
  <si>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</si>
  <si>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</si>
  <si>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</si>
  <si>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</si>
  <si>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</si>
  <si>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</si>
  <si>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</si>
  <si>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</si>
  <si>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</si>
  <si>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</si>
  <si>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</si>
  <si>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</si>
  <si>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</si>
  <si>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</si>
  <si>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</si>
  <si>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</si>
  <si>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</si>
  <si>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</si>
  <si>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</si>
  <si>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</si>
  <si>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</si>
  <si>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</si>
  <si>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</si>
  <si>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</si>
  <si>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</si>
  <si>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</si>
  <si>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</si>
  <si>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</si>
  <si>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</si>
  <si>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</si>
  <si>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</si>
  <si>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</si>
  <si>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</si>
  <si>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</si>
  <si>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</si>
  <si>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</si>
  <si>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</si>
  <si>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</si>
  <si>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</si>
  <si>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</si>
  <si>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</si>
  <si>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</si>
  <si>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</si>
  <si>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</si>
  <si>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</si>
  <si>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</si>
  <si>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</si>
  <si>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</si>
  <si>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</si>
  <si>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</si>
  <si>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</si>
  <si>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</si>
  <si>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</si>
  <si>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</si>
  <si>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</si>
  <si>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</si>
  <si>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</si>
  <si>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</si>
  <si>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</si>
  <si>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</si>
  <si>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</si>
  <si>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</si>
  <si>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</si>
  <si>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</si>
  <si>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</si>
  <si>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</si>
  <si>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</si>
  <si>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</si>
  <si>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</si>
  <si>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</si>
  <si>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</si>
  <si>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</si>
  <si>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</si>
  <si>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</si>
  <si>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</si>
  <si>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</si>
  <si>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</si>
  <si>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</si>
  <si>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</si>
  <si>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</si>
  <si>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</si>
  <si>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</si>
  <si>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</si>
  <si>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</si>
  <si>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</si>
  <si>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</si>
  <si>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</si>
  <si>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</si>
  <si>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</si>
  <si>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</si>
  <si>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</si>
  <si>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</si>
  <si>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</si>
  <si>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</si>
  <si>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</si>
  <si>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</si>
  <si>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</si>
  <si>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</si>
  <si>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</si>
  <si>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</si>
  <si>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</si>
  <si>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</si>
  <si>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</si>
  <si>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…..........................…… </t>
  </si>
  <si>
    <t xml:space="preserve"> Ръководител…...................</t>
  </si>
  <si>
    <t>(Ас. Минчев)</t>
  </si>
  <si>
    <t>ЕВРОХОЛД БЪЛГАРИЯ АД</t>
  </si>
  <si>
    <t xml:space="preserve">Име на отчитащото се предприятие:    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</si>
  <si>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</si>
  <si>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</si>
  <si>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</si>
  <si>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</si>
  <si>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</si>
  <si>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</si>
  <si>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</si>
  <si>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</si>
  <si>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</si>
  <si>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</si>
  <si>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</si>
  <si>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увеличение</t>
  </si>
  <si>
    <t>намаление</t>
  </si>
  <si>
    <t>начислена през периода</t>
  </si>
  <si>
    <t>отписана през периода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</si>
  <si>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</si>
  <si>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</si>
  <si>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</si>
  <si>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</si>
  <si>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</si>
  <si>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</si>
  <si>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</si>
  <si>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</si>
  <si>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</si>
  <si>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</si>
  <si>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</si>
  <si>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</si>
  <si>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</si>
  <si>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</si>
  <si>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</si>
  <si>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</si>
  <si>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</si>
  <si>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</si>
  <si>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</si>
  <si>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</si>
  <si>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</si>
  <si>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</si>
  <si>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</si>
  <si>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</si>
  <si>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</si>
  <si>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</si>
  <si>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</si>
  <si>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</si>
  <si>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</si>
  <si>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</si>
  <si>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</si>
  <si>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</si>
  <si>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</si>
  <si>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</si>
  <si>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</si>
  <si>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</si>
  <si>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</si>
  <si>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</si>
  <si>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</si>
  <si>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</si>
  <si>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</si>
  <si>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</si>
  <si>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</si>
  <si>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</si>
  <si>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</si>
  <si>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</si>
  <si>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</si>
  <si>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</si>
  <si>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</si>
  <si>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</si>
  <si>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</si>
  <si>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</si>
  <si>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</si>
  <si>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</si>
  <si>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</si>
  <si>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</si>
  <si>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</si>
  <si>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</si>
  <si>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</si>
  <si>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</si>
  <si>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</si>
  <si>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</si>
  <si>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</si>
  <si>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</si>
  <si>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</si>
  <si>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</si>
  <si>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</si>
  <si>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</si>
  <si>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</si>
  <si>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</si>
  <si>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</si>
  <si>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(Ас.Минчев)</t>
  </si>
  <si>
    <t xml:space="preserve">                 </t>
  </si>
  <si>
    <t>Съставител:……………………</t>
  </si>
  <si>
    <t>Ръководител:………………….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</si>
  <si>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</si>
  <si>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</si>
  <si>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</si>
  <si>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</si>
  <si>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</si>
  <si>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</si>
  <si>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</si>
  <si>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</si>
  <si>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</si>
  <si>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</si>
  <si>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</si>
  <si>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</si>
  <si>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</si>
  <si>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</si>
  <si>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</si>
  <si>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</si>
  <si>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</si>
  <si>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</si>
  <si>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</si>
  <si>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</si>
  <si>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</si>
  <si>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</si>
  <si>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</si>
  <si>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</si>
  <si>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</si>
  <si>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</si>
  <si>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</si>
  <si>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</si>
  <si>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</si>
  <si>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</si>
  <si>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</si>
  <si>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</si>
  <si>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</si>
  <si>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</si>
  <si>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</si>
  <si>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</si>
  <si>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</si>
  <si>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</si>
  <si>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</si>
  <si>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</si>
  <si>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</si>
  <si>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</si>
  <si>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</si>
  <si>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</si>
  <si>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</si>
  <si>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</si>
  <si>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</si>
  <si>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</si>
  <si>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</si>
  <si>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</si>
  <si>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</si>
  <si>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</si>
  <si>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</si>
  <si>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</si>
  <si>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</si>
  <si>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</si>
  <si>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</si>
  <si>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</si>
  <si>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</si>
  <si>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</si>
  <si>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</si>
  <si>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</si>
  <si>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</si>
  <si>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</si>
  <si>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</si>
  <si>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</si>
  <si>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</si>
  <si>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</si>
  <si>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</si>
  <si>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</si>
  <si>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</si>
  <si>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</si>
  <si>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</si>
  <si>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</si>
  <si>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</si>
  <si>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</si>
  <si>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</si>
  <si>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</si>
  <si>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</si>
  <si>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</si>
  <si>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</si>
  <si>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</si>
  <si>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</si>
  <si>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</si>
  <si>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</si>
  <si>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</si>
  <si>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</si>
  <si>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</si>
  <si>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</si>
  <si>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</si>
  <si>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</si>
  <si>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</si>
  <si>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</si>
  <si>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</si>
  <si>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</si>
  <si>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</si>
  <si>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</si>
  <si>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</si>
  <si>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</si>
  <si>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</si>
  <si>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</si>
  <si>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</si>
  <si>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</si>
  <si>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</si>
  <si>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</si>
  <si>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</si>
  <si>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</si>
  <si>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</si>
  <si>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</si>
  <si>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</si>
  <si>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</si>
  <si>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</si>
  <si>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</si>
  <si>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</si>
  <si>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</si>
  <si>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</si>
  <si>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</si>
  <si>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</si>
  <si>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</si>
  <si>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</si>
  <si>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</si>
  <si>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</si>
  <si>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</si>
  <si>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</si>
  <si>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</si>
  <si>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</si>
  <si>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</si>
  <si>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</si>
  <si>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</si>
  <si>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</si>
  <si>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</si>
  <si>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</si>
  <si>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</si>
  <si>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</si>
  <si>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</si>
  <si>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</si>
  <si>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</si>
  <si>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</si>
  <si>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</si>
  <si>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</si>
  <si>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</si>
  <si>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</si>
  <si>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</si>
  <si>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</si>
  <si>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</si>
  <si>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</si>
  <si>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</si>
  <si>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</si>
  <si>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</si>
  <si>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</si>
  <si>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</si>
  <si>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</si>
  <si>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</si>
  <si>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</si>
  <si>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</si>
  <si>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</si>
  <si>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</si>
  <si>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</si>
  <si>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</si>
  <si>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</si>
  <si>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</si>
  <si>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</si>
  <si>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</si>
  <si>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</si>
  <si>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</si>
  <si>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</si>
  <si>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</si>
  <si>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</si>
  <si>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</si>
  <si>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</si>
  <si>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</si>
  <si>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</si>
  <si>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</si>
  <si>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Съставител:.......................................</t>
  </si>
  <si>
    <t>Ръководител:......................................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</si>
  <si>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</si>
  <si>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</si>
  <si>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</si>
  <si>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</si>
  <si>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</si>
  <si>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</si>
  <si>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</si>
  <si>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</si>
  <si>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</si>
  <si>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</si>
  <si>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</si>
  <si>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</si>
  <si>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</si>
  <si>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</si>
  <si>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</si>
  <si>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</si>
  <si>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</si>
  <si>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</si>
  <si>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</si>
  <si>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</si>
  <si>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</si>
  <si>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</si>
  <si>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</si>
  <si>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</si>
  <si>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</si>
  <si>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</si>
  <si>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</si>
  <si>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</si>
  <si>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</si>
  <si>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</si>
  <si>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</si>
  <si>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</si>
  <si>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</si>
  <si>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</si>
  <si>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</si>
  <si>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</si>
  <si>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</si>
  <si>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</si>
  <si>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</si>
  <si>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</si>
  <si>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</si>
  <si>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</si>
  <si>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</si>
  <si>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</si>
  <si>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</si>
  <si>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6.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</si>
  <si>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</si>
  <si>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</si>
  <si>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</si>
  <si>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</si>
  <si>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Оранжерии "Джулюница"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</si>
  <si>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</si>
  <si>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</si>
  <si>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</si>
  <si>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</si>
  <si>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</si>
  <si>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</si>
  <si>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</si>
  <si>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</si>
  <si>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</si>
  <si>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</si>
  <si>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</si>
  <si>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</si>
  <si>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</si>
  <si>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</si>
  <si>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</si>
  <si>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</si>
  <si>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преоценена стойност   (4+5-6)</t>
  </si>
  <si>
    <t>Консолидиран</t>
  </si>
  <si>
    <t xml:space="preserve">    Консолидиран</t>
  </si>
  <si>
    <t>Ръководител:</t>
  </si>
  <si>
    <t xml:space="preserve">Еврохолд България АД </t>
  </si>
  <si>
    <t>Съставил:</t>
  </si>
  <si>
    <t>IV. Дял от печалбата на асоциирани и съвместни предприятия</t>
  </si>
  <si>
    <t xml:space="preserve">Консолидиран 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</si>
  <si>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</si>
  <si>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в края на периода (1+2-3)</t>
  </si>
  <si>
    <t>в края на периода (8+9-10)</t>
  </si>
  <si>
    <t>Продадени дружества</t>
  </si>
  <si>
    <t>3-1</t>
  </si>
  <si>
    <t>10-1</t>
  </si>
  <si>
    <t>(И. Христов)</t>
  </si>
  <si>
    <t>(И.Христов)</t>
  </si>
  <si>
    <t>1.ЕФ Асет Мениджмънт ЕАД</t>
  </si>
  <si>
    <t>2.Централен Депозитар АД</t>
  </si>
  <si>
    <t xml:space="preserve"> към 31.12.2015</t>
  </si>
  <si>
    <t>01.01.2015-31.12.2015 г.</t>
  </si>
  <si>
    <t>Дата на съставяне: 24.6.2016 г.</t>
  </si>
  <si>
    <t>Прокурист:………………….</t>
  </si>
  <si>
    <t>(Хр.Стоев)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</si>
</sst>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#,##0;\(#.##0\)"/>
    <numFmt numFmtId="182" formatCode="dd/mm/yyyy&quot; &quot;&quot;г.&quot;;@"/>
    <numFmt numFmtId="183" formatCode="#,###;\(#.##\)"/>
    <numFmt numFmtId="184" formatCode="#,##0.0;\(#.##00\)"/>
    <numFmt numFmtId="185" formatCode="#,##0;\(#.##\)"/>
    <numFmt numFmtId="186" formatCode="#,##0;\(#.#\)"/>
    <numFmt numFmtId="187" formatCode="#,##0.0"/>
    <numFmt numFmtId="188" formatCode="#,##0.000"/>
    <numFmt numFmtId="189" formatCode="0.0"/>
    <numFmt numFmtId="190" formatCode="0.000"/>
    <numFmt numFmtId="191" formatCode="0.0000"/>
    <numFmt numFmtId="192" formatCode="#;\(#\)"/>
    <numFmt numFmtId="193" formatCode="[$-402]dd\ mmmm\ yyyy\ &quot;г.&quot;"/>
    <numFmt numFmtId="194" formatCode="_-* #,##0.0\ _л_в_-;\-* #,##0.0\ _л_в_-;_-* &quot;-&quot;??\ _л_в_-;_-@_-"/>
    <numFmt numFmtId="195" formatCode="_-* #,##0\ _л_в_-;\-* #,##0\ _л_в_-;_-* &quot;-&quot;??\ _л_в_-;_-@_-"/>
    <numFmt numFmtId="196" formatCode="_(* #,##0_);_(* \(#,##0\);_(* &quot;-&quot;??_);_(@_)"/>
    <numFmt numFmtId="197" formatCode="0.0%"/>
    <numFmt numFmtId="198" formatCode="_(* #,##0.0_);_(* \(#,##0.0\);_(* &quot;-&quot;??_);_(@_)"/>
  </numFmts>
  <fonts count="64">
    <font>
      <sz val="10"/>
      <name val="Arial"/>
      <family val="0"/>
    </font>
    <font>
      <b/>
      <sz val="10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ms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vertical="top" wrapText="1"/>
      <protection/>
    </xf>
    <xf numFmtId="0" fontId="7" fillId="0" borderId="0" xfId="63" applyFont="1" applyBorder="1" applyAlignment="1" applyProtection="1">
      <alignment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vertical="center" wrapText="1"/>
      <protection/>
    </xf>
    <xf numFmtId="3" fontId="6" fillId="0" borderId="10" xfId="63" applyNumberFormat="1" applyFont="1" applyBorder="1" applyAlignment="1" applyProtection="1">
      <alignment vertical="center"/>
      <protection/>
    </xf>
    <xf numFmtId="0" fontId="7" fillId="0" borderId="10" xfId="63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vertical="center" wrapText="1"/>
      <protection/>
    </xf>
    <xf numFmtId="0" fontId="7" fillId="0" borderId="10" xfId="63" applyFont="1" applyBorder="1" applyAlignment="1" applyProtection="1">
      <alignment vertical="center" wrapText="1"/>
      <protection/>
    </xf>
    <xf numFmtId="49" fontId="7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Fill="1" applyBorder="1" applyAlignment="1" applyProtection="1">
      <alignment vertical="center" wrapText="1"/>
      <protection/>
    </xf>
    <xf numFmtId="0" fontId="8" fillId="0" borderId="10" xfId="63" applyFont="1" applyBorder="1" applyAlignment="1" applyProtection="1">
      <alignment horizontal="right" vertical="center" wrapText="1"/>
      <protection/>
    </xf>
    <xf numFmtId="49" fontId="8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center" wrapText="1"/>
      <protection/>
    </xf>
    <xf numFmtId="0" fontId="8" fillId="0" borderId="10" xfId="63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3" fontId="7" fillId="0" borderId="10" xfId="63" applyNumberFormat="1" applyFont="1" applyBorder="1" applyProtection="1">
      <alignment/>
      <protection/>
    </xf>
    <xf numFmtId="0" fontId="8" fillId="0" borderId="10" xfId="63" applyFont="1" applyBorder="1" applyAlignment="1" applyProtection="1">
      <alignment horizontal="left" vertical="center" wrapText="1"/>
      <protection/>
    </xf>
    <xf numFmtId="0" fontId="8" fillId="0" borderId="11" xfId="63" applyFont="1" applyBorder="1" applyAlignment="1" applyProtection="1">
      <alignment horizontal="center" wrapText="1"/>
      <protection/>
    </xf>
    <xf numFmtId="0" fontId="6" fillId="0" borderId="10" xfId="63" applyFont="1" applyBorder="1" applyAlignment="1" applyProtection="1">
      <alignment horizontal="left" vertical="center" wrapText="1"/>
      <protection/>
    </xf>
    <xf numFmtId="0" fontId="9" fillId="0" borderId="10" xfId="63" applyFont="1" applyBorder="1" applyAlignment="1" applyProtection="1">
      <alignment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Continuous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49" fontId="6" fillId="0" borderId="10" xfId="63" applyNumberFormat="1" applyFont="1" applyBorder="1" applyAlignment="1" applyProtection="1">
      <alignment horizontal="centerContinuous" wrapText="1"/>
      <protection/>
    </xf>
    <xf numFmtId="3" fontId="7" fillId="0" borderId="10" xfId="63" applyNumberFormat="1" applyFont="1" applyFill="1" applyBorder="1" applyProtection="1">
      <alignment/>
      <protection/>
    </xf>
    <xf numFmtId="3" fontId="7" fillId="0" borderId="0" xfId="63" applyNumberFormat="1" applyFont="1" applyBorder="1" applyAlignment="1" applyProtection="1">
      <alignment horizontal="centerContinuous"/>
      <protection/>
    </xf>
    <xf numFmtId="3" fontId="7" fillId="0" borderId="13" xfId="63" applyNumberFormat="1" applyFont="1" applyBorder="1" applyAlignment="1" applyProtection="1">
      <alignment horizontal="centerContinuous"/>
      <protection/>
    </xf>
    <xf numFmtId="3" fontId="6" fillId="0" borderId="10" xfId="63" applyNumberFormat="1" applyFont="1" applyBorder="1" applyAlignment="1" applyProtection="1">
      <alignment horizontal="center" vertical="center" wrapText="1"/>
      <protection/>
    </xf>
    <xf numFmtId="3" fontId="6" fillId="0" borderId="14" xfId="63" applyNumberFormat="1" applyFont="1" applyBorder="1" applyAlignment="1" applyProtection="1">
      <alignment horizontal="center" vertical="center" wrapText="1"/>
      <protection/>
    </xf>
    <xf numFmtId="3" fontId="6" fillId="0" borderId="12" xfId="63" applyNumberFormat="1" applyFont="1" applyBorder="1" applyAlignment="1" applyProtection="1">
      <alignment horizontal="center" vertical="center" wrapText="1"/>
      <protection/>
    </xf>
    <xf numFmtId="3" fontId="7" fillId="0" borderId="0" xfId="63" applyNumberFormat="1" applyFont="1" applyProtection="1">
      <alignment/>
      <protection/>
    </xf>
    <xf numFmtId="3" fontId="6" fillId="0" borderId="0" xfId="63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63" applyFont="1" applyAlignment="1" applyProtection="1">
      <alignment horizontal="left" wrapText="1"/>
      <protection/>
    </xf>
    <xf numFmtId="3" fontId="7" fillId="0" borderId="0" xfId="61" applyNumberFormat="1" applyFont="1" applyAlignment="1" applyProtection="1">
      <alignment vertical="top" wrapText="1"/>
      <protection/>
    </xf>
    <xf numFmtId="3" fontId="7" fillId="0" borderId="0" xfId="0" applyNumberFormat="1" applyFont="1" applyAlignment="1">
      <alignment/>
    </xf>
    <xf numFmtId="0" fontId="7" fillId="0" borderId="0" xfId="62" applyFont="1" applyAlignment="1" applyProtection="1">
      <alignment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/>
    </xf>
    <xf numFmtId="182" fontId="6" fillId="0" borderId="0" xfId="61" applyNumberFormat="1" applyFont="1" applyBorder="1" applyAlignment="1" applyProtection="1">
      <alignment horizontal="left" vertical="top"/>
      <protection/>
    </xf>
    <xf numFmtId="0" fontId="6" fillId="0" borderId="10" xfId="62" applyFont="1" applyBorder="1" applyAlignment="1" applyProtection="1">
      <alignment horizontal="center" vertical="center" wrapText="1"/>
      <protection/>
    </xf>
    <xf numFmtId="49" fontId="8" fillId="0" borderId="10" xfId="62" applyNumberFormat="1" applyFont="1" applyBorder="1" applyAlignment="1" applyProtection="1">
      <alignment wrapText="1"/>
      <protection/>
    </xf>
    <xf numFmtId="3" fontId="7" fillId="0" borderId="10" xfId="62" applyNumberFormat="1" applyFont="1" applyFill="1" applyBorder="1" applyAlignment="1" applyProtection="1">
      <alignment wrapText="1"/>
      <protection/>
    </xf>
    <xf numFmtId="49" fontId="7" fillId="0" borderId="10" xfId="62" applyNumberFormat="1" applyFont="1" applyBorder="1" applyAlignment="1" applyProtection="1">
      <alignment horizontal="center" wrapText="1"/>
      <protection/>
    </xf>
    <xf numFmtId="49" fontId="7" fillId="0" borderId="10" xfId="62" applyNumberFormat="1" applyFont="1" applyFill="1" applyBorder="1" applyAlignment="1" applyProtection="1">
      <alignment horizontal="center" wrapText="1"/>
      <protection/>
    </xf>
    <xf numFmtId="49" fontId="6" fillId="0" borderId="10" xfId="62" applyNumberFormat="1" applyFont="1" applyBorder="1" applyAlignment="1" applyProtection="1">
      <alignment horizontal="center" wrapText="1"/>
      <protection/>
    </xf>
    <xf numFmtId="49" fontId="8" fillId="0" borderId="10" xfId="62" applyNumberFormat="1" applyFont="1" applyBorder="1" applyAlignment="1" applyProtection="1">
      <alignment horizontal="center" wrapText="1"/>
      <protection/>
    </xf>
    <xf numFmtId="49" fontId="7" fillId="0" borderId="0" xfId="62" applyNumberFormat="1" applyFont="1" applyBorder="1" applyAlignment="1" applyProtection="1">
      <alignment wrapText="1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3" fontId="7" fillId="0" borderId="0" xfId="62" applyNumberFormat="1" applyFont="1" applyFill="1" applyAlignment="1" applyProtection="1">
      <alignment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/>
    </xf>
    <xf numFmtId="3" fontId="7" fillId="0" borderId="0" xfId="61" applyNumberFormat="1" applyFont="1" applyFill="1" applyAlignment="1" applyProtection="1">
      <alignment vertical="top"/>
      <protection/>
    </xf>
    <xf numFmtId="3" fontId="7" fillId="0" borderId="0" xfId="61" applyNumberFormat="1" applyFont="1" applyFill="1" applyAlignment="1" applyProtection="1">
      <alignment horizontal="right" vertical="top" wrapText="1"/>
      <protection/>
    </xf>
    <xf numFmtId="3" fontId="6" fillId="0" borderId="0" xfId="61" applyNumberFormat="1" applyFont="1" applyFill="1" applyBorder="1" applyAlignment="1" applyProtection="1">
      <alignment vertical="top" wrapText="1"/>
      <protection/>
    </xf>
    <xf numFmtId="3" fontId="6" fillId="0" borderId="0" xfId="62" applyNumberFormat="1" applyFont="1" applyFill="1" applyBorder="1" applyAlignment="1" applyProtection="1">
      <alignment horizontal="right" vertical="center" wrapText="1"/>
      <protection/>
    </xf>
    <xf numFmtId="3" fontId="6" fillId="0" borderId="10" xfId="62" applyNumberFormat="1" applyFont="1" applyFill="1" applyBorder="1" applyAlignment="1" applyProtection="1">
      <alignment horizontal="center" vertical="center" wrapText="1"/>
      <protection/>
    </xf>
    <xf numFmtId="3" fontId="7" fillId="0" borderId="0" xfId="62" applyNumberFormat="1" applyFont="1" applyFill="1" applyBorder="1" applyAlignment="1" applyProtection="1">
      <alignment wrapText="1"/>
      <protection/>
    </xf>
    <xf numFmtId="0" fontId="3" fillId="0" borderId="0" xfId="62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1" fillId="0" borderId="0" xfId="62" applyFont="1" applyBorder="1" applyAlignment="1" applyProtection="1">
      <alignment horizontal="centerContinuous" vertical="center" wrapText="1"/>
      <protection locked="0"/>
    </xf>
    <xf numFmtId="0" fontId="1" fillId="0" borderId="0" xfId="62" applyFont="1" applyBorder="1" applyAlignment="1" applyProtection="1">
      <alignment horizontal="centerContinuous" vertical="center" wrapText="1"/>
      <protection/>
    </xf>
    <xf numFmtId="0" fontId="1" fillId="0" borderId="0" xfId="61" applyFont="1" applyBorder="1" applyAlignment="1" applyProtection="1">
      <alignment horizontal="left" vertical="top"/>
      <protection/>
    </xf>
    <xf numFmtId="0" fontId="1" fillId="0" borderId="0" xfId="61" applyFont="1" applyBorder="1" applyAlignment="1" applyProtection="1">
      <alignment vertical="top"/>
      <protection/>
    </xf>
    <xf numFmtId="0" fontId="1" fillId="0" borderId="10" xfId="6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wrapText="1"/>
      <protection/>
    </xf>
    <xf numFmtId="0" fontId="3" fillId="0" borderId="10" xfId="62" applyFont="1" applyBorder="1" applyAlignment="1" applyProtection="1">
      <alignment wrapText="1"/>
      <protection/>
    </xf>
    <xf numFmtId="0" fontId="3" fillId="0" borderId="10" xfId="62" applyFont="1" applyFill="1" applyBorder="1" applyAlignment="1" applyProtection="1">
      <alignment wrapText="1"/>
      <protection/>
    </xf>
    <xf numFmtId="0" fontId="1" fillId="0" borderId="10" xfId="62" applyFont="1" applyBorder="1" applyAlignment="1" applyProtection="1">
      <alignment horizontal="right" wrapText="1"/>
      <protection/>
    </xf>
    <xf numFmtId="0" fontId="1" fillId="0" borderId="10" xfId="62" applyFont="1" applyBorder="1" applyAlignment="1" applyProtection="1">
      <alignment wrapText="1"/>
      <protection/>
    </xf>
    <xf numFmtId="0" fontId="3" fillId="0" borderId="0" xfId="62" applyFont="1" applyBorder="1" applyAlignment="1" applyProtection="1">
      <alignment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10" xfId="61" applyNumberFormat="1" applyFont="1" applyFill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3" fontId="6" fillId="0" borderId="10" xfId="61" applyNumberFormat="1" applyFont="1" applyBorder="1" applyAlignment="1" applyProtection="1">
      <alignment horizontal="left" vertical="top" wrapText="1"/>
      <protection locked="0"/>
    </xf>
    <xf numFmtId="3" fontId="6" fillId="0" borderId="0" xfId="62" applyNumberFormat="1" applyFont="1" applyAlignment="1" applyProtection="1">
      <alignment wrapText="1"/>
      <protection locked="0"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0" fontId="10" fillId="32" borderId="10" xfId="61" applyFont="1" applyFill="1" applyBorder="1" applyAlignment="1" applyProtection="1">
      <alignment horizontal="left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vertical="top" wrapText="1"/>
      <protection/>
    </xf>
    <xf numFmtId="3" fontId="10" fillId="32" borderId="10" xfId="61" applyNumberFormat="1" applyFont="1" applyFill="1" applyBorder="1" applyAlignment="1" applyProtection="1">
      <alignment horizontal="left" vertical="top" wrapText="1"/>
      <protection/>
    </xf>
    <xf numFmtId="3" fontId="6" fillId="33" borderId="10" xfId="61" applyNumberFormat="1" applyFont="1" applyFill="1" applyBorder="1" applyAlignment="1" applyProtection="1">
      <alignment horizontal="right" vertical="top" wrapText="1"/>
      <protection/>
    </xf>
    <xf numFmtId="3" fontId="7" fillId="33" borderId="10" xfId="0" applyNumberFormat="1" applyFont="1" applyFill="1" applyBorder="1" applyAlignment="1" applyProtection="1">
      <alignment vertical="top" wrapText="1"/>
      <protection/>
    </xf>
    <xf numFmtId="0" fontId="12" fillId="32" borderId="10" xfId="61" applyFont="1" applyFill="1" applyBorder="1" applyAlignment="1" applyProtection="1">
      <alignment vertical="top" wrapText="1"/>
      <protection/>
    </xf>
    <xf numFmtId="0" fontId="7" fillId="0" borderId="10" xfId="61" applyFont="1" applyBorder="1" applyAlignment="1" applyProtection="1">
      <alignment horizontal="right" vertical="top" wrapText="1"/>
      <protection/>
    </xf>
    <xf numFmtId="3" fontId="12" fillId="32" borderId="10" xfId="61" applyNumberFormat="1" applyFont="1" applyFill="1" applyBorder="1" applyAlignment="1" applyProtection="1">
      <alignment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horizontal="right" vertical="top" wrapText="1"/>
      <protection/>
    </xf>
    <xf numFmtId="3" fontId="12" fillId="32" borderId="10" xfId="61" applyNumberFormat="1" applyFont="1" applyFill="1" applyBorder="1" applyAlignment="1" applyProtection="1">
      <alignment vertical="top"/>
      <protection/>
    </xf>
    <xf numFmtId="49" fontId="7" fillId="0" borderId="10" xfId="61" applyNumberFormat="1" applyFont="1" applyFill="1" applyBorder="1" applyAlignment="1" applyProtection="1">
      <alignment horizontal="right" vertical="top" wrapText="1"/>
      <protection/>
    </xf>
    <xf numFmtId="3" fontId="8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3" fontId="6" fillId="0" borderId="10" xfId="61" applyNumberFormat="1" applyFont="1" applyBorder="1" applyAlignment="1" applyProtection="1">
      <alignment horizontal="right" vertical="top" wrapText="1"/>
      <protection/>
    </xf>
    <xf numFmtId="3" fontId="12" fillId="32" borderId="10" xfId="0" applyNumberFormat="1" applyFont="1" applyFill="1" applyBorder="1" applyAlignment="1" applyProtection="1">
      <alignment vertical="top" wrapText="1"/>
      <protection/>
    </xf>
    <xf numFmtId="3" fontId="12" fillId="32" borderId="10" xfId="0" applyNumberFormat="1" applyFont="1" applyFill="1" applyBorder="1" applyAlignment="1" applyProtection="1">
      <alignment vertical="top"/>
      <protection/>
    </xf>
    <xf numFmtId="3" fontId="10" fillId="32" borderId="10" xfId="61" applyNumberFormat="1" applyFont="1" applyFill="1" applyBorder="1" applyAlignment="1" applyProtection="1">
      <alignment vertical="top" wrapText="1"/>
      <protection/>
    </xf>
    <xf numFmtId="0" fontId="12" fillId="32" borderId="10" xfId="61" applyNumberFormat="1" applyFont="1" applyFill="1" applyBorder="1" applyAlignment="1" applyProtection="1">
      <alignment vertical="top" wrapText="1"/>
      <protection/>
    </xf>
    <xf numFmtId="49" fontId="6" fillId="0" borderId="10" xfId="61" applyNumberFormat="1" applyFont="1" applyFill="1" applyBorder="1" applyAlignment="1" applyProtection="1">
      <alignment horizontal="right" vertical="top" wrapText="1"/>
      <protection/>
    </xf>
    <xf numFmtId="0" fontId="10" fillId="32" borderId="10" xfId="61" applyFont="1" applyFill="1" applyBorder="1" applyAlignment="1" applyProtection="1">
      <alignment vertical="top" wrapText="1"/>
      <protection/>
    </xf>
    <xf numFmtId="3" fontId="8" fillId="33" borderId="10" xfId="61" applyNumberFormat="1" applyFont="1" applyFill="1" applyBorder="1" applyAlignment="1" applyProtection="1">
      <alignment horizontal="right" vertical="top" wrapText="1"/>
      <protection/>
    </xf>
    <xf numFmtId="3" fontId="7" fillId="33" borderId="10" xfId="0" applyNumberFormat="1" applyFont="1" applyFill="1" applyBorder="1" applyAlignment="1" applyProtection="1">
      <alignment vertical="top"/>
      <protection/>
    </xf>
    <xf numFmtId="3" fontId="7" fillId="0" borderId="10" xfId="0" applyNumberFormat="1" applyFont="1" applyBorder="1" applyAlignment="1" applyProtection="1">
      <alignment vertical="top"/>
      <protection/>
    </xf>
    <xf numFmtId="3" fontId="10" fillId="32" borderId="10" xfId="61" applyNumberFormat="1" applyFont="1" applyFill="1" applyBorder="1" applyAlignment="1" applyProtection="1">
      <alignment vertical="center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Fill="1" applyAlignment="1" applyProtection="1">
      <alignment vertical="top" wrapText="1"/>
      <protection locked="0"/>
    </xf>
    <xf numFmtId="3" fontId="7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Alignment="1">
      <alignment horizontal="left" vertical="top" wrapText="1"/>
      <protection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3" fontId="7" fillId="0" borderId="0" xfId="62" applyNumberFormat="1" applyFont="1" applyAlignment="1" applyProtection="1">
      <alignment wrapText="1"/>
      <protection locked="0"/>
    </xf>
    <xf numFmtId="3" fontId="7" fillId="0" borderId="10" xfId="61" applyNumberFormat="1" applyFont="1" applyBorder="1" applyAlignment="1" applyProtection="1">
      <alignment horizontal="center" vertical="top" wrapText="1"/>
      <protection/>
    </xf>
    <xf numFmtId="0" fontId="7" fillId="0" borderId="10" xfId="61" applyFont="1" applyBorder="1" applyAlignment="1" applyProtection="1">
      <alignment vertical="top" wrapText="1"/>
      <protection/>
    </xf>
    <xf numFmtId="3" fontId="7" fillId="0" borderId="0" xfId="61" applyNumberFormat="1" applyFont="1" applyFill="1" applyBorder="1" applyAlignment="1">
      <alignment vertical="top" wrapText="1"/>
      <protection/>
    </xf>
    <xf numFmtId="0" fontId="14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Continuous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Continuous"/>
      <protection/>
    </xf>
    <xf numFmtId="0" fontId="14" fillId="0" borderId="0" xfId="64" applyFont="1" applyProtection="1">
      <alignment/>
      <protection/>
    </xf>
    <xf numFmtId="0" fontId="14" fillId="0" borderId="0" xfId="64" applyFont="1" applyAlignment="1" applyProtection="1">
      <alignment horizontal="center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4" applyFont="1" applyAlignment="1" applyProtection="1">
      <alignment horizontal="center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wrapText="1"/>
      <protection/>
    </xf>
    <xf numFmtId="0" fontId="13" fillId="0" borderId="0" xfId="62" applyFont="1" applyAlignment="1">
      <alignment wrapText="1"/>
      <protection/>
    </xf>
    <xf numFmtId="0" fontId="13" fillId="0" borderId="15" xfId="64" applyFont="1" applyBorder="1" applyAlignment="1">
      <alignment horizontal="centerContinuous" vertical="center" wrapText="1"/>
      <protection/>
    </xf>
    <xf numFmtId="49" fontId="13" fillId="0" borderId="15" xfId="64" applyNumberFormat="1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centerContinuous" vertical="center" wrapText="1"/>
      <protection/>
    </xf>
    <xf numFmtId="0" fontId="13" fillId="0" borderId="1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Continuous" vertical="center" wrapText="1"/>
      <protection/>
    </xf>
    <xf numFmtId="0" fontId="13" fillId="0" borderId="14" xfId="64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left" vertical="center" wrapText="1"/>
      <protection/>
    </xf>
    <xf numFmtId="0" fontId="13" fillId="33" borderId="16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Continuous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49" fontId="13" fillId="0" borderId="17" xfId="64" applyNumberFormat="1" applyFont="1" applyBorder="1" applyAlignment="1">
      <alignment horizontal="centerContinuous" vertical="center" wrapText="1"/>
      <protection/>
    </xf>
    <xf numFmtId="0" fontId="13" fillId="0" borderId="18" xfId="64" applyFont="1" applyBorder="1" applyAlignment="1">
      <alignment horizontal="centerContinuous" vertical="center" wrapText="1"/>
      <protection/>
    </xf>
    <xf numFmtId="0" fontId="13" fillId="0" borderId="19" xfId="64" applyFont="1" applyBorder="1" applyAlignment="1">
      <alignment horizontal="centerContinuous" vertical="center" wrapText="1"/>
      <protection/>
    </xf>
    <xf numFmtId="0" fontId="13" fillId="0" borderId="15" xfId="64" applyFont="1" applyBorder="1" applyAlignment="1">
      <alignment horizontal="left" vertical="center" wrapText="1"/>
      <protection/>
    </xf>
    <xf numFmtId="0" fontId="13" fillId="33" borderId="18" xfId="64" applyFont="1" applyFill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Continuous" vertical="center" wrapText="1"/>
      <protection/>
    </xf>
    <xf numFmtId="0" fontId="14" fillId="0" borderId="20" xfId="0" applyFont="1" applyBorder="1" applyAlignment="1">
      <alignment horizontal="centerContinuous" vertical="center" wrapText="1"/>
    </xf>
    <xf numFmtId="0" fontId="13" fillId="0" borderId="12" xfId="64" applyFont="1" applyBorder="1" applyAlignment="1">
      <alignment horizontal="centerContinuous" vertical="center" wrapText="1"/>
      <protection/>
    </xf>
    <xf numFmtId="0" fontId="13" fillId="0" borderId="2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vertical="center" wrapText="1"/>
    </xf>
    <xf numFmtId="0" fontId="13" fillId="33" borderId="12" xfId="64" applyFont="1" applyFill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4" fillId="0" borderId="10" xfId="64" applyNumberFormat="1" applyFont="1" applyBorder="1" applyAlignment="1" applyProtection="1">
      <alignment horizontal="center" vertical="center" wrapText="1"/>
      <protection/>
    </xf>
    <xf numFmtId="49" fontId="14" fillId="0" borderId="10" xfId="64" applyNumberFormat="1" applyFont="1" applyBorder="1" applyAlignment="1">
      <alignment horizontal="center" vertical="center" wrapText="1"/>
      <protection/>
    </xf>
    <xf numFmtId="49" fontId="14" fillId="33" borderId="10" xfId="64" applyNumberFormat="1" applyFont="1" applyFill="1" applyBorder="1" applyAlignment="1">
      <alignment horizontal="center" vertical="center" wrapText="1"/>
      <protection/>
    </xf>
    <xf numFmtId="49" fontId="14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3" fontId="14" fillId="0" borderId="0" xfId="64" applyNumberFormat="1" applyFont="1" applyBorder="1" applyProtection="1">
      <alignment/>
      <protection/>
    </xf>
    <xf numFmtId="0" fontId="14" fillId="0" borderId="0" xfId="64" applyFont="1" applyBorder="1" applyProtection="1">
      <alignment/>
      <protection/>
    </xf>
    <xf numFmtId="0" fontId="14" fillId="0" borderId="10" xfId="64" applyFont="1" applyBorder="1" applyAlignment="1">
      <alignment vertical="center" wrapText="1"/>
      <protection/>
    </xf>
    <xf numFmtId="0" fontId="14" fillId="0" borderId="0" xfId="64" applyFont="1" applyBorder="1">
      <alignment/>
      <protection/>
    </xf>
    <xf numFmtId="49" fontId="13" fillId="0" borderId="14" xfId="64" applyNumberFormat="1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wrapText="1"/>
      <protection/>
    </xf>
    <xf numFmtId="49" fontId="14" fillId="0" borderId="10" xfId="64" applyNumberFormat="1" applyFont="1" applyBorder="1" applyAlignment="1">
      <alignment horizont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3" fontId="14" fillId="0" borderId="0" xfId="64" applyNumberFormat="1" applyFont="1" applyBorder="1" applyAlignment="1" applyProtection="1">
      <alignment vertical="center"/>
      <protection locked="0"/>
    </xf>
    <xf numFmtId="0" fontId="14" fillId="0" borderId="0" xfId="64" applyFont="1" applyBorder="1" applyProtection="1">
      <alignment/>
      <protection locked="0"/>
    </xf>
    <xf numFmtId="0" fontId="14" fillId="0" borderId="0" xfId="64" applyFont="1" applyBorder="1" applyAlignment="1" applyProtection="1">
      <alignment horizontal="center"/>
      <protection locked="0"/>
    </xf>
    <xf numFmtId="0" fontId="13" fillId="0" borderId="0" xfId="64" applyFont="1" applyBorder="1" applyProtection="1">
      <alignment/>
      <protection locked="0"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Protection="1">
      <alignment/>
      <protection locked="0"/>
    </xf>
    <xf numFmtId="0" fontId="14" fillId="0" borderId="0" xfId="61" applyFont="1" applyAlignment="1" applyProtection="1">
      <alignment vertical="top" wrapText="1"/>
      <protection locked="0"/>
    </xf>
    <xf numFmtId="0" fontId="15" fillId="0" borderId="0" xfId="62" applyFont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7" fillId="0" borderId="0" xfId="61" applyNumberFormat="1" applyFont="1" applyFill="1" applyAlignment="1" applyProtection="1">
      <alignment vertical="top"/>
      <protection/>
    </xf>
    <xf numFmtId="3" fontId="6" fillId="0" borderId="0" xfId="61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3" fontId="17" fillId="0" borderId="0" xfId="61" applyNumberFormat="1" applyFont="1" applyAlignment="1" applyProtection="1">
      <alignment vertical="top" wrapText="1"/>
      <protection locked="0"/>
    </xf>
    <xf numFmtId="49" fontId="18" fillId="0" borderId="0" xfId="61" applyNumberFormat="1" applyFont="1" applyBorder="1" applyAlignment="1" applyProtection="1">
      <alignment vertical="top" wrapText="1"/>
      <protection locked="0"/>
    </xf>
    <xf numFmtId="0" fontId="19" fillId="0" borderId="0" xfId="61" applyFont="1" applyAlignment="1" applyProtection="1">
      <alignment vertical="top" wrapText="1"/>
      <protection locked="0"/>
    </xf>
    <xf numFmtId="0" fontId="19" fillId="0" borderId="0" xfId="61" applyFont="1" applyBorder="1" applyAlignment="1" applyProtection="1">
      <alignment vertical="top" wrapText="1"/>
      <protection locked="0"/>
    </xf>
    <xf numFmtId="0" fontId="7" fillId="0" borderId="0" xfId="60" applyFont="1">
      <alignment/>
      <protection/>
    </xf>
    <xf numFmtId="0" fontId="6" fillId="0" borderId="0" xfId="56" applyFont="1" applyAlignment="1" applyProtection="1">
      <alignment horizontal="center" vertical="center"/>
      <protection/>
    </xf>
    <xf numFmtId="49" fontId="6" fillId="0" borderId="0" xfId="56" applyNumberFormat="1" applyFont="1" applyAlignment="1" applyProtection="1">
      <alignment horizontal="center" vertical="center"/>
      <protection/>
    </xf>
    <xf numFmtId="0" fontId="7" fillId="0" borderId="0" xfId="60" applyFont="1" applyProtection="1">
      <alignment/>
      <protection/>
    </xf>
    <xf numFmtId="0" fontId="6" fillId="0" borderId="0" xfId="59" applyFont="1" applyAlignment="1" applyProtection="1">
      <alignment horizontal="left" vertical="justify"/>
      <protection/>
    </xf>
    <xf numFmtId="0" fontId="7" fillId="0" borderId="0" xfId="59" applyFont="1" applyAlignment="1">
      <alignment horizontal="center"/>
      <protection/>
    </xf>
    <xf numFmtId="1" fontId="6" fillId="0" borderId="0" xfId="59" applyNumberFormat="1" applyFont="1" applyBorder="1" applyAlignment="1" applyProtection="1">
      <alignment vertical="justify" wrapText="1"/>
      <protection/>
    </xf>
    <xf numFmtId="1" fontId="7" fillId="0" borderId="0" xfId="59" applyNumberFormat="1" applyFont="1" applyBorder="1" applyAlignment="1">
      <alignment vertical="justify" wrapText="1"/>
      <protection/>
    </xf>
    <xf numFmtId="0" fontId="6" fillId="0" borderId="0" xfId="56" applyFont="1" applyAlignment="1" applyProtection="1">
      <alignment horizontal="left" vertical="center" wrapText="1"/>
      <protection/>
    </xf>
    <xf numFmtId="49" fontId="6" fillId="0" borderId="0" xfId="56" applyNumberFormat="1" applyFont="1" applyAlignment="1" applyProtection="1">
      <alignment horizontal="left" vertical="center" wrapText="1"/>
      <protection/>
    </xf>
    <xf numFmtId="0" fontId="6" fillId="0" borderId="14" xfId="56" applyFont="1" applyBorder="1" applyAlignment="1" applyProtection="1">
      <alignment horizontal="centerContinuous" vertical="center" wrapText="1"/>
      <protection/>
    </xf>
    <xf numFmtId="49" fontId="6" fillId="0" borderId="16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Protection="1">
      <alignment/>
      <protection/>
    </xf>
    <xf numFmtId="0" fontId="6" fillId="0" borderId="0" xfId="60" applyFont="1">
      <alignment/>
      <protection/>
    </xf>
    <xf numFmtId="49" fontId="6" fillId="0" borderId="12" xfId="56" applyNumberFormat="1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left" vertical="center" wrapText="1"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49" fontId="8" fillId="0" borderId="10" xfId="56" applyNumberFormat="1" applyFont="1" applyBorder="1" applyAlignment="1" applyProtection="1">
      <alignment horizontal="center" vertical="center" wrapText="1"/>
      <protection/>
    </xf>
    <xf numFmtId="49" fontId="6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left" vertical="center" wrapText="1"/>
      <protection/>
    </xf>
    <xf numFmtId="49" fontId="7" fillId="0" borderId="10" xfId="56" applyNumberFormat="1" applyFont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right" vertical="center" wrapText="1"/>
      <protection/>
    </xf>
    <xf numFmtId="49" fontId="6" fillId="0" borderId="10" xfId="56" applyNumberFormat="1" applyFont="1" applyBorder="1" applyAlignment="1" applyProtection="1">
      <alignment horizontal="left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/>
    </xf>
    <xf numFmtId="49" fontId="6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60" applyFont="1" applyBorder="1">
      <alignment/>
      <protection/>
    </xf>
    <xf numFmtId="0" fontId="7" fillId="0" borderId="0" xfId="56" applyFont="1" applyBorder="1" applyAlignment="1" applyProtection="1">
      <alignment horizontal="left" vertical="center" wrapText="1"/>
      <protection/>
    </xf>
    <xf numFmtId="0" fontId="7" fillId="0" borderId="10" xfId="56" applyFont="1" applyBorder="1" applyAlignment="1" applyProtection="1">
      <alignment vertical="center" wrapText="1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 quotePrefix="1">
      <alignment horizontal="left" vertical="center" wrapText="1"/>
      <protection/>
    </xf>
    <xf numFmtId="3" fontId="7" fillId="0" borderId="0" xfId="60" applyNumberFormat="1" applyFont="1">
      <alignment/>
      <protection/>
    </xf>
    <xf numFmtId="49" fontId="7" fillId="0" borderId="0" xfId="56" applyNumberFormat="1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0" xfId="56" applyFont="1" applyBorder="1" applyAlignment="1" applyProtection="1">
      <alignment horizontal="left" vertical="center" wrapText="1"/>
      <protection/>
    </xf>
    <xf numFmtId="0" fontId="8" fillId="0" borderId="0" xfId="56" applyFont="1" applyBorder="1" applyAlignment="1" applyProtection="1">
      <alignment horizontal="left" vertical="center" wrapText="1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left" vertical="center" wrapText="1"/>
      <protection locked="0"/>
    </xf>
    <xf numFmtId="0" fontId="7" fillId="0" borderId="0" xfId="60" applyFont="1" applyProtection="1">
      <alignment/>
      <protection locked="0"/>
    </xf>
    <xf numFmtId="49" fontId="7" fillId="0" borderId="0" xfId="60" applyNumberFormat="1" applyFont="1" applyProtection="1">
      <alignment/>
      <protection locked="0"/>
    </xf>
    <xf numFmtId="49" fontId="7" fillId="0" borderId="0" xfId="60" applyNumberFormat="1" applyFont="1">
      <alignment/>
      <protection/>
    </xf>
    <xf numFmtId="0" fontId="7" fillId="0" borderId="0" xfId="57" applyFont="1" applyAlignment="1" applyProtection="1">
      <alignment vertical="center" wrapText="1"/>
      <protection locked="0"/>
    </xf>
    <xf numFmtId="49" fontId="7" fillId="0" borderId="0" xfId="57" applyNumberFormat="1" applyFont="1" applyAlignment="1" applyProtection="1">
      <alignment vertical="center" wrapText="1"/>
      <protection locked="0"/>
    </xf>
    <xf numFmtId="0" fontId="6" fillId="0" borderId="0" xfId="57" applyFont="1" applyAlignment="1" applyProtection="1">
      <alignment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57" applyFont="1" applyAlignment="1" applyProtection="1">
      <alignment horizontal="centerContinuous" vertical="center" wrapText="1"/>
      <protection locked="0"/>
    </xf>
    <xf numFmtId="0" fontId="6" fillId="0" borderId="0" xfId="59" applyFont="1" applyAlignment="1" applyProtection="1">
      <alignment vertical="justify"/>
      <protection/>
    </xf>
    <xf numFmtId="0" fontId="6" fillId="0" borderId="0" xfId="59" applyFont="1" applyBorder="1" applyAlignment="1" applyProtection="1">
      <alignment vertical="justify"/>
      <protection/>
    </xf>
    <xf numFmtId="0" fontId="19" fillId="0" borderId="0" xfId="59" applyFont="1" applyAlignment="1" applyProtection="1">
      <alignment horizontal="left"/>
      <protection/>
    </xf>
    <xf numFmtId="0" fontId="6" fillId="0" borderId="0" xfId="59" applyFont="1" applyBorder="1" applyAlignment="1" applyProtection="1">
      <alignment vertical="justify" wrapText="1"/>
      <protection/>
    </xf>
    <xf numFmtId="49" fontId="6" fillId="0" borderId="0" xfId="59" applyNumberFormat="1" applyFont="1" applyBorder="1" applyAlignment="1" applyProtection="1">
      <alignment vertical="justify" wrapText="1"/>
      <protection/>
    </xf>
    <xf numFmtId="0" fontId="7" fillId="0" borderId="0" xfId="59" applyFont="1" applyBorder="1" applyAlignment="1" applyProtection="1">
      <alignment vertical="justify" wrapText="1"/>
      <protection/>
    </xf>
    <xf numFmtId="0" fontId="6" fillId="0" borderId="14" xfId="57" applyFont="1" applyBorder="1" applyAlignment="1" applyProtection="1">
      <alignment horizontal="centerContinuous" vertical="center" wrapText="1"/>
      <protection/>
    </xf>
    <xf numFmtId="49" fontId="6" fillId="0" borderId="16" xfId="57" applyNumberFormat="1" applyFont="1" applyBorder="1" applyAlignment="1" applyProtection="1">
      <alignment horizontal="center" vertical="center" wrapText="1"/>
      <protection/>
    </xf>
    <xf numFmtId="0" fontId="6" fillId="0" borderId="22" xfId="57" applyFont="1" applyBorder="1" applyAlignment="1" applyProtection="1">
      <alignment horizontal="centerContinuous" vertical="center" wrapText="1"/>
      <protection/>
    </xf>
    <xf numFmtId="0" fontId="6" fillId="0" borderId="11" xfId="57" applyFont="1" applyBorder="1" applyAlignment="1" applyProtection="1">
      <alignment horizontal="centerContinuous" vertical="center" wrapText="1"/>
      <protection/>
    </xf>
    <xf numFmtId="0" fontId="6" fillId="0" borderId="10" xfId="57" applyFont="1" applyBorder="1" applyAlignment="1" applyProtection="1">
      <alignment horizontal="centerContinuous" vertical="center" wrapText="1"/>
      <protection/>
    </xf>
    <xf numFmtId="0" fontId="6" fillId="0" borderId="0" xfId="60" applyFont="1" applyBorder="1" applyProtection="1">
      <alignment/>
      <protection/>
    </xf>
    <xf numFmtId="49" fontId="6" fillId="0" borderId="18" xfId="57" applyNumberFormat="1" applyFont="1" applyBorder="1" applyAlignment="1" applyProtection="1">
      <alignment horizontal="center" vertical="center" wrapText="1"/>
      <protection/>
    </xf>
    <xf numFmtId="0" fontId="6" fillId="0" borderId="16" xfId="57" applyFont="1" applyBorder="1" applyAlignment="1" applyProtection="1">
      <alignment horizontal="center" vertical="center" wrapText="1"/>
      <protection/>
    </xf>
    <xf numFmtId="170" fontId="6" fillId="0" borderId="10" xfId="45" applyFont="1" applyBorder="1" applyAlignment="1" applyProtection="1">
      <alignment horizontal="centerContinuous" vertical="center" wrapText="1"/>
      <protection/>
    </xf>
    <xf numFmtId="49" fontId="6" fillId="0" borderId="12" xfId="57" applyNumberFormat="1" applyFont="1" applyBorder="1" applyAlignment="1" applyProtection="1">
      <alignment horizontal="center"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horizontal="center" vertical="center" wrapText="1"/>
      <protection/>
    </xf>
    <xf numFmtId="0" fontId="7" fillId="0" borderId="12" xfId="57" applyFont="1" applyBorder="1" applyAlignment="1" applyProtection="1">
      <alignment horizontal="center" vertical="center" wrapText="1"/>
      <protection/>
    </xf>
    <xf numFmtId="0" fontId="7" fillId="0" borderId="0" xfId="60" applyFont="1" applyBorder="1" applyProtection="1">
      <alignment/>
      <protection/>
    </xf>
    <xf numFmtId="0" fontId="6" fillId="0" borderId="10" xfId="57" applyFont="1" applyBorder="1" applyAlignment="1" applyProtection="1">
      <alignment horizontal="left" vertical="center" wrapText="1"/>
      <protection/>
    </xf>
    <xf numFmtId="49" fontId="6" fillId="0" borderId="10" xfId="57" applyNumberFormat="1" applyFont="1" applyBorder="1" applyAlignment="1" applyProtection="1">
      <alignment horizontal="left" vertical="center" wrapText="1"/>
      <protection/>
    </xf>
    <xf numFmtId="0" fontId="7" fillId="0" borderId="10" xfId="57" applyFont="1" applyBorder="1" applyAlignment="1" applyProtection="1">
      <alignment horizontal="left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10" xfId="57" applyNumberFormat="1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right" vertical="center" wrapText="1"/>
      <protection/>
    </xf>
    <xf numFmtId="49" fontId="8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0" xfId="60" applyNumberFormat="1" applyFont="1" applyBorder="1" applyProtection="1">
      <alignment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49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60" applyFont="1">
      <alignment/>
      <protection/>
    </xf>
    <xf numFmtId="0" fontId="7" fillId="0" borderId="0" xfId="58" applyFont="1" applyAlignment="1">
      <alignment horizontal="left" vertical="center" wrapText="1"/>
      <protection/>
    </xf>
    <xf numFmtId="49" fontId="7" fillId="0" borderId="0" xfId="58" applyNumberFormat="1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49" fontId="6" fillId="0" borderId="0" xfId="58" applyNumberFormat="1" applyFont="1" applyAlignment="1">
      <alignment horizontal="centerContinuous" vertical="center" wrapText="1"/>
      <protection/>
    </xf>
    <xf numFmtId="49" fontId="1" fillId="0" borderId="0" xfId="58" applyNumberFormat="1" applyFont="1" applyAlignment="1">
      <alignment horizontal="centerContinuous" vertical="center" wrapText="1"/>
      <protection/>
    </xf>
    <xf numFmtId="0" fontId="6" fillId="0" borderId="0" xfId="58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0" fontId="1" fillId="0" borderId="0" xfId="58" applyNumberFormat="1" applyFont="1" applyAlignment="1">
      <alignment horizontal="center" vertical="center" wrapText="1"/>
      <protection/>
    </xf>
    <xf numFmtId="0" fontId="6" fillId="0" borderId="0" xfId="59" applyFont="1" applyAlignment="1">
      <alignment vertical="justify"/>
      <protection/>
    </xf>
    <xf numFmtId="0" fontId="1" fillId="0" borderId="0" xfId="61" applyFont="1" applyAlignment="1" applyProtection="1">
      <alignment horizontal="right" vertical="top"/>
      <protection locked="0"/>
    </xf>
    <xf numFmtId="0" fontId="1" fillId="0" borderId="0" xfId="58" applyNumberFormat="1" applyFont="1" applyAlignment="1" applyProtection="1">
      <alignment horizontal="center" vertical="center" wrapText="1"/>
      <protection locked="0"/>
    </xf>
    <xf numFmtId="0" fontId="6" fillId="0" borderId="0" xfId="59" applyFont="1" applyBorder="1" applyAlignment="1">
      <alignment vertical="justify"/>
      <protection/>
    </xf>
    <xf numFmtId="0" fontId="3" fillId="0" borderId="0" xfId="59" applyNumberFormat="1" applyFont="1" applyAlignment="1">
      <alignment horizontal="center"/>
      <protection/>
    </xf>
    <xf numFmtId="0" fontId="3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7" fillId="0" borderId="0" xfId="59" applyFont="1" applyAlignment="1">
      <alignment horizontal="center"/>
      <protection/>
    </xf>
    <xf numFmtId="0" fontId="7" fillId="0" borderId="0" xfId="60" applyFont="1" applyAlignment="1">
      <alignment/>
      <protection/>
    </xf>
    <xf numFmtId="0" fontId="3" fillId="0" borderId="0" xfId="59" applyFont="1" applyBorder="1" applyAlignment="1">
      <alignment vertical="justify"/>
      <protection/>
    </xf>
    <xf numFmtId="0" fontId="1" fillId="0" borderId="0" xfId="59" applyFont="1" applyBorder="1" applyAlignment="1">
      <alignment horizontal="right" vertical="justify"/>
      <protection/>
    </xf>
    <xf numFmtId="0" fontId="7" fillId="0" borderId="0" xfId="59" applyFont="1" applyBorder="1" applyAlignment="1">
      <alignment vertical="justify"/>
      <protection/>
    </xf>
    <xf numFmtId="0" fontId="6" fillId="0" borderId="0" xfId="60" applyFont="1">
      <alignment/>
      <protection/>
    </xf>
    <xf numFmtId="0" fontId="6" fillId="0" borderId="10" xfId="58" applyFont="1" applyBorder="1" applyAlignment="1">
      <alignment vertical="center" wrapText="1"/>
      <protection/>
    </xf>
    <xf numFmtId="49" fontId="6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6" fillId="0" borderId="0" xfId="60" applyFont="1" applyBorder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49" fontId="6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0" borderId="0" xfId="60" applyNumberFormat="1" applyFont="1">
      <alignment/>
      <protection/>
    </xf>
    <xf numFmtId="0" fontId="8" fillId="0" borderId="10" xfId="58" applyFont="1" applyBorder="1" applyAlignment="1">
      <alignment horizontal="right" vertical="center" wrapText="1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right" vertical="center" wrapText="1"/>
      <protection/>
    </xf>
    <xf numFmtId="1" fontId="1" fillId="0" borderId="10" xfId="58" applyNumberFormat="1" applyFont="1" applyBorder="1" applyAlignment="1" applyProtection="1">
      <alignment horizontal="right" vertical="center" wrapText="1"/>
      <protection/>
    </xf>
    <xf numFmtId="0" fontId="7" fillId="0" borderId="0" xfId="60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Protection="1">
      <alignment/>
      <protection locked="0"/>
    </xf>
    <xf numFmtId="0" fontId="7" fillId="0" borderId="0" xfId="58" applyFont="1">
      <alignment/>
      <protection/>
    </xf>
    <xf numFmtId="49" fontId="7" fillId="0" borderId="0" xfId="58" applyNumberFormat="1" applyFont="1">
      <alignment/>
      <protection/>
    </xf>
    <xf numFmtId="0" fontId="3" fillId="0" borderId="0" xfId="61" applyFont="1" applyBorder="1" applyAlignment="1" applyProtection="1">
      <alignment horizontal="left" vertical="top"/>
      <protection locked="0"/>
    </xf>
    <xf numFmtId="0" fontId="3" fillId="0" borderId="0" xfId="58" applyFont="1">
      <alignment/>
      <protection/>
    </xf>
    <xf numFmtId="49" fontId="7" fillId="0" borderId="0" xfId="60" applyNumberFormat="1" applyFont="1">
      <alignment/>
      <protection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0" applyFont="1">
      <alignment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vertical="center" wrapText="1"/>
      <protection/>
    </xf>
    <xf numFmtId="0" fontId="8" fillId="0" borderId="11" xfId="63" applyFont="1" applyBorder="1" applyAlignment="1" applyProtection="1">
      <alignment vertical="center" wrapText="1"/>
      <protection/>
    </xf>
    <xf numFmtId="3" fontId="7" fillId="0" borderId="11" xfId="63" applyNumberFormat="1" applyFont="1" applyBorder="1" applyAlignment="1" applyProtection="1">
      <alignment horizontal="center" vertical="center"/>
      <protection/>
    </xf>
    <xf numFmtId="3" fontId="8" fillId="0" borderId="11" xfId="63" applyNumberFormat="1" applyFont="1" applyBorder="1" applyAlignment="1" applyProtection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/>
    </xf>
    <xf numFmtId="3" fontId="6" fillId="0" borderId="0" xfId="61" applyNumberFormat="1" applyFont="1" applyBorder="1" applyAlignment="1" applyProtection="1">
      <alignment horizontal="left" vertical="top"/>
      <protection/>
    </xf>
    <xf numFmtId="0" fontId="18" fillId="0" borderId="0" xfId="59" applyFont="1" applyAlignment="1" applyProtection="1">
      <alignment horizontal="left"/>
      <protection/>
    </xf>
    <xf numFmtId="0" fontId="0" fillId="0" borderId="0" xfId="0" applyAlignment="1">
      <alignment horizontal="right"/>
    </xf>
    <xf numFmtId="1" fontId="20" fillId="0" borderId="0" xfId="0" applyNumberFormat="1" applyFont="1" applyBorder="1" applyAlignment="1">
      <alignment horizontal="center"/>
    </xf>
    <xf numFmtId="0" fontId="7" fillId="0" borderId="0" xfId="59" applyFont="1" applyProtection="1">
      <alignment/>
      <protection locked="0"/>
    </xf>
    <xf numFmtId="0" fontId="6" fillId="0" borderId="0" xfId="59" applyFont="1" applyProtection="1">
      <alignment/>
      <protection locked="0"/>
    </xf>
    <xf numFmtId="0" fontId="7" fillId="0" borderId="0" xfId="59" applyFont="1" applyAlignment="1" applyProtection="1">
      <alignment/>
      <protection locked="0"/>
    </xf>
    <xf numFmtId="0" fontId="6" fillId="0" borderId="0" xfId="59" applyFont="1" applyBorder="1" applyAlignment="1" applyProtection="1">
      <alignment horizontal="centerContinuous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3" fontId="7" fillId="0" borderId="10" xfId="57" applyNumberFormat="1" applyFont="1" applyBorder="1" applyAlignment="1" applyProtection="1">
      <alignment horizontal="center" vertical="center" wrapText="1"/>
      <protection/>
    </xf>
    <xf numFmtId="3" fontId="3" fillId="0" borderId="0" xfId="58" applyNumberFormat="1" applyFont="1" applyAlignment="1">
      <alignment horizontal="left" vertical="center" wrapText="1"/>
      <protection/>
    </xf>
    <xf numFmtId="3" fontId="1" fillId="0" borderId="0" xfId="58" applyNumberFormat="1" applyFont="1" applyAlignment="1">
      <alignment horizontal="centerContinuous" vertical="center" wrapText="1"/>
      <protection/>
    </xf>
    <xf numFmtId="3" fontId="1" fillId="0" borderId="0" xfId="58" applyNumberFormat="1" applyFont="1" applyAlignment="1">
      <alignment horizontal="center" vertical="center" wrapText="1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3" fontId="3" fillId="0" borderId="10" xfId="58" applyNumberFormat="1" applyFont="1" applyBorder="1" applyAlignment="1">
      <alignment horizontal="right" vertical="center" wrapText="1"/>
      <protection/>
    </xf>
    <xf numFmtId="3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left" vertical="center" wrapText="1"/>
      <protection/>
    </xf>
    <xf numFmtId="3" fontId="3" fillId="0" borderId="0" xfId="58" applyNumberFormat="1" applyFont="1">
      <alignment/>
      <protection/>
    </xf>
    <xf numFmtId="3" fontId="3" fillId="0" borderId="0" xfId="60" applyNumberFormat="1" applyFont="1">
      <alignment/>
      <protection/>
    </xf>
    <xf numFmtId="177" fontId="7" fillId="4" borderId="10" xfId="61" applyNumberFormat="1" applyFont="1" applyFill="1" applyBorder="1" applyAlignment="1" applyProtection="1">
      <alignment vertical="top" wrapText="1"/>
      <protection locked="0"/>
    </xf>
    <xf numFmtId="177" fontId="7" fillId="34" borderId="10" xfId="61" applyNumberFormat="1" applyFont="1" applyFill="1" applyBorder="1" applyAlignment="1">
      <alignment vertical="top"/>
      <protection/>
    </xf>
    <xf numFmtId="177" fontId="7" fillId="35" borderId="10" xfId="61" applyNumberFormat="1" applyFont="1" applyFill="1" applyBorder="1" applyAlignment="1" applyProtection="1">
      <alignment vertical="top" wrapText="1"/>
      <protection locked="0"/>
    </xf>
    <xf numFmtId="177" fontId="7" fillId="4" borderId="10" xfId="61" applyNumberFormat="1" applyFont="1" applyFill="1" applyBorder="1" applyAlignment="1">
      <alignment vertical="top"/>
      <protection/>
    </xf>
    <xf numFmtId="177" fontId="7" fillId="35" borderId="10" xfId="63" applyNumberFormat="1" applyFont="1" applyFill="1" applyBorder="1" applyProtection="1">
      <alignment/>
      <protection/>
    </xf>
    <xf numFmtId="177" fontId="7" fillId="35" borderId="10" xfId="0" applyNumberFormat="1" applyFont="1" applyFill="1" applyBorder="1" applyAlignment="1">
      <alignment/>
    </xf>
    <xf numFmtId="177" fontId="7" fillId="35" borderId="10" xfId="62" applyNumberFormat="1" applyFont="1" applyFill="1" applyBorder="1" applyAlignment="1" applyProtection="1">
      <alignment wrapText="1"/>
      <protection/>
    </xf>
    <xf numFmtId="177" fontId="6" fillId="0" borderId="10" xfId="62" applyNumberFormat="1" applyFont="1" applyFill="1" applyBorder="1" applyAlignment="1" applyProtection="1">
      <alignment wrapText="1"/>
      <protection/>
    </xf>
    <xf numFmtId="177" fontId="7" fillId="0" borderId="10" xfId="62" applyNumberFormat="1" applyFont="1" applyFill="1" applyBorder="1" applyAlignment="1" applyProtection="1">
      <alignment wrapText="1"/>
      <protection/>
    </xf>
    <xf numFmtId="177" fontId="13" fillId="33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vertical="center"/>
      <protection/>
    </xf>
    <xf numFmtId="177" fontId="14" fillId="33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horizontal="center" vertical="center"/>
      <protection/>
    </xf>
    <xf numFmtId="177" fontId="14" fillId="35" borderId="10" xfId="64" applyNumberFormat="1" applyFont="1" applyFill="1" applyBorder="1" applyAlignment="1" applyProtection="1">
      <alignment vertical="center"/>
      <protection locked="0"/>
    </xf>
    <xf numFmtId="177" fontId="14" fillId="35" borderId="10" xfId="64" applyNumberFormat="1" applyFont="1" applyFill="1" applyBorder="1" applyAlignment="1" applyProtection="1">
      <alignment horizontal="center" vertical="center"/>
      <protection locked="0"/>
    </xf>
    <xf numFmtId="177" fontId="14" fillId="33" borderId="14" xfId="64" applyNumberFormat="1" applyFont="1" applyFill="1" applyBorder="1" applyAlignment="1" applyProtection="1">
      <alignment vertical="center"/>
      <protection locked="0"/>
    </xf>
    <xf numFmtId="177" fontId="14" fillId="33" borderId="22" xfId="64" applyNumberFormat="1" applyFont="1" applyFill="1" applyBorder="1" applyAlignment="1" applyProtection="1">
      <alignment vertical="center"/>
      <protection locked="0"/>
    </xf>
    <xf numFmtId="177" fontId="14" fillId="33" borderId="11" xfId="64" applyNumberFormat="1" applyFont="1" applyFill="1" applyBorder="1" applyAlignment="1" applyProtection="1">
      <alignment vertical="center"/>
      <protection locked="0"/>
    </xf>
    <xf numFmtId="177" fontId="14" fillId="0" borderId="14" xfId="64" applyNumberFormat="1" applyFont="1" applyFill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horizontal="center" vertical="center"/>
      <protection/>
    </xf>
    <xf numFmtId="177" fontId="14" fillId="4" borderId="10" xfId="64" applyNumberFormat="1" applyFont="1" applyFill="1" applyBorder="1" applyAlignment="1" applyProtection="1">
      <alignment vertical="center"/>
      <protection locked="0"/>
    </xf>
    <xf numFmtId="177" fontId="14" fillId="4" borderId="10" xfId="64" applyNumberFormat="1" applyFont="1" applyFill="1" applyBorder="1" applyAlignment="1" applyProtection="1">
      <alignment horizontal="center" vertical="center"/>
      <protection locked="0"/>
    </xf>
    <xf numFmtId="177" fontId="13" fillId="0" borderId="10" xfId="64" applyNumberFormat="1" applyFont="1" applyBorder="1" applyAlignment="1" applyProtection="1">
      <alignment vertical="center"/>
      <protection/>
    </xf>
    <xf numFmtId="177" fontId="13" fillId="0" borderId="10" xfId="64" applyNumberFormat="1" applyFont="1" applyBorder="1" applyAlignment="1" applyProtection="1">
      <alignment horizontal="center" vertical="center"/>
      <protection/>
    </xf>
    <xf numFmtId="0" fontId="14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Continuous"/>
      <protection locked="0"/>
    </xf>
    <xf numFmtId="3" fontId="1" fillId="0" borderId="0" xfId="59" applyNumberFormat="1" applyFont="1" applyAlignment="1" applyProtection="1">
      <alignment horizontal="centerContinuous"/>
      <protection locked="0"/>
    </xf>
    <xf numFmtId="3" fontId="3" fillId="0" borderId="0" xfId="60" applyNumberFormat="1" applyFont="1" applyProtection="1">
      <alignment/>
      <protection locked="0"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3" fontId="3" fillId="0" borderId="0" xfId="59" applyNumberFormat="1" applyFont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center" vertical="justify" wrapText="1"/>
      <protection/>
    </xf>
    <xf numFmtId="3" fontId="1" fillId="0" borderId="0" xfId="59" applyNumberFormat="1" applyFont="1" applyBorder="1" applyAlignment="1" applyProtection="1">
      <alignment horizontal="left" vertical="justify" wrapText="1"/>
      <protection/>
    </xf>
    <xf numFmtId="3" fontId="1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Continuous"/>
      <protection/>
    </xf>
    <xf numFmtId="0" fontId="13" fillId="0" borderId="10" xfId="59" applyFont="1" applyBorder="1" applyAlignment="1" applyProtection="1">
      <alignment horizontal="center"/>
      <protection/>
    </xf>
    <xf numFmtId="3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justify" wrapText="1"/>
      <protection/>
    </xf>
    <xf numFmtId="0" fontId="14" fillId="0" borderId="10" xfId="59" applyFont="1" applyBorder="1" applyProtection="1">
      <alignment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/>
      <protection/>
    </xf>
    <xf numFmtId="0" fontId="14" fillId="0" borderId="10" xfId="59" applyFont="1" applyBorder="1" applyAlignment="1" applyProtection="1">
      <alignment wrapText="1"/>
      <protection/>
    </xf>
    <xf numFmtId="49" fontId="14" fillId="0" borderId="10" xfId="59" applyNumberFormat="1" applyFont="1" applyBorder="1" applyAlignment="1" applyProtection="1">
      <alignment horizontal="center" vertical="center"/>
      <protection/>
    </xf>
    <xf numFmtId="0" fontId="13" fillId="0" borderId="10" xfId="59" applyFont="1" applyBorder="1" applyProtection="1">
      <alignment/>
      <protection/>
    </xf>
    <xf numFmtId="0" fontId="21" fillId="0" borderId="10" xfId="59" applyFont="1" applyBorder="1" applyAlignment="1" applyProtection="1">
      <alignment horizontal="right"/>
      <protection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/>
      <protection/>
    </xf>
    <xf numFmtId="0" fontId="13" fillId="0" borderId="10" xfId="59" applyFont="1" applyBorder="1" applyAlignment="1" applyProtection="1">
      <alignment vertical="top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22" fillId="0" borderId="16" xfId="59" applyNumberFormat="1" applyFont="1" applyBorder="1" applyAlignment="1" applyProtection="1">
      <alignment horizontal="center" vertical="center" wrapText="1"/>
      <protection/>
    </xf>
    <xf numFmtId="0" fontId="13" fillId="0" borderId="14" xfId="59" applyFont="1" applyBorder="1" applyAlignment="1" applyProtection="1">
      <alignment vertical="justify" wrapText="1"/>
      <protection/>
    </xf>
    <xf numFmtId="49" fontId="14" fillId="33" borderId="14" xfId="59" applyNumberFormat="1" applyFont="1" applyFill="1" applyBorder="1" applyAlignment="1" applyProtection="1">
      <alignment horizontal="center" vertical="center" wrapText="1"/>
      <protection/>
    </xf>
    <xf numFmtId="3" fontId="3" fillId="33" borderId="22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justify"/>
      <protection/>
    </xf>
    <xf numFmtId="49" fontId="14" fillId="0" borderId="12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justify"/>
      <protection/>
    </xf>
    <xf numFmtId="0" fontId="22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0" applyFont="1" applyFill="1">
      <alignment/>
      <protection/>
    </xf>
    <xf numFmtId="0" fontId="7" fillId="0" borderId="0" xfId="60" applyFont="1" applyFill="1" applyProtection="1">
      <alignment/>
      <protection/>
    </xf>
    <xf numFmtId="0" fontId="23" fillId="0" borderId="0" xfId="60" applyFont="1" applyFill="1">
      <alignment/>
      <protection/>
    </xf>
    <xf numFmtId="0" fontId="23" fillId="0" borderId="0" xfId="60" applyFont="1" applyFill="1" applyProtection="1">
      <alignment/>
      <protection/>
    </xf>
    <xf numFmtId="3" fontId="7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1" fontId="24" fillId="0" borderId="0" xfId="0" applyNumberFormat="1" applyFont="1" applyAlignment="1">
      <alignment horizontal="center"/>
    </xf>
    <xf numFmtId="3" fontId="13" fillId="0" borderId="0" xfId="64" applyNumberFormat="1" applyFont="1" applyBorder="1" applyAlignment="1" applyProtection="1">
      <alignment vertical="center"/>
      <protection/>
    </xf>
    <xf numFmtId="3" fontId="3" fillId="0" borderId="0" xfId="59" applyNumberFormat="1" applyFont="1" applyAlignment="1" applyProtection="1">
      <alignment horizontal="lef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177" fontId="7" fillId="0" borderId="10" xfId="61" applyNumberFormat="1" applyFont="1" applyFill="1" applyBorder="1" applyAlignment="1">
      <alignment vertical="top"/>
      <protection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60" applyFont="1">
      <alignment/>
      <protection/>
    </xf>
    <xf numFmtId="0" fontId="13" fillId="0" borderId="0" xfId="60" applyFont="1">
      <alignment/>
      <protection/>
    </xf>
    <xf numFmtId="0" fontId="14" fillId="0" borderId="0" xfId="60" applyFont="1" applyAlignment="1">
      <alignment/>
      <protection/>
    </xf>
    <xf numFmtId="0" fontId="5" fillId="0" borderId="0" xfId="60" applyFont="1">
      <alignment/>
      <protection/>
    </xf>
    <xf numFmtId="0" fontId="14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 horizontal="center" vertical="center" wrapText="1"/>
      <protection locked="0"/>
    </xf>
    <xf numFmtId="3" fontId="3" fillId="0" borderId="0" xfId="59" applyNumberFormat="1" applyFont="1" applyAlignment="1" applyProtection="1">
      <alignment vertical="center" wrapText="1"/>
      <protection locked="0"/>
    </xf>
    <xf numFmtId="3" fontId="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/>
      <protection locked="0"/>
    </xf>
    <xf numFmtId="3" fontId="3" fillId="0" borderId="0" xfId="59" applyNumberFormat="1" applyFont="1" applyProtection="1">
      <alignment/>
      <protection locked="0"/>
    </xf>
    <xf numFmtId="3" fontId="1" fillId="0" borderId="0" xfId="59" applyNumberFormat="1" applyFont="1" applyBorder="1" applyAlignment="1" applyProtection="1">
      <alignment horizontal="centerContinuous"/>
      <protection locked="0"/>
    </xf>
    <xf numFmtId="3" fontId="3" fillId="0" borderId="0" xfId="60" applyNumberFormat="1" applyFont="1" applyAlignment="1" applyProtection="1">
      <alignment/>
      <protection locked="0"/>
    </xf>
    <xf numFmtId="3" fontId="3" fillId="0" borderId="0" xfId="61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3" fontId="1" fillId="0" borderId="0" xfId="0" applyNumberFormat="1" applyFont="1" applyBorder="1" applyAlignment="1" applyProtection="1">
      <alignment horizontal="right" vertical="top"/>
      <protection/>
    </xf>
    <xf numFmtId="3" fontId="3" fillId="0" borderId="0" xfId="60" applyNumberFormat="1" applyFont="1" applyAlignment="1">
      <alignment/>
      <protection/>
    </xf>
    <xf numFmtId="3" fontId="3" fillId="0" borderId="0" xfId="60" applyNumberFormat="1" applyFont="1">
      <alignment/>
      <protection/>
    </xf>
    <xf numFmtId="3" fontId="3" fillId="0" borderId="0" xfId="59" applyNumberFormat="1" applyFont="1" applyFill="1" applyAlignment="1" applyProtection="1">
      <alignment horizontal="center" vertical="center" wrapText="1"/>
      <protection locked="0"/>
    </xf>
    <xf numFmtId="177" fontId="7" fillId="35" borderId="10" xfId="61" applyNumberFormat="1" applyFont="1" applyFill="1" applyBorder="1" applyAlignment="1">
      <alignment vertical="top"/>
      <protection/>
    </xf>
    <xf numFmtId="0" fontId="14" fillId="0" borderId="10" xfId="59" applyFont="1" applyBorder="1" applyAlignment="1" applyProtection="1">
      <alignment vertical="center" wrapText="1"/>
      <protection/>
    </xf>
    <xf numFmtId="3" fontId="13" fillId="0" borderId="10" xfId="59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Fill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177" fontId="7" fillId="36" borderId="10" xfId="62" applyNumberFormat="1" applyFont="1" applyFill="1" applyBorder="1" applyAlignment="1" applyProtection="1">
      <alignment horizontal="right" wrapText="1"/>
      <protection/>
    </xf>
    <xf numFmtId="177" fontId="7" fillId="36" borderId="10" xfId="62" applyNumberFormat="1" applyFont="1" applyFill="1" applyBorder="1" applyAlignment="1" applyProtection="1">
      <alignment horizontal="right" wrapText="1"/>
      <protection locked="0"/>
    </xf>
    <xf numFmtId="177" fontId="7" fillId="4" borderId="10" xfId="62" applyNumberFormat="1" applyFont="1" applyFill="1" applyBorder="1" applyAlignment="1" applyProtection="1">
      <alignment horizontal="right" wrapText="1"/>
      <protection/>
    </xf>
    <xf numFmtId="177" fontId="7" fillId="33" borderId="10" xfId="62" applyNumberFormat="1" applyFont="1" applyFill="1" applyBorder="1" applyAlignment="1" applyProtection="1">
      <alignment horizontal="right" wrapText="1"/>
      <protection/>
    </xf>
    <xf numFmtId="196" fontId="7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vertical="center"/>
      <protection locked="0"/>
    </xf>
    <xf numFmtId="195" fontId="3" fillId="0" borderId="12" xfId="42" applyNumberFormat="1" applyFont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 locked="0"/>
    </xf>
    <xf numFmtId="195" fontId="7" fillId="0" borderId="10" xfId="42" applyNumberFormat="1" applyFont="1" applyFill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/>
    </xf>
    <xf numFmtId="195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195" fontId="3" fillId="0" borderId="10" xfId="42" applyNumberFormat="1" applyFont="1" applyFill="1" applyBorder="1" applyAlignment="1" applyProtection="1">
      <alignment horizontal="center" vertical="center" wrapText="1"/>
      <protection/>
    </xf>
    <xf numFmtId="195" fontId="4" fillId="0" borderId="10" xfId="42" applyNumberFormat="1" applyFont="1" applyBorder="1" applyAlignment="1" applyProtection="1">
      <alignment horizontal="center" vertical="center" wrapText="1"/>
      <protection/>
    </xf>
    <xf numFmtId="195" fontId="4" fillId="0" borderId="10" xfId="42" applyNumberFormat="1" applyFont="1" applyFill="1" applyBorder="1" applyAlignment="1" applyProtection="1">
      <alignment horizontal="center" vertical="center" wrapText="1"/>
      <protection/>
    </xf>
    <xf numFmtId="195" fontId="1" fillId="0" borderId="10" xfId="42" applyNumberFormat="1" applyFont="1" applyBorder="1" applyAlignment="1" applyProtection="1">
      <alignment horizontal="center" vertical="center" wrapText="1"/>
      <protection/>
    </xf>
    <xf numFmtId="195" fontId="3" fillId="33" borderId="10" xfId="42" applyNumberFormat="1" applyFont="1" applyFill="1" applyBorder="1" applyAlignment="1" applyProtection="1">
      <alignment horizontal="center" vertical="center" wrapText="1"/>
      <protection locked="0"/>
    </xf>
    <xf numFmtId="195" fontId="4" fillId="0" borderId="16" xfId="42" applyNumberFormat="1" applyFont="1" applyBorder="1" applyAlignment="1" applyProtection="1">
      <alignment horizontal="center" vertical="center" wrapText="1"/>
      <protection/>
    </xf>
    <xf numFmtId="3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60" applyNumberFormat="1" applyFont="1" applyBorder="1" applyProtection="1">
      <alignment/>
      <protection/>
    </xf>
    <xf numFmtId="196" fontId="1" fillId="0" borderId="10" xfId="42" applyNumberFormat="1" applyFont="1" applyBorder="1" applyAlignment="1" applyProtection="1">
      <alignment horizontal="right" vertical="center" wrapText="1"/>
      <protection/>
    </xf>
    <xf numFmtId="3" fontId="1" fillId="0" borderId="10" xfId="59" applyNumberFormat="1" applyFont="1" applyBorder="1" applyAlignment="1" applyProtection="1" quotePrefix="1">
      <alignment horizontal="center" vertical="center" wrapText="1"/>
      <protection/>
    </xf>
    <xf numFmtId="177" fontId="7" fillId="35" borderId="10" xfId="63" applyNumberFormat="1" applyFont="1" applyFill="1" applyBorder="1" applyAlignment="1" applyProtection="1">
      <alignment horizontal="right"/>
      <protection/>
    </xf>
    <xf numFmtId="10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Border="1" applyAlignment="1" applyProtection="1">
      <alignment horizontal="left" vertical="center"/>
      <protection hidden="1"/>
    </xf>
    <xf numFmtId="49" fontId="26" fillId="0" borderId="10" xfId="58" applyNumberFormat="1" applyFont="1" applyBorder="1" applyAlignment="1" applyProtection="1">
      <alignment horizontal="center" vertical="center"/>
      <protection hidden="1"/>
    </xf>
    <xf numFmtId="9" fontId="3" fillId="4" borderId="10" xfId="67" applyFont="1" applyFill="1" applyBorder="1" applyAlignment="1" applyProtection="1">
      <alignment horizontal="right" vertical="center" wrapText="1"/>
      <protection locked="0"/>
    </xf>
    <xf numFmtId="49" fontId="7" fillId="0" borderId="10" xfId="58" applyNumberFormat="1" applyFont="1" applyBorder="1" applyAlignment="1" applyProtection="1">
      <alignment horizontal="center" vertical="center" wrapText="1"/>
      <protection hidden="1"/>
    </xf>
    <xf numFmtId="0" fontId="3" fillId="0" borderId="10" xfId="58" applyFont="1" applyBorder="1" applyAlignment="1" applyProtection="1">
      <alignment horizontal="left" vertical="center" wrapText="1"/>
      <protection hidden="1"/>
    </xf>
    <xf numFmtId="9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95" fontId="14" fillId="0" borderId="0" xfId="60" applyNumberFormat="1" applyFont="1">
      <alignment/>
      <protection/>
    </xf>
    <xf numFmtId="9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77" fontId="3" fillId="4" borderId="14" xfId="61" applyNumberFormat="1" applyFont="1" applyFill="1" applyBorder="1" applyAlignment="1" applyProtection="1">
      <alignment vertical="top" wrapText="1"/>
      <protection locked="0"/>
    </xf>
    <xf numFmtId="177" fontId="7" fillId="0" borderId="10" xfId="61" applyNumberFormat="1" applyFont="1" applyBorder="1" applyAlignment="1" applyProtection="1">
      <alignment vertical="top" wrapText="1"/>
      <protection/>
    </xf>
    <xf numFmtId="177" fontId="3" fillId="0" borderId="10" xfId="61" applyNumberFormat="1" applyFont="1" applyBorder="1" applyAlignment="1" applyProtection="1">
      <alignment vertical="top" wrapText="1"/>
      <protection/>
    </xf>
    <xf numFmtId="177" fontId="3" fillId="0" borderId="14" xfId="61" applyNumberFormat="1" applyFont="1" applyBorder="1" applyAlignment="1" applyProtection="1">
      <alignment vertical="top" wrapText="1"/>
      <protection/>
    </xf>
    <xf numFmtId="177" fontId="3" fillId="34" borderId="14" xfId="61" applyNumberFormat="1" applyFont="1" applyFill="1" applyBorder="1" applyAlignment="1" applyProtection="1">
      <alignment vertical="top" wrapText="1"/>
      <protection locked="0"/>
    </xf>
    <xf numFmtId="177" fontId="3" fillId="0" borderId="15" xfId="61" applyNumberFormat="1" applyFont="1" applyBorder="1" applyAlignment="1" applyProtection="1">
      <alignment vertical="top" wrapText="1"/>
      <protection/>
    </xf>
    <xf numFmtId="177" fontId="3" fillId="33" borderId="14" xfId="61" applyNumberFormat="1" applyFont="1" applyFill="1" applyBorder="1" applyAlignment="1" applyProtection="1">
      <alignment vertical="top" wrapText="1"/>
      <protection locked="0"/>
    </xf>
    <xf numFmtId="177" fontId="6" fillId="0" borderId="14" xfId="61" applyNumberFormat="1" applyFont="1" applyBorder="1" applyAlignment="1" applyProtection="1">
      <alignment vertical="top" wrapText="1"/>
      <protection/>
    </xf>
    <xf numFmtId="177" fontId="7" fillId="0" borderId="0" xfId="61" applyNumberFormat="1" applyFont="1" applyAlignment="1" applyProtection="1">
      <alignment vertical="top" wrapText="1"/>
      <protection locked="0"/>
    </xf>
    <xf numFmtId="177" fontId="7" fillId="0" borderId="0" xfId="61" applyNumberFormat="1" applyFont="1" applyAlignment="1" applyProtection="1">
      <alignment vertical="top"/>
      <protection locked="0"/>
    </xf>
    <xf numFmtId="177" fontId="7" fillId="0" borderId="0" xfId="61" applyNumberFormat="1" applyFont="1" applyFill="1" applyAlignment="1" applyProtection="1">
      <alignment vertical="top"/>
      <protection/>
    </xf>
    <xf numFmtId="177" fontId="7" fillId="0" borderId="10" xfId="61" applyNumberFormat="1" applyFont="1" applyBorder="1" applyAlignment="1" applyProtection="1">
      <alignment vertical="top"/>
      <protection locked="0"/>
    </xf>
    <xf numFmtId="177" fontId="7" fillId="0" borderId="0" xfId="62" applyNumberFormat="1" applyFont="1" applyAlignment="1" applyProtection="1">
      <alignment wrapText="1"/>
      <protection locked="0"/>
    </xf>
    <xf numFmtId="177" fontId="7" fillId="0" borderId="10" xfId="61" applyNumberFormat="1" applyFont="1" applyBorder="1" applyAlignment="1" applyProtection="1">
      <alignment horizontal="center" vertical="top" wrapText="1"/>
      <protection/>
    </xf>
    <xf numFmtId="177" fontId="7" fillId="33" borderId="10" xfId="0" applyNumberFormat="1" applyFont="1" applyFill="1" applyBorder="1" applyAlignment="1" applyProtection="1">
      <alignment vertical="top" wrapText="1"/>
      <protection/>
    </xf>
    <xf numFmtId="177" fontId="7" fillId="36" borderId="10" xfId="61" applyNumberFormat="1" applyFont="1" applyFill="1" applyBorder="1" applyAlignment="1" applyProtection="1">
      <alignment vertical="top" wrapText="1"/>
      <protection locked="0"/>
    </xf>
    <xf numFmtId="177" fontId="7" fillId="34" borderId="10" xfId="61" applyNumberFormat="1" applyFont="1" applyFill="1" applyBorder="1" applyAlignment="1" applyProtection="1">
      <alignment vertical="top" wrapText="1"/>
      <protection locked="0"/>
    </xf>
    <xf numFmtId="177" fontId="7" fillId="0" borderId="10" xfId="0" applyNumberFormat="1" applyFont="1" applyBorder="1" applyAlignment="1" applyProtection="1">
      <alignment vertical="top" wrapText="1"/>
      <protection/>
    </xf>
    <xf numFmtId="177" fontId="7" fillId="0" borderId="10" xfId="0" applyNumberFormat="1" applyFont="1" applyBorder="1" applyAlignment="1" applyProtection="1">
      <alignment vertical="top"/>
      <protection/>
    </xf>
    <xf numFmtId="177" fontId="6" fillId="0" borderId="10" xfId="61" applyNumberFormat="1" applyFont="1" applyFill="1" applyBorder="1" applyAlignment="1" applyProtection="1">
      <alignment vertical="top" wrapText="1"/>
      <protection/>
    </xf>
    <xf numFmtId="177" fontId="7" fillId="0" borderId="0" xfId="61" applyNumberFormat="1" applyFont="1" applyAlignment="1">
      <alignment vertical="top" wrapText="1"/>
      <protection/>
    </xf>
    <xf numFmtId="177" fontId="7" fillId="0" borderId="0" xfId="61" applyNumberFormat="1" applyFont="1" applyAlignment="1">
      <alignment vertical="top"/>
      <protection/>
    </xf>
    <xf numFmtId="177" fontId="7" fillId="4" borderId="10" xfId="63" applyNumberFormat="1" applyFont="1" applyFill="1" applyBorder="1" applyAlignment="1" applyProtection="1">
      <alignment vertical="center"/>
      <protection locked="0"/>
    </xf>
    <xf numFmtId="177" fontId="7" fillId="35" borderId="10" xfId="63" applyNumberFormat="1" applyFont="1" applyFill="1" applyBorder="1" applyAlignment="1" applyProtection="1">
      <alignment vertical="center"/>
      <protection locked="0"/>
    </xf>
    <xf numFmtId="177" fontId="7" fillId="36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Border="1" applyAlignment="1" applyProtection="1">
      <alignment vertical="center"/>
      <protection/>
    </xf>
    <xf numFmtId="177" fontId="7" fillId="0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Fill="1" applyBorder="1" applyAlignment="1" applyProtection="1">
      <alignment vertical="center"/>
      <protection/>
    </xf>
    <xf numFmtId="177" fontId="7" fillId="4" borderId="10" xfId="63" applyNumberFormat="1" applyFont="1" applyFill="1" applyBorder="1" applyAlignment="1" applyProtection="1">
      <alignment/>
      <protection locked="0"/>
    </xf>
    <xf numFmtId="177" fontId="6" fillId="0" borderId="11" xfId="63" applyNumberFormat="1" applyFont="1" applyFill="1" applyBorder="1" applyAlignment="1" applyProtection="1">
      <alignment vertical="center"/>
      <protection/>
    </xf>
    <xf numFmtId="177" fontId="6" fillId="0" borderId="10" xfId="63" applyNumberFormat="1" applyFont="1" applyBorder="1" applyAlignment="1" applyProtection="1">
      <alignment vertical="center"/>
      <protection/>
    </xf>
    <xf numFmtId="177" fontId="6" fillId="0" borderId="10" xfId="63" applyNumberFormat="1" applyFont="1" applyBorder="1" applyProtection="1">
      <alignment/>
      <protection/>
    </xf>
    <xf numFmtId="177" fontId="7" fillId="0" borderId="10" xfId="63" applyNumberFormat="1" applyFont="1" applyBorder="1" applyProtection="1">
      <alignment/>
      <protection/>
    </xf>
    <xf numFmtId="177" fontId="7" fillId="0" borderId="10" xfId="63" applyNumberFormat="1" applyFont="1" applyFill="1" applyBorder="1" applyProtection="1">
      <alignment/>
      <protection/>
    </xf>
    <xf numFmtId="177" fontId="13" fillId="33" borderId="10" xfId="64" applyNumberFormat="1" applyFont="1" applyFill="1" applyBorder="1" applyAlignment="1" applyProtection="1">
      <alignment vertical="center"/>
      <protection/>
    </xf>
    <xf numFmtId="177" fontId="7" fillId="0" borderId="0" xfId="56" applyNumberFormat="1" applyFont="1" applyAlignment="1">
      <alignment horizontal="centerContinuous" vertical="center" wrapText="1"/>
      <protection/>
    </xf>
    <xf numFmtId="177" fontId="6" fillId="0" borderId="0" xfId="56" applyNumberFormat="1" applyFont="1" applyAlignment="1" applyProtection="1">
      <alignment horizontal="center" vertical="center"/>
      <protection/>
    </xf>
    <xf numFmtId="177" fontId="7" fillId="0" borderId="0" xfId="60" applyNumberFormat="1" applyFont="1" applyProtection="1">
      <alignment/>
      <protection/>
    </xf>
    <xf numFmtId="177" fontId="7" fillId="0" borderId="0" xfId="56" applyNumberFormat="1" applyFont="1" applyAlignment="1">
      <alignment/>
      <protection/>
    </xf>
    <xf numFmtId="177" fontId="3" fillId="0" borderId="0" xfId="61" applyNumberFormat="1" applyFont="1" applyAlignment="1" applyProtection="1">
      <alignment vertical="top"/>
      <protection/>
    </xf>
    <xf numFmtId="177" fontId="7" fillId="0" borderId="0" xfId="60" applyNumberFormat="1" applyFont="1" applyProtection="1">
      <alignment/>
      <protection locked="0"/>
    </xf>
    <xf numFmtId="177" fontId="19" fillId="0" borderId="0" xfId="61" applyNumberFormat="1" applyFont="1" applyAlignment="1" applyProtection="1">
      <alignment vertical="top" wrapText="1"/>
      <protection/>
    </xf>
    <xf numFmtId="177" fontId="7" fillId="0" borderId="0" xfId="59" applyNumberFormat="1" applyFont="1" applyBorder="1" applyAlignment="1" applyProtection="1">
      <alignment vertical="justify" wrapText="1"/>
      <protection locked="0"/>
    </xf>
    <xf numFmtId="177" fontId="7" fillId="0" borderId="0" xfId="56" applyNumberFormat="1" applyFont="1" applyAlignment="1" applyProtection="1">
      <alignment horizontal="left" vertical="center" wrapText="1"/>
      <protection/>
    </xf>
    <xf numFmtId="177" fontId="6" fillId="0" borderId="0" xfId="56" applyNumberFormat="1" applyFont="1" applyProtection="1">
      <alignment/>
      <protection/>
    </xf>
    <xf numFmtId="177" fontId="7" fillId="0" borderId="0" xfId="60" applyNumberFormat="1" applyFont="1">
      <alignment/>
      <protection/>
    </xf>
    <xf numFmtId="177" fontId="6" fillId="0" borderId="11" xfId="56" applyNumberFormat="1" applyFont="1" applyBorder="1" applyAlignment="1" applyProtection="1">
      <alignment horizontal="centerContinuous" vertical="center" wrapText="1"/>
      <protection/>
    </xf>
    <xf numFmtId="177" fontId="6" fillId="0" borderId="10" xfId="56" applyNumberFormat="1" applyFont="1" applyBorder="1" applyAlignment="1" applyProtection="1">
      <alignment horizontal="centerContinuous" vertical="center" wrapText="1"/>
      <protection/>
    </xf>
    <xf numFmtId="177" fontId="6" fillId="0" borderId="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left" vertical="center" wrapText="1"/>
      <protection/>
    </xf>
    <xf numFmtId="177" fontId="6" fillId="0" borderId="1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center" vertical="center" wrapText="1"/>
      <protection/>
    </xf>
    <xf numFmtId="177" fontId="6" fillId="0" borderId="0" xfId="56" applyNumberFormat="1" applyFont="1" applyBorder="1" applyAlignment="1" applyProtection="1">
      <alignment horizontal="left" vertical="center" wrapText="1"/>
      <protection/>
    </xf>
    <xf numFmtId="177" fontId="7" fillId="0" borderId="0" xfId="56" applyNumberFormat="1" applyFont="1" applyAlignment="1" applyProtection="1">
      <alignment horizontal="left" vertical="center" wrapText="1"/>
      <protection locked="0"/>
    </xf>
    <xf numFmtId="177" fontId="14" fillId="0" borderId="0" xfId="61" applyNumberFormat="1" applyFont="1" applyBorder="1" applyAlignment="1" applyProtection="1">
      <alignment horizontal="left" vertical="top"/>
      <protection locked="0"/>
    </xf>
    <xf numFmtId="177" fontId="7" fillId="0" borderId="0" xfId="56" applyNumberFormat="1" applyFont="1" applyProtection="1">
      <alignment/>
      <protection locked="0"/>
    </xf>
    <xf numFmtId="177" fontId="14" fillId="0" borderId="0" xfId="61" applyNumberFormat="1" applyFont="1" applyAlignment="1" applyProtection="1">
      <alignment vertical="top" wrapText="1"/>
      <protection locked="0"/>
    </xf>
    <xf numFmtId="37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77" fontId="7" fillId="34" borderId="23" xfId="61" applyNumberFormat="1" applyFont="1" applyFill="1" applyBorder="1" applyAlignment="1" applyProtection="1">
      <alignment vertical="top" wrapText="1"/>
      <protection locked="0"/>
    </xf>
    <xf numFmtId="171" fontId="13" fillId="0" borderId="0" xfId="42" applyFont="1" applyBorder="1" applyAlignment="1" applyProtection="1">
      <alignment vertical="center"/>
      <protection/>
    </xf>
    <xf numFmtId="171" fontId="13" fillId="33" borderId="0" xfId="42" applyFont="1" applyFill="1" applyBorder="1" applyAlignment="1" applyProtection="1">
      <alignment vertical="center"/>
      <protection/>
    </xf>
    <xf numFmtId="171" fontId="13" fillId="0" borderId="0" xfId="42" applyFont="1" applyBorder="1" applyAlignment="1" applyProtection="1">
      <alignment horizontal="center" vertical="center"/>
      <protection/>
    </xf>
    <xf numFmtId="196" fontId="7" fillId="0" borderId="10" xfId="42" applyNumberFormat="1" applyFont="1" applyFill="1" applyBorder="1" applyAlignment="1" applyProtection="1">
      <alignment horizontal="center" vertical="center" wrapText="1"/>
      <protection locked="0"/>
    </xf>
    <xf numFmtId="196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8" applyFont="1" applyFill="1" applyBorder="1" applyAlignment="1">
      <alignment horizontal="left" vertical="center" wrapText="1"/>
      <protection/>
    </xf>
    <xf numFmtId="177" fontId="7" fillId="0" borderId="0" xfId="0" applyNumberFormat="1" applyFont="1" applyAlignment="1">
      <alignment/>
    </xf>
    <xf numFmtId="177" fontId="13" fillId="33" borderId="16" xfId="64" applyNumberFormat="1" applyFont="1" applyFill="1" applyBorder="1" applyAlignment="1" applyProtection="1">
      <alignment vertical="center"/>
      <protection/>
    </xf>
    <xf numFmtId="177" fontId="13" fillId="33" borderId="16" xfId="6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196" fontId="7" fillId="4" borderId="10" xfId="44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Border="1" applyProtection="1">
      <alignment/>
      <protection/>
    </xf>
    <xf numFmtId="196" fontId="7" fillId="0" borderId="10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center" vertical="center" wrapText="1"/>
      <protection/>
    </xf>
    <xf numFmtId="196" fontId="7" fillId="0" borderId="0" xfId="44" applyNumberFormat="1" applyFont="1" applyBorder="1" applyAlignment="1" applyProtection="1">
      <alignment/>
      <protection/>
    </xf>
    <xf numFmtId="196" fontId="7" fillId="0" borderId="10" xfId="44" applyNumberFormat="1" applyFont="1" applyBorder="1" applyAlignment="1" applyProtection="1">
      <alignment horizontal="center" vertical="center" wrapText="1"/>
      <protection/>
    </xf>
    <xf numFmtId="0" fontId="7" fillId="0" borderId="0" xfId="56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left" vertical="center" wrapText="1"/>
      <protection/>
    </xf>
    <xf numFmtId="196" fontId="6" fillId="0" borderId="0" xfId="44" applyNumberFormat="1" applyFont="1" applyBorder="1" applyAlignment="1" applyProtection="1">
      <alignment/>
      <protection/>
    </xf>
    <xf numFmtId="0" fontId="6" fillId="0" borderId="11" xfId="56" applyFont="1" applyBorder="1" applyAlignment="1" applyProtection="1">
      <alignment horizontal="centerContinuous" vertical="center" wrapText="1"/>
      <protection/>
    </xf>
    <xf numFmtId="0" fontId="6" fillId="0" borderId="10" xfId="56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left" vertical="center" wrapText="1"/>
      <protection/>
    </xf>
    <xf numFmtId="196" fontId="6" fillId="0" borderId="10" xfId="44" applyNumberFormat="1" applyFont="1" applyBorder="1" applyAlignment="1" applyProtection="1">
      <alignment horizontal="center"/>
      <protection/>
    </xf>
    <xf numFmtId="0" fontId="7" fillId="0" borderId="10" xfId="56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Border="1" applyAlignment="1" applyProtection="1">
      <alignment horizontal="right"/>
      <protection/>
    </xf>
    <xf numFmtId="196" fontId="7" fillId="4" borderId="10" xfId="44" applyNumberFormat="1" applyFont="1" applyFill="1" applyBorder="1" applyAlignment="1" applyProtection="1">
      <alignment horizontal="right"/>
      <protection locked="0"/>
    </xf>
    <xf numFmtId="196" fontId="7" fillId="33" borderId="10" xfId="44" applyNumberFormat="1" applyFont="1" applyFill="1" applyBorder="1" applyAlignment="1" applyProtection="1">
      <alignment horizontal="right" vertical="center" wrapText="1"/>
      <protection locked="0"/>
    </xf>
    <xf numFmtId="196" fontId="6" fillId="0" borderId="10" xfId="44" applyNumberFormat="1" applyFont="1" applyBorder="1" applyAlignment="1" applyProtection="1">
      <alignment horizontal="right" vertical="center" wrapText="1"/>
      <protection/>
    </xf>
    <xf numFmtId="196" fontId="6" fillId="0" borderId="0" xfId="44" applyNumberFormat="1" applyFont="1" applyBorder="1" applyAlignment="1" applyProtection="1">
      <alignment horizontal="center"/>
      <protection/>
    </xf>
    <xf numFmtId="196" fontId="6" fillId="0" borderId="10" xfId="44" applyNumberFormat="1" applyFont="1" applyBorder="1" applyAlignment="1" applyProtection="1">
      <alignment horizontal="center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 locked="0"/>
    </xf>
    <xf numFmtId="196" fontId="8" fillId="0" borderId="10" xfId="44" applyNumberFormat="1" applyFont="1" applyBorder="1" applyAlignment="1" applyProtection="1">
      <alignment horizontal="right" vertical="center" wrapText="1"/>
      <protection/>
    </xf>
    <xf numFmtId="196" fontId="8" fillId="0" borderId="16" xfId="44" applyNumberFormat="1" applyFont="1" applyBorder="1" applyAlignment="1" applyProtection="1">
      <alignment vertical="center" wrapText="1"/>
      <protection/>
    </xf>
    <xf numFmtId="196" fontId="8" fillId="0" borderId="10" xfId="44" applyNumberFormat="1" applyFont="1" applyBorder="1" applyAlignment="1" applyProtection="1">
      <alignment vertical="center" wrapText="1"/>
      <protection/>
    </xf>
    <xf numFmtId="196" fontId="7" fillId="4" borderId="10" xfId="44" applyNumberFormat="1" applyFont="1" applyFill="1" applyBorder="1" applyAlignment="1" applyProtection="1">
      <alignment vertical="center" wrapText="1"/>
      <protection locked="0"/>
    </xf>
    <xf numFmtId="196" fontId="7" fillId="0" borderId="10" xfId="44" applyNumberFormat="1" applyFont="1" applyBorder="1" applyAlignment="1" applyProtection="1">
      <alignment vertical="center" wrapText="1"/>
      <protection/>
    </xf>
    <xf numFmtId="196" fontId="7" fillId="33" borderId="22" xfId="44" applyNumberFormat="1" applyFont="1" applyFill="1" applyBorder="1" applyAlignment="1" applyProtection="1">
      <alignment vertical="center" wrapText="1"/>
      <protection/>
    </xf>
    <xf numFmtId="196" fontId="7" fillId="0" borderId="12" xfId="44" applyNumberFormat="1" applyFont="1" applyBorder="1" applyAlignment="1" applyProtection="1">
      <alignment vertical="center" wrapText="1"/>
      <protection/>
    </xf>
    <xf numFmtId="196" fontId="6" fillId="0" borderId="10" xfId="44" applyNumberFormat="1" applyFont="1" applyBorder="1" applyAlignment="1" applyProtection="1">
      <alignment vertical="center" wrapText="1"/>
      <protection/>
    </xf>
    <xf numFmtId="196" fontId="7" fillId="33" borderId="22" xfId="44" applyNumberFormat="1" applyFont="1" applyFill="1" applyBorder="1" applyAlignment="1" applyProtection="1">
      <alignment horizontal="left" vertical="center" wrapText="1"/>
      <protection/>
    </xf>
    <xf numFmtId="196" fontId="7" fillId="0" borderId="12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vertical="center" wrapText="1"/>
      <protection/>
    </xf>
    <xf numFmtId="196" fontId="7" fillId="33" borderId="22" xfId="44" applyNumberFormat="1" applyFont="1" applyFill="1" applyBorder="1" applyAlignment="1" applyProtection="1">
      <alignment horizontal="center" vertical="center" wrapText="1"/>
      <protection/>
    </xf>
    <xf numFmtId="196" fontId="7" fillId="33" borderId="11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59" applyFont="1" applyBorder="1" applyAlignment="1" applyProtection="1">
      <alignment horizontal="left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62" fillId="0" borderId="0" xfId="64" applyFont="1" applyBorder="1" applyAlignment="1" applyProtection="1">
      <alignment horizontal="left" vertical="center" wrapText="1"/>
      <protection locked="0"/>
    </xf>
    <xf numFmtId="171" fontId="62" fillId="0" borderId="0" xfId="42" applyFont="1" applyBorder="1" applyAlignment="1" applyProtection="1">
      <alignment vertical="center"/>
      <protection/>
    </xf>
    <xf numFmtId="3" fontId="62" fillId="0" borderId="0" xfId="64" applyNumberFormat="1" applyFont="1" applyBorder="1" applyAlignment="1" applyProtection="1">
      <alignment vertical="center"/>
      <protection/>
    </xf>
    <xf numFmtId="171" fontId="62" fillId="33" borderId="0" xfId="42" applyFont="1" applyFill="1" applyBorder="1" applyAlignment="1" applyProtection="1">
      <alignment vertical="center"/>
      <protection/>
    </xf>
    <xf numFmtId="171" fontId="62" fillId="0" borderId="0" xfId="42" applyFont="1" applyBorder="1" applyAlignment="1" applyProtection="1">
      <alignment horizontal="center" vertical="center"/>
      <protection/>
    </xf>
    <xf numFmtId="0" fontId="63" fillId="0" borderId="0" xfId="64" applyFont="1" applyBorder="1">
      <alignment/>
      <protection/>
    </xf>
    <xf numFmtId="0" fontId="63" fillId="0" borderId="0" xfId="64" applyFont="1">
      <alignment/>
      <protection/>
    </xf>
    <xf numFmtId="0" fontId="13" fillId="0" borderId="0" xfId="64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4" applyFont="1" applyBorder="1" applyAlignment="1" applyProtection="1">
      <alignment/>
      <protection locked="0"/>
    </xf>
    <xf numFmtId="0" fontId="13" fillId="0" borderId="0" xfId="64" applyFont="1" applyProtection="1">
      <alignment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3" fontId="7" fillId="0" borderId="17" xfId="61" applyNumberFormat="1" applyFont="1" applyBorder="1" applyAlignment="1" applyProtection="1">
      <alignment horizontal="right" vertical="top" wrapText="1"/>
      <protection locked="0"/>
    </xf>
    <xf numFmtId="3" fontId="7" fillId="0" borderId="24" xfId="0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61" applyFont="1" applyBorder="1" applyAlignment="1" applyProtection="1">
      <alignment horizontal="left" vertical="top" wrapText="1"/>
      <protection/>
    </xf>
    <xf numFmtId="0" fontId="7" fillId="0" borderId="0" xfId="63" applyFont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180" fontId="6" fillId="0" borderId="25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182" fontId="13" fillId="0" borderId="25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 applyProtection="1">
      <alignment horizontal="left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4" applyFont="1" applyAlignment="1" applyProtection="1">
      <alignment horizontal="right"/>
      <protection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0" fontId="13" fillId="0" borderId="19" xfId="59" applyFont="1" applyBorder="1" applyAlignment="1" applyProtection="1">
      <alignment horizontal="center" vertical="center" wrapText="1"/>
      <protection/>
    </xf>
    <xf numFmtId="0" fontId="13" fillId="0" borderId="20" xfId="59" applyFont="1" applyBorder="1" applyAlignment="1" applyProtection="1">
      <alignment horizontal="center" vertical="center" wrapText="1"/>
      <protection/>
    </xf>
    <xf numFmtId="0" fontId="13" fillId="0" borderId="21" xfId="59" applyFont="1" applyBorder="1" applyAlignment="1" applyProtection="1">
      <alignment horizontal="center" vertical="center" wrapText="1"/>
      <protection/>
    </xf>
    <xf numFmtId="3" fontId="1" fillId="0" borderId="16" xfId="59" applyNumberFormat="1" applyFont="1" applyBorder="1" applyAlignment="1" applyProtection="1">
      <alignment horizontal="center" vertical="center" wrapText="1"/>
      <protection/>
    </xf>
    <xf numFmtId="3" fontId="1" fillId="0" borderId="12" xfId="59" applyNumberFormat="1" applyFont="1" applyBorder="1" applyAlignment="1" applyProtection="1">
      <alignment horizontal="center" vertical="center" wrapText="1"/>
      <protection/>
    </xf>
    <xf numFmtId="3" fontId="3" fillId="0" borderId="0" xfId="59" applyNumberFormat="1" applyFont="1" applyAlignment="1" applyProtection="1">
      <alignment horizontal="center"/>
      <protection locked="0"/>
    </xf>
    <xf numFmtId="0" fontId="13" fillId="0" borderId="0" xfId="59" applyFont="1" applyAlignment="1" applyProtection="1">
      <alignment horizontal="left"/>
      <protection locked="0"/>
    </xf>
    <xf numFmtId="0" fontId="14" fillId="0" borderId="0" xfId="59" applyFont="1" applyAlignment="1" applyProtection="1">
      <alignment horizontal="left"/>
      <protection locked="0"/>
    </xf>
    <xf numFmtId="3" fontId="13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49" fontId="13" fillId="0" borderId="16" xfId="59" applyNumberFormat="1" applyFont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49" fontId="13" fillId="33" borderId="20" xfId="59" applyNumberFormat="1" applyFont="1" applyFill="1" applyBorder="1" applyAlignment="1" applyProtection="1">
      <alignment vertical="justify" wrapText="1"/>
      <protection/>
    </xf>
    <xf numFmtId="49" fontId="13" fillId="33" borderId="25" xfId="59" applyNumberFormat="1" applyFont="1" applyFill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3" fontId="13" fillId="0" borderId="16" xfId="59" applyNumberFormat="1" applyFont="1" applyBorder="1" applyAlignment="1" applyProtection="1">
      <alignment horizontal="center" vertical="center" wrapText="1"/>
      <protection/>
    </xf>
    <xf numFmtId="3" fontId="13" fillId="0" borderId="12" xfId="59" applyNumberFormat="1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Alignment="1" applyProtection="1">
      <alignment horizontal="left" vertical="center" wrapText="1"/>
      <protection locked="0"/>
    </xf>
    <xf numFmtId="49" fontId="6" fillId="0" borderId="0" xfId="56" applyNumberFormat="1" applyFont="1" applyAlignment="1" applyProtection="1">
      <alignment horizontal="center" vertical="center" wrapText="1"/>
      <protection/>
    </xf>
    <xf numFmtId="1" fontId="6" fillId="0" borderId="0" xfId="59" applyNumberFormat="1" applyFont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left"/>
      <protection/>
    </xf>
    <xf numFmtId="182" fontId="6" fillId="0" borderId="0" xfId="59" applyNumberFormat="1" applyFont="1" applyBorder="1" applyAlignment="1" applyProtection="1">
      <alignment horizontal="left" vertical="justify" wrapText="1"/>
      <protection/>
    </xf>
    <xf numFmtId="182" fontId="3" fillId="0" borderId="0" xfId="0" applyNumberFormat="1" applyFont="1" applyAlignment="1" applyProtection="1">
      <alignment horizontal="left"/>
      <protection/>
    </xf>
    <xf numFmtId="49" fontId="7" fillId="0" borderId="0" xfId="56" applyNumberFormat="1" applyFont="1" applyBorder="1" applyAlignment="1" applyProtection="1">
      <alignment horizontal="left" vertical="center" wrapText="1"/>
      <protection/>
    </xf>
    <xf numFmtId="0" fontId="6" fillId="0" borderId="0" xfId="59" applyFont="1" applyAlignment="1" applyProtection="1">
      <alignment horizontal="left"/>
      <protection locked="0"/>
    </xf>
    <xf numFmtId="0" fontId="7" fillId="0" borderId="0" xfId="59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8" fillId="0" borderId="0" xfId="61" applyFont="1" applyAlignment="1" applyProtection="1">
      <alignment horizontal="center" vertical="top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6" fillId="0" borderId="0" xfId="59" applyNumberFormat="1" applyFont="1" applyAlignment="1" applyProtection="1">
      <alignment horizontal="left" vertical="justify"/>
      <protection/>
    </xf>
    <xf numFmtId="0" fontId="18" fillId="0" borderId="0" xfId="59" applyFont="1" applyAlignment="1" applyProtection="1">
      <alignment horizontal="right"/>
      <protection/>
    </xf>
    <xf numFmtId="182" fontId="6" fillId="0" borderId="0" xfId="59" applyNumberFormat="1" applyFont="1" applyBorder="1" applyAlignment="1" applyProtection="1">
      <alignment horizontal="left" vertical="justify"/>
      <protection/>
    </xf>
    <xf numFmtId="0" fontId="19" fillId="0" borderId="0" xfId="61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right"/>
      <protection/>
    </xf>
    <xf numFmtId="0" fontId="1" fillId="0" borderId="0" xfId="58" applyFont="1" applyAlignment="1" applyProtection="1">
      <alignment horizontal="left"/>
      <protection locked="0"/>
    </xf>
    <xf numFmtId="3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NumberFormat="1" applyFont="1" applyAlignment="1" applyProtection="1">
      <alignment horizontal="left" vertical="center" wrapText="1"/>
      <protection locked="0"/>
    </xf>
    <xf numFmtId="182" fontId="6" fillId="0" borderId="0" xfId="59" applyNumberFormat="1" applyFont="1" applyAlignment="1" applyProtection="1">
      <alignment horizontal="left" vertical="justify"/>
      <protection locked="0"/>
    </xf>
    <xf numFmtId="49" fontId="6" fillId="0" borderId="25" xfId="59" applyNumberFormat="1" applyFont="1" applyBorder="1" applyAlignment="1">
      <alignment horizontal="left" vertical="justify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gova\Local%20Settings\Temporary%20Internet%20Files\Content.IE5\O5QZSPUJ\Otcheti_KFN031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gova\Local%20Settings\Temporary%20Internet%20Files\Content.IE5\O5QZSPUJ\Otcheti_KFN010108-300408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EUBG_2008\EUBG_30.06.2008\Consolid_30062008_G.ok\EUBG_KFN_30.06.2008_consol_Gal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gova\Local%20Settings\Temporary%20Internet%20Files\Content.IE5\CORB4ADU\EUBG_KFN_30.06.2008_CONSOLIDIRA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PC-Admin\LOCALS~1\Temp\spravka%20N8_INV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gova\Local%20Settings\Temporary%20Internet%20Files\Content.IE5\MD4TI3JI\Evrotest%20Kontrol\Eurotest-Control_KFN_30.06.2008_ne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  ОПП"/>
      <sheetName val="Справка №4"/>
      <sheetName val=" Справка №5 "/>
      <sheetName val="Справка №6"/>
      <sheetName val="Справка №7"/>
      <sheetName val="Справка №8"/>
    </sheetNames>
    <sheetDataSet>
      <sheetData sheetId="0">
        <row r="3">
          <cell r="E3" t="str">
            <v>ЕВРОХОЛД БЪЛГАРИЯ АД</v>
          </cell>
          <cell r="H3">
            <v>175187337</v>
          </cell>
        </row>
        <row r="4">
          <cell r="H4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  ОПП"/>
      <sheetName val="Справка №4"/>
      <sheetName val=" Справка №5 "/>
      <sheetName val="Справка №6"/>
      <sheetName val="Справка №7"/>
      <sheetName val="Справка №8"/>
    </sheetNames>
    <sheetDataSet>
      <sheetData sheetId="0">
        <row r="3">
          <cell r="E3" t="str">
            <v>ЕВРОХОЛД БЪЛГАРИЯ АД</v>
          </cell>
          <cell r="H3">
            <v>175187337</v>
          </cell>
        </row>
        <row r="4">
          <cell r="H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Еврохолд "/>
      <sheetName val="Скандинавия"/>
      <sheetName val="Евротест"/>
      <sheetName val="Еврофорум"/>
      <sheetName val="Еврохотелс"/>
      <sheetName val="Евроинс"/>
      <sheetName val="ЗОК"/>
      <sheetName val="Еврофинанс"/>
      <sheetName val="София-моторс"/>
      <sheetName val="Старком "/>
      <sheetName val="Eспас"/>
      <sheetName val="Евролийз"/>
      <sheetName val="Евролийз Асет"/>
      <sheetName val="Геоенергопроект"/>
      <sheetName val="Нисан-София"/>
      <sheetName val="Нисан-Консулт"/>
      <sheetName val="47Вапцаров"/>
      <sheetName val="Етропал"/>
      <sheetName val="Формопласт"/>
      <sheetName val="Джи Пи Ес"/>
      <sheetName val="Форум +"/>
      <sheetName val="Консолидиран"/>
    </sheetNames>
    <sheetDataSet>
      <sheetData sheetId="21">
        <row r="11">
          <cell r="A11" t="str">
            <v>I. Инвестиции в дъщерни предприятия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тчет за ПП"/>
      <sheetName val="Справка №4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H103"/>
  <sheetViews>
    <sheetView tabSelected="1" zoomScalePageLayoutView="0" workbookViewId="0" topLeftCell="A79">
      <selection activeCell="E97" sqref="E97"/>
    </sheetView>
  </sheetViews>
  <sheetFormatPr defaultColWidth="9.140625" defaultRowHeight="12.75"/>
  <cols>
    <col min="1" max="1" width="45.57421875" style="130" customWidth="1"/>
    <col min="2" max="2" width="8.140625" style="130" customWidth="1"/>
    <col min="3" max="3" width="9.421875" style="84" customWidth="1"/>
    <col min="4" max="4" width="9.8515625" style="84" customWidth="1"/>
    <col min="5" max="5" width="49.57421875" style="84" customWidth="1"/>
    <col min="6" max="6" width="9.8515625" style="83" customWidth="1"/>
    <col min="7" max="7" width="10.57421875" style="532" customWidth="1"/>
    <col min="8" max="8" width="11.28125" style="533" customWidth="1"/>
    <col min="9" max="16384" width="9.140625" style="57" customWidth="1"/>
  </cols>
  <sheetData>
    <row r="1" spans="1:5" ht="12">
      <c r="A1" s="80" t="s">
        <v>0</v>
      </c>
      <c r="B1" s="81"/>
      <c r="C1" s="83"/>
      <c r="D1" s="83"/>
      <c r="E1" s="82"/>
    </row>
    <row r="2" spans="1:5" ht="12">
      <c r="A2" s="85"/>
      <c r="B2" s="85"/>
      <c r="C2" s="131"/>
      <c r="D2" s="131"/>
      <c r="E2" s="86"/>
    </row>
    <row r="3" spans="1:8" ht="12">
      <c r="A3" s="646" t="s">
        <v>524</v>
      </c>
      <c r="B3" s="647"/>
      <c r="C3" s="647"/>
      <c r="D3" s="647"/>
      <c r="E3" s="88" t="s">
        <v>523</v>
      </c>
      <c r="F3" s="89" t="s">
        <v>1</v>
      </c>
      <c r="G3" s="533"/>
      <c r="H3" s="534">
        <v>175187337</v>
      </c>
    </row>
    <row r="4" spans="1:8" ht="12">
      <c r="A4" s="646" t="s">
        <v>2</v>
      </c>
      <c r="B4" s="648"/>
      <c r="C4" s="648"/>
      <c r="D4" s="648"/>
      <c r="E4" s="88" t="s">
        <v>864</v>
      </c>
      <c r="F4" s="649" t="s">
        <v>3</v>
      </c>
      <c r="G4" s="650"/>
      <c r="H4" s="535" t="s">
        <v>4</v>
      </c>
    </row>
    <row r="5" spans="1:8" ht="12.75" customHeight="1">
      <c r="A5" s="646" t="s">
        <v>5</v>
      </c>
      <c r="B5" s="647"/>
      <c r="C5" s="647"/>
      <c r="D5" s="647"/>
      <c r="E5" s="90" t="s">
        <v>875</v>
      </c>
      <c r="H5" s="536" t="s">
        <v>6</v>
      </c>
    </row>
    <row r="6" spans="1:8" ht="12">
      <c r="A6" s="87"/>
      <c r="B6" s="87"/>
      <c r="C6" s="132"/>
      <c r="D6" s="133"/>
      <c r="E6" s="91"/>
      <c r="H6" s="536"/>
    </row>
    <row r="7" spans="1:8" ht="24">
      <c r="A7" s="92" t="s">
        <v>7</v>
      </c>
      <c r="B7" s="93" t="s">
        <v>8</v>
      </c>
      <c r="C7" s="134" t="s">
        <v>9</v>
      </c>
      <c r="D7" s="134" t="s">
        <v>11</v>
      </c>
      <c r="E7" s="95" t="s">
        <v>270</v>
      </c>
      <c r="F7" s="94" t="s">
        <v>8</v>
      </c>
      <c r="G7" s="537" t="s">
        <v>10</v>
      </c>
      <c r="H7" s="537" t="s">
        <v>11</v>
      </c>
    </row>
    <row r="8" spans="1:8" ht="12">
      <c r="A8" s="96" t="s">
        <v>12</v>
      </c>
      <c r="B8" s="93" t="s">
        <v>13</v>
      </c>
      <c r="C8" s="134">
        <v>1</v>
      </c>
      <c r="D8" s="134">
        <v>2</v>
      </c>
      <c r="E8" s="95" t="s">
        <v>12</v>
      </c>
      <c r="F8" s="94" t="s">
        <v>13</v>
      </c>
      <c r="G8" s="537">
        <v>1</v>
      </c>
      <c r="H8" s="537">
        <v>2</v>
      </c>
    </row>
    <row r="9" spans="1:8" ht="12">
      <c r="A9" s="97" t="s">
        <v>14</v>
      </c>
      <c r="B9" s="98"/>
      <c r="C9" s="99"/>
      <c r="D9" s="135"/>
      <c r="E9" s="100" t="s">
        <v>15</v>
      </c>
      <c r="F9" s="101"/>
      <c r="G9" s="538"/>
      <c r="H9" s="538"/>
    </row>
    <row r="10" spans="1:8" ht="12">
      <c r="A10" s="103" t="s">
        <v>16</v>
      </c>
      <c r="B10" s="104"/>
      <c r="C10" s="99"/>
      <c r="D10" s="135"/>
      <c r="E10" s="105" t="s">
        <v>17</v>
      </c>
      <c r="F10" s="102"/>
      <c r="G10" s="538"/>
      <c r="H10" s="538"/>
    </row>
    <row r="11" spans="1:8" ht="12.75">
      <c r="A11" s="103" t="s">
        <v>18</v>
      </c>
      <c r="B11" s="106" t="s">
        <v>19</v>
      </c>
      <c r="C11" s="524">
        <v>5406</v>
      </c>
      <c r="D11" s="524">
        <v>1028</v>
      </c>
      <c r="E11" s="105" t="s">
        <v>20</v>
      </c>
      <c r="F11" s="107" t="s">
        <v>21</v>
      </c>
      <c r="G11" s="379">
        <f>G12+G13</f>
        <v>127237</v>
      </c>
      <c r="H11" s="379">
        <f>H12+H13</f>
        <v>127321</v>
      </c>
    </row>
    <row r="12" spans="1:8" ht="12.75">
      <c r="A12" s="103" t="s">
        <v>22</v>
      </c>
      <c r="B12" s="106" t="s">
        <v>23</v>
      </c>
      <c r="C12" s="524">
        <v>7763</v>
      </c>
      <c r="D12" s="524">
        <v>8318</v>
      </c>
      <c r="E12" s="105" t="s">
        <v>24</v>
      </c>
      <c r="F12" s="107" t="s">
        <v>25</v>
      </c>
      <c r="G12" s="539">
        <v>127237</v>
      </c>
      <c r="H12" s="539">
        <v>127321</v>
      </c>
    </row>
    <row r="13" spans="1:8" ht="12.75">
      <c r="A13" s="103" t="s">
        <v>26</v>
      </c>
      <c r="B13" s="106" t="s">
        <v>27</v>
      </c>
      <c r="C13" s="524">
        <v>1525</v>
      </c>
      <c r="D13" s="524">
        <v>1485</v>
      </c>
      <c r="E13" s="105" t="s">
        <v>28</v>
      </c>
      <c r="F13" s="107" t="s">
        <v>29</v>
      </c>
      <c r="G13" s="539"/>
      <c r="H13" s="539"/>
    </row>
    <row r="14" spans="1:8" ht="12.75">
      <c r="A14" s="103" t="s">
        <v>30</v>
      </c>
      <c r="B14" s="106" t="s">
        <v>31</v>
      </c>
      <c r="C14" s="524">
        <v>40</v>
      </c>
      <c r="D14" s="524">
        <v>51</v>
      </c>
      <c r="E14" s="108" t="s">
        <v>32</v>
      </c>
      <c r="F14" s="107" t="s">
        <v>33</v>
      </c>
      <c r="G14" s="540">
        <v>0</v>
      </c>
      <c r="H14" s="540">
        <v>0</v>
      </c>
    </row>
    <row r="15" spans="1:8" ht="12.75">
      <c r="A15" s="103" t="s">
        <v>34</v>
      </c>
      <c r="B15" s="106" t="s">
        <v>35</v>
      </c>
      <c r="C15" s="524">
        <v>24426</v>
      </c>
      <c r="D15" s="524">
        <v>21718</v>
      </c>
      <c r="E15" s="108" t="s">
        <v>36</v>
      </c>
      <c r="F15" s="107" t="s">
        <v>37</v>
      </c>
      <c r="G15" s="540">
        <v>0</v>
      </c>
      <c r="H15" s="540">
        <v>0</v>
      </c>
    </row>
    <row r="16" spans="1:8" ht="12.75">
      <c r="A16" s="103" t="s">
        <v>38</v>
      </c>
      <c r="B16" s="109" t="s">
        <v>39</v>
      </c>
      <c r="C16" s="524">
        <v>650</v>
      </c>
      <c r="D16" s="524">
        <v>904</v>
      </c>
      <c r="E16" s="108" t="s">
        <v>40</v>
      </c>
      <c r="F16" s="107" t="s">
        <v>41</v>
      </c>
      <c r="G16" s="540">
        <v>0</v>
      </c>
      <c r="H16" s="380">
        <v>0</v>
      </c>
    </row>
    <row r="17" spans="1:8" ht="13.5" customHeight="1">
      <c r="A17" s="103" t="s">
        <v>42</v>
      </c>
      <c r="B17" s="106" t="s">
        <v>43</v>
      </c>
      <c r="C17" s="524">
        <v>1697</v>
      </c>
      <c r="D17" s="524">
        <v>680</v>
      </c>
      <c r="E17" s="108" t="s">
        <v>44</v>
      </c>
      <c r="F17" s="110" t="s">
        <v>45</v>
      </c>
      <c r="G17" s="525">
        <f>G11+G14+G15+G16</f>
        <v>127237</v>
      </c>
      <c r="H17" s="525">
        <f>H11+H14+H15+H16</f>
        <v>127321</v>
      </c>
    </row>
    <row r="18" spans="1:8" ht="12.75">
      <c r="A18" s="103" t="s">
        <v>46</v>
      </c>
      <c r="B18" s="106" t="s">
        <v>47</v>
      </c>
      <c r="C18" s="524">
        <v>718</v>
      </c>
      <c r="D18" s="524">
        <v>414</v>
      </c>
      <c r="E18" s="105" t="s">
        <v>48</v>
      </c>
      <c r="F18" s="110"/>
      <c r="G18" s="541"/>
      <c r="H18" s="541"/>
    </row>
    <row r="19" spans="1:8" ht="12">
      <c r="A19" s="103" t="s">
        <v>49</v>
      </c>
      <c r="B19" s="112" t="s">
        <v>50</v>
      </c>
      <c r="C19" s="525">
        <f>SUM(C11:C18)</f>
        <v>42225</v>
      </c>
      <c r="D19" s="525">
        <f>SUM(D11:D18)</f>
        <v>34598</v>
      </c>
      <c r="E19" s="105" t="s">
        <v>51</v>
      </c>
      <c r="F19" s="107" t="s">
        <v>52</v>
      </c>
      <c r="G19" s="379">
        <v>38714</v>
      </c>
      <c r="H19" s="379">
        <v>38714</v>
      </c>
    </row>
    <row r="20" spans="1:8" ht="12.75">
      <c r="A20" s="103" t="s">
        <v>53</v>
      </c>
      <c r="B20" s="112" t="s">
        <v>54</v>
      </c>
      <c r="C20" s="524">
        <v>11396</v>
      </c>
      <c r="D20" s="524">
        <v>12200</v>
      </c>
      <c r="E20" s="105" t="s">
        <v>55</v>
      </c>
      <c r="F20" s="107" t="s">
        <v>56</v>
      </c>
      <c r="G20" s="483">
        <v>-37</v>
      </c>
      <c r="H20" s="483">
        <v>717</v>
      </c>
    </row>
    <row r="21" spans="1:8" ht="12.75">
      <c r="A21" s="103" t="s">
        <v>57</v>
      </c>
      <c r="B21" s="113" t="s">
        <v>58</v>
      </c>
      <c r="C21" s="524">
        <v>0</v>
      </c>
      <c r="D21" s="524">
        <v>0</v>
      </c>
      <c r="E21" s="105" t="s">
        <v>59</v>
      </c>
      <c r="F21" s="107" t="s">
        <v>60</v>
      </c>
      <c r="G21" s="462">
        <f>SUM(G22:G24)</f>
        <v>-45523</v>
      </c>
      <c r="H21" s="462">
        <f>SUM(H22:H24)</f>
        <v>-45155</v>
      </c>
    </row>
    <row r="22" spans="1:8" ht="12.75">
      <c r="A22" s="103" t="s">
        <v>61</v>
      </c>
      <c r="B22" s="106"/>
      <c r="C22" s="526"/>
      <c r="D22" s="526"/>
      <c r="E22" s="108" t="s">
        <v>62</v>
      </c>
      <c r="F22" s="107" t="s">
        <v>63</v>
      </c>
      <c r="G22" s="382">
        <v>8640</v>
      </c>
      <c r="H22" s="382">
        <v>8640</v>
      </c>
    </row>
    <row r="23" spans="1:8" ht="12.75">
      <c r="A23" s="103" t="s">
        <v>64</v>
      </c>
      <c r="B23" s="106" t="s">
        <v>65</v>
      </c>
      <c r="C23" s="524">
        <v>1</v>
      </c>
      <c r="D23" s="524">
        <v>1</v>
      </c>
      <c r="E23" s="108" t="s">
        <v>66</v>
      </c>
      <c r="F23" s="107" t="s">
        <v>67</v>
      </c>
      <c r="G23" s="382">
        <v>-54475</v>
      </c>
      <c r="H23" s="382">
        <v>-54102</v>
      </c>
    </row>
    <row r="24" spans="1:8" ht="12.75">
      <c r="A24" s="103" t="s">
        <v>68</v>
      </c>
      <c r="B24" s="106" t="s">
        <v>69</v>
      </c>
      <c r="C24" s="524">
        <v>1923</v>
      </c>
      <c r="D24" s="524">
        <v>1694</v>
      </c>
      <c r="E24" s="105" t="s">
        <v>70</v>
      </c>
      <c r="F24" s="107" t="s">
        <v>71</v>
      </c>
      <c r="G24" s="382">
        <v>312</v>
      </c>
      <c r="H24" s="382">
        <v>307</v>
      </c>
    </row>
    <row r="25" spans="1:8" ht="12.75">
      <c r="A25" s="103" t="s">
        <v>72</v>
      </c>
      <c r="B25" s="106" t="s">
        <v>73</v>
      </c>
      <c r="C25" s="524">
        <v>0</v>
      </c>
      <c r="D25" s="524">
        <v>0</v>
      </c>
      <c r="E25" s="108" t="s">
        <v>74</v>
      </c>
      <c r="F25" s="110" t="s">
        <v>75</v>
      </c>
      <c r="G25" s="525">
        <f>G19+G20+G21</f>
        <v>-6846</v>
      </c>
      <c r="H25" s="525">
        <f>H19+H20+H21</f>
        <v>-5724</v>
      </c>
    </row>
    <row r="26" spans="1:8" ht="12.75">
      <c r="A26" s="103" t="s">
        <v>76</v>
      </c>
      <c r="B26" s="106" t="s">
        <v>77</v>
      </c>
      <c r="C26" s="524">
        <v>754</v>
      </c>
      <c r="D26" s="524">
        <v>835</v>
      </c>
      <c r="E26" s="105" t="s">
        <v>78</v>
      </c>
      <c r="F26" s="110"/>
      <c r="G26" s="541"/>
      <c r="H26" s="541"/>
    </row>
    <row r="27" spans="1:8" ht="12.75">
      <c r="A27" s="103" t="s">
        <v>79</v>
      </c>
      <c r="B27" s="113" t="s">
        <v>80</v>
      </c>
      <c r="C27" s="527">
        <f>SUM(C23:C26)</f>
        <v>2678</v>
      </c>
      <c r="D27" s="527">
        <f>SUM(D23:D26)</f>
        <v>2530</v>
      </c>
      <c r="E27" s="108" t="s">
        <v>81</v>
      </c>
      <c r="F27" s="107" t="s">
        <v>82</v>
      </c>
      <c r="G27" s="525">
        <f>SUM(G28:G30)</f>
        <v>48626</v>
      </c>
      <c r="H27" s="525">
        <f>SUM(H28:H30)</f>
        <v>65160</v>
      </c>
    </row>
    <row r="28" spans="1:8" ht="12.75">
      <c r="A28" s="103"/>
      <c r="B28" s="106"/>
      <c r="C28" s="526"/>
      <c r="D28" s="526"/>
      <c r="E28" s="105" t="s">
        <v>83</v>
      </c>
      <c r="F28" s="107" t="s">
        <v>84</v>
      </c>
      <c r="G28" s="379">
        <v>90158</v>
      </c>
      <c r="H28" s="379">
        <v>90891</v>
      </c>
    </row>
    <row r="29" spans="1:8" ht="12.75">
      <c r="A29" s="103" t="s">
        <v>85</v>
      </c>
      <c r="B29" s="106"/>
      <c r="C29" s="526"/>
      <c r="D29" s="526"/>
      <c r="E29" s="105" t="s">
        <v>86</v>
      </c>
      <c r="F29" s="107" t="s">
        <v>87</v>
      </c>
      <c r="G29" s="380">
        <v>-41532</v>
      </c>
      <c r="H29" s="380">
        <v>-26130</v>
      </c>
    </row>
    <row r="30" spans="1:8" ht="12.75">
      <c r="A30" s="103" t="s">
        <v>88</v>
      </c>
      <c r="B30" s="106" t="s">
        <v>89</v>
      </c>
      <c r="C30" s="524">
        <v>189989</v>
      </c>
      <c r="D30" s="524">
        <v>190791</v>
      </c>
      <c r="E30" s="105" t="s">
        <v>90</v>
      </c>
      <c r="F30" s="107" t="s">
        <v>91</v>
      </c>
      <c r="G30" s="381"/>
      <c r="H30" s="381">
        <v>399</v>
      </c>
    </row>
    <row r="31" spans="1:8" ht="12.75">
      <c r="A31" s="103" t="s">
        <v>92</v>
      </c>
      <c r="B31" s="106" t="s">
        <v>93</v>
      </c>
      <c r="C31" s="528">
        <v>0</v>
      </c>
      <c r="D31" s="528">
        <v>0</v>
      </c>
      <c r="E31" s="108" t="s">
        <v>94</v>
      </c>
      <c r="F31" s="107" t="s">
        <v>95</v>
      </c>
      <c r="G31" s="379">
        <v>0</v>
      </c>
      <c r="H31" s="379">
        <v>0</v>
      </c>
    </row>
    <row r="32" spans="1:8" ht="12.75">
      <c r="A32" s="103" t="s">
        <v>96</v>
      </c>
      <c r="B32" s="113" t="s">
        <v>97</v>
      </c>
      <c r="C32" s="527">
        <f>C30+C31</f>
        <v>189989</v>
      </c>
      <c r="D32" s="527">
        <f>D30+D31</f>
        <v>190791</v>
      </c>
      <c r="E32" s="108" t="s">
        <v>98</v>
      </c>
      <c r="F32" s="107" t="s">
        <v>99</v>
      </c>
      <c r="G32" s="380">
        <v>-77345</v>
      </c>
      <c r="H32" s="582">
        <v>-15402</v>
      </c>
    </row>
    <row r="33" spans="1:8" ht="12.75">
      <c r="A33" s="103" t="s">
        <v>100</v>
      </c>
      <c r="B33" s="109"/>
      <c r="C33" s="526"/>
      <c r="D33" s="526"/>
      <c r="E33" s="108" t="s">
        <v>101</v>
      </c>
      <c r="F33" s="110" t="s">
        <v>102</v>
      </c>
      <c r="G33" s="525">
        <f>G27+G31+G32</f>
        <v>-28719</v>
      </c>
      <c r="H33" s="525">
        <f>H27+H31+H32</f>
        <v>49758</v>
      </c>
    </row>
    <row r="34" spans="1:8" ht="12.75">
      <c r="A34" s="103" t="s">
        <v>103</v>
      </c>
      <c r="B34" s="109" t="s">
        <v>104</v>
      </c>
      <c r="C34" s="527">
        <f>SUM(C35:C38)</f>
        <v>136</v>
      </c>
      <c r="D34" s="527">
        <f>SUM(D35:D38)</f>
        <v>6193</v>
      </c>
      <c r="E34" s="105"/>
      <c r="F34" s="114"/>
      <c r="G34" s="541"/>
      <c r="H34" s="541"/>
    </row>
    <row r="35" spans="1:8" ht="12.75">
      <c r="A35" s="103" t="s">
        <v>105</v>
      </c>
      <c r="B35" s="106" t="s">
        <v>106</v>
      </c>
      <c r="C35" s="524">
        <v>0</v>
      </c>
      <c r="D35" s="524">
        <v>0</v>
      </c>
      <c r="E35" s="115"/>
      <c r="F35" s="111"/>
      <c r="G35" s="541"/>
      <c r="H35" s="541"/>
    </row>
    <row r="36" spans="1:8" ht="12.75">
      <c r="A36" s="103" t="s">
        <v>107</v>
      </c>
      <c r="B36" s="106" t="s">
        <v>108</v>
      </c>
      <c r="C36" s="524">
        <v>0</v>
      </c>
      <c r="D36" s="524">
        <v>0</v>
      </c>
      <c r="E36" s="105" t="s">
        <v>109</v>
      </c>
      <c r="F36" s="114" t="s">
        <v>110</v>
      </c>
      <c r="G36" s="525">
        <f>G25+G17+G33</f>
        <v>91672</v>
      </c>
      <c r="H36" s="525">
        <f>H25+H17+H33</f>
        <v>171355</v>
      </c>
    </row>
    <row r="37" spans="1:8" ht="12.75">
      <c r="A37" s="103" t="s">
        <v>111</v>
      </c>
      <c r="B37" s="106" t="s">
        <v>112</v>
      </c>
      <c r="C37" s="524">
        <v>1</v>
      </c>
      <c r="D37" s="524">
        <v>1</v>
      </c>
      <c r="E37" s="105"/>
      <c r="F37" s="114"/>
      <c r="G37" s="541"/>
      <c r="H37" s="541"/>
    </row>
    <row r="38" spans="1:8" ht="12.75">
      <c r="A38" s="103" t="s">
        <v>113</v>
      </c>
      <c r="B38" s="106" t="s">
        <v>114</v>
      </c>
      <c r="C38" s="524">
        <v>135</v>
      </c>
      <c r="D38" s="524">
        <v>6192</v>
      </c>
      <c r="E38" s="116"/>
      <c r="F38" s="111"/>
      <c r="G38" s="541"/>
      <c r="H38" s="541"/>
    </row>
    <row r="39" spans="1:8" ht="12.75">
      <c r="A39" s="103" t="s">
        <v>115</v>
      </c>
      <c r="B39" s="106" t="s">
        <v>116</v>
      </c>
      <c r="C39" s="529">
        <f>SUM(C40:C43)</f>
        <v>2600</v>
      </c>
      <c r="D39" s="529">
        <f>SUM(D40:D43)</f>
        <v>0</v>
      </c>
      <c r="E39" s="117" t="s">
        <v>117</v>
      </c>
      <c r="F39" s="114" t="s">
        <v>118</v>
      </c>
      <c r="G39" s="381">
        <v>27550</v>
      </c>
      <c r="H39" s="381">
        <v>47525</v>
      </c>
    </row>
    <row r="40" spans="1:8" ht="12.75">
      <c r="A40" s="103" t="s">
        <v>119</v>
      </c>
      <c r="B40" s="106" t="s">
        <v>120</v>
      </c>
      <c r="C40" s="524">
        <v>2600</v>
      </c>
      <c r="D40" s="524">
        <v>0</v>
      </c>
      <c r="E40" s="108"/>
      <c r="F40" s="114"/>
      <c r="G40" s="541"/>
      <c r="H40" s="541"/>
    </row>
    <row r="41" spans="1:8" ht="12.75">
      <c r="A41" s="103" t="s">
        <v>121</v>
      </c>
      <c r="B41" s="106" t="s">
        <v>122</v>
      </c>
      <c r="C41" s="524">
        <v>0</v>
      </c>
      <c r="D41" s="524">
        <v>0</v>
      </c>
      <c r="E41" s="117" t="s">
        <v>123</v>
      </c>
      <c r="F41" s="111"/>
      <c r="G41" s="541"/>
      <c r="H41" s="541"/>
    </row>
    <row r="42" spans="1:8" ht="12.75">
      <c r="A42" s="103" t="s">
        <v>124</v>
      </c>
      <c r="B42" s="106" t="s">
        <v>125</v>
      </c>
      <c r="C42" s="524">
        <v>0</v>
      </c>
      <c r="D42" s="524">
        <v>0</v>
      </c>
      <c r="E42" s="105" t="s">
        <v>126</v>
      </c>
      <c r="F42" s="111"/>
      <c r="G42" s="541"/>
      <c r="H42" s="541"/>
    </row>
    <row r="43" spans="1:8" ht="12.75">
      <c r="A43" s="103" t="s">
        <v>127</v>
      </c>
      <c r="B43" s="106" t="s">
        <v>128</v>
      </c>
      <c r="C43" s="524">
        <v>0</v>
      </c>
      <c r="D43" s="524">
        <v>0</v>
      </c>
      <c r="E43" s="108" t="s">
        <v>129</v>
      </c>
      <c r="F43" s="107" t="s">
        <v>130</v>
      </c>
      <c r="G43" s="379">
        <v>17784</v>
      </c>
      <c r="H43" s="379">
        <v>11332</v>
      </c>
    </row>
    <row r="44" spans="1:8" ht="12.75">
      <c r="A44" s="103" t="s">
        <v>131</v>
      </c>
      <c r="B44" s="106" t="s">
        <v>132</v>
      </c>
      <c r="C44" s="524">
        <v>172</v>
      </c>
      <c r="D44" s="524">
        <v>724</v>
      </c>
      <c r="E44" s="108" t="s">
        <v>133</v>
      </c>
      <c r="F44" s="107" t="s">
        <v>134</v>
      </c>
      <c r="G44" s="379">
        <v>93273</v>
      </c>
      <c r="H44" s="379">
        <v>97423</v>
      </c>
    </row>
    <row r="45" spans="1:8" ht="12.75">
      <c r="A45" s="103" t="s">
        <v>135</v>
      </c>
      <c r="B45" s="112" t="s">
        <v>136</v>
      </c>
      <c r="C45" s="529">
        <f>C34+C39+C44</f>
        <v>2908</v>
      </c>
      <c r="D45" s="529">
        <f>D34+D39+D44</f>
        <v>6917</v>
      </c>
      <c r="E45" s="105" t="s">
        <v>137</v>
      </c>
      <c r="F45" s="107" t="s">
        <v>138</v>
      </c>
      <c r="G45" s="379">
        <v>0</v>
      </c>
      <c r="H45" s="379">
        <v>0</v>
      </c>
    </row>
    <row r="46" spans="1:8" ht="12.75">
      <c r="A46" s="103" t="s">
        <v>139</v>
      </c>
      <c r="B46" s="106"/>
      <c r="C46" s="526"/>
      <c r="D46" s="526"/>
      <c r="E46" s="105" t="s">
        <v>140</v>
      </c>
      <c r="F46" s="107" t="s">
        <v>141</v>
      </c>
      <c r="G46" s="379">
        <v>775</v>
      </c>
      <c r="H46" s="379">
        <v>302</v>
      </c>
    </row>
    <row r="47" spans="1:8" ht="12.75">
      <c r="A47" s="103" t="s">
        <v>142</v>
      </c>
      <c r="B47" s="106" t="s">
        <v>143</v>
      </c>
      <c r="C47" s="524">
        <v>21</v>
      </c>
      <c r="D47" s="524">
        <v>174</v>
      </c>
      <c r="E47" s="105" t="s">
        <v>144</v>
      </c>
      <c r="F47" s="107" t="s">
        <v>145</v>
      </c>
      <c r="G47" s="379">
        <v>52556</v>
      </c>
      <c r="H47" s="379">
        <v>35999</v>
      </c>
    </row>
    <row r="48" spans="1:8" ht="12.75">
      <c r="A48" s="103" t="s">
        <v>146</v>
      </c>
      <c r="B48" s="109" t="s">
        <v>147</v>
      </c>
      <c r="C48" s="524">
        <v>1730</v>
      </c>
      <c r="D48" s="524">
        <v>3819</v>
      </c>
      <c r="E48" s="105" t="s">
        <v>148</v>
      </c>
      <c r="F48" s="107" t="s">
        <v>149</v>
      </c>
      <c r="G48" s="379">
        <v>34200</v>
      </c>
      <c r="H48" s="379">
        <v>18499</v>
      </c>
    </row>
    <row r="49" spans="1:8" ht="12.75">
      <c r="A49" s="103" t="s">
        <v>150</v>
      </c>
      <c r="B49" s="106" t="s">
        <v>151</v>
      </c>
      <c r="C49" s="524">
        <v>42385</v>
      </c>
      <c r="D49" s="524">
        <v>49090</v>
      </c>
      <c r="E49" s="105" t="s">
        <v>49</v>
      </c>
      <c r="F49" s="110" t="s">
        <v>152</v>
      </c>
      <c r="G49" s="525">
        <f>SUM(G43:G48)</f>
        <v>198588</v>
      </c>
      <c r="H49" s="525">
        <f>SUM(H43:H48)</f>
        <v>163555</v>
      </c>
    </row>
    <row r="50" spans="1:8" ht="12.75">
      <c r="A50" s="103" t="s">
        <v>76</v>
      </c>
      <c r="B50" s="106" t="s">
        <v>153</v>
      </c>
      <c r="C50" s="524">
        <v>26674</v>
      </c>
      <c r="D50" s="524">
        <v>21952</v>
      </c>
      <c r="E50" s="105"/>
      <c r="F50" s="107"/>
      <c r="G50" s="525"/>
      <c r="H50" s="525"/>
    </row>
    <row r="51" spans="1:8" ht="12.75">
      <c r="A51" s="103" t="s">
        <v>154</v>
      </c>
      <c r="B51" s="112" t="s">
        <v>155</v>
      </c>
      <c r="C51" s="527">
        <f>SUM(C47:C50)</f>
        <v>70810</v>
      </c>
      <c r="D51" s="527">
        <f>SUM(D47:D50)</f>
        <v>75035</v>
      </c>
      <c r="E51" s="105" t="s">
        <v>156</v>
      </c>
      <c r="F51" s="110" t="s">
        <v>157</v>
      </c>
      <c r="G51" s="379">
        <v>0</v>
      </c>
      <c r="H51" s="379">
        <v>38</v>
      </c>
    </row>
    <row r="52" spans="1:8" ht="12.75">
      <c r="A52" s="103" t="s">
        <v>4</v>
      </c>
      <c r="B52" s="112"/>
      <c r="C52" s="526"/>
      <c r="D52" s="526"/>
      <c r="E52" s="105" t="s">
        <v>158</v>
      </c>
      <c r="F52" s="110" t="s">
        <v>159</v>
      </c>
      <c r="G52" s="379">
        <v>6</v>
      </c>
      <c r="H52" s="379">
        <v>20</v>
      </c>
    </row>
    <row r="53" spans="1:8" ht="12.75">
      <c r="A53" s="103" t="s">
        <v>160</v>
      </c>
      <c r="B53" s="112" t="s">
        <v>161</v>
      </c>
      <c r="C53" s="524">
        <v>19</v>
      </c>
      <c r="D53" s="524">
        <v>313</v>
      </c>
      <c r="E53" s="105" t="s">
        <v>162</v>
      </c>
      <c r="F53" s="110" t="s">
        <v>163</v>
      </c>
      <c r="G53" s="379">
        <v>244</v>
      </c>
      <c r="H53" s="379">
        <v>202</v>
      </c>
    </row>
    <row r="54" spans="1:8" ht="12.75">
      <c r="A54" s="103" t="s">
        <v>164</v>
      </c>
      <c r="B54" s="112" t="s">
        <v>165</v>
      </c>
      <c r="C54" s="524">
        <v>17472</v>
      </c>
      <c r="D54" s="524">
        <v>985</v>
      </c>
      <c r="E54" s="105" t="s">
        <v>166</v>
      </c>
      <c r="F54" s="110" t="s">
        <v>167</v>
      </c>
      <c r="G54" s="379">
        <v>0</v>
      </c>
      <c r="H54" s="379"/>
    </row>
    <row r="55" spans="1:8" ht="12.75">
      <c r="A55" s="118" t="s">
        <v>168</v>
      </c>
      <c r="B55" s="119" t="s">
        <v>169</v>
      </c>
      <c r="C55" s="527">
        <f>C19+C20+C21+C27+C32+C45+C51+C53+C54</f>
        <v>337497</v>
      </c>
      <c r="D55" s="527">
        <f>D19+D20+D21+D27+D32+D45+D51+D53+D54</f>
        <v>323369</v>
      </c>
      <c r="E55" s="105" t="s">
        <v>170</v>
      </c>
      <c r="F55" s="114" t="s">
        <v>171</v>
      </c>
      <c r="G55" s="525">
        <f>G49+G51+G52+G53+G54</f>
        <v>198838</v>
      </c>
      <c r="H55" s="525">
        <f>H49+H51+H52+H53+H54</f>
        <v>163815</v>
      </c>
    </row>
    <row r="56" spans="1:8" ht="12.75">
      <c r="A56" s="120" t="s">
        <v>172</v>
      </c>
      <c r="B56" s="109"/>
      <c r="C56" s="526"/>
      <c r="D56" s="526"/>
      <c r="E56" s="105"/>
      <c r="F56" s="114"/>
      <c r="G56" s="525"/>
      <c r="H56" s="525"/>
    </row>
    <row r="57" spans="1:8" ht="12.75">
      <c r="A57" s="103" t="s">
        <v>173</v>
      </c>
      <c r="B57" s="106"/>
      <c r="C57" s="526"/>
      <c r="D57" s="526"/>
      <c r="E57" s="117" t="s">
        <v>174</v>
      </c>
      <c r="F57" s="114"/>
      <c r="G57" s="525"/>
      <c r="H57" s="525"/>
    </row>
    <row r="58" spans="1:8" ht="12.75">
      <c r="A58" s="103" t="s">
        <v>175</v>
      </c>
      <c r="B58" s="106" t="s">
        <v>176</v>
      </c>
      <c r="C58" s="524">
        <v>272</v>
      </c>
      <c r="D58" s="524">
        <v>774</v>
      </c>
      <c r="E58" s="105" t="s">
        <v>126</v>
      </c>
      <c r="F58" s="107"/>
      <c r="G58" s="525"/>
      <c r="H58" s="525"/>
    </row>
    <row r="59" spans="1:8" ht="24">
      <c r="A59" s="103" t="s">
        <v>177</v>
      </c>
      <c r="B59" s="106" t="s">
        <v>178</v>
      </c>
      <c r="C59" s="524">
        <v>0</v>
      </c>
      <c r="D59" s="524">
        <v>0</v>
      </c>
      <c r="E59" s="105" t="s">
        <v>179</v>
      </c>
      <c r="F59" s="107" t="s">
        <v>180</v>
      </c>
      <c r="G59" s="379">
        <v>16270</v>
      </c>
      <c r="H59" s="379">
        <v>20493</v>
      </c>
    </row>
    <row r="60" spans="1:8" ht="17.25" customHeight="1">
      <c r="A60" s="103" t="s">
        <v>181</v>
      </c>
      <c r="B60" s="106" t="s">
        <v>182</v>
      </c>
      <c r="C60" s="524">
        <v>34023</v>
      </c>
      <c r="D60" s="524">
        <v>22370</v>
      </c>
      <c r="E60" s="105" t="s">
        <v>183</v>
      </c>
      <c r="F60" s="107" t="s">
        <v>184</v>
      </c>
      <c r="G60" s="379">
        <v>2350</v>
      </c>
      <c r="H60" s="379">
        <v>10741</v>
      </c>
    </row>
    <row r="61" spans="1:8" ht="12.75">
      <c r="A61" s="103" t="s">
        <v>185</v>
      </c>
      <c r="B61" s="109" t="s">
        <v>186</v>
      </c>
      <c r="C61" s="524">
        <v>0</v>
      </c>
      <c r="D61" s="524">
        <v>0</v>
      </c>
      <c r="E61" s="108" t="s">
        <v>187</v>
      </c>
      <c r="F61" s="107" t="s">
        <v>188</v>
      </c>
      <c r="G61" s="525">
        <f>SUM(G62:G68)</f>
        <v>157874</v>
      </c>
      <c r="H61" s="525">
        <f>SUM(H62:H68)</f>
        <v>62730</v>
      </c>
    </row>
    <row r="62" spans="1:8" ht="12.75">
      <c r="A62" s="103" t="s">
        <v>189</v>
      </c>
      <c r="B62" s="109" t="s">
        <v>190</v>
      </c>
      <c r="C62" s="524">
        <v>0</v>
      </c>
      <c r="D62" s="524">
        <v>0</v>
      </c>
      <c r="E62" s="108" t="s">
        <v>191</v>
      </c>
      <c r="F62" s="107" t="s">
        <v>192</v>
      </c>
      <c r="G62" s="379">
        <v>1454</v>
      </c>
      <c r="H62" s="379">
        <v>1430</v>
      </c>
    </row>
    <row r="63" spans="1:8" ht="12.75">
      <c r="A63" s="103" t="s">
        <v>193</v>
      </c>
      <c r="B63" s="106" t="s">
        <v>194</v>
      </c>
      <c r="C63" s="524">
        <v>154</v>
      </c>
      <c r="D63" s="524">
        <v>267</v>
      </c>
      <c r="E63" s="105" t="s">
        <v>195</v>
      </c>
      <c r="F63" s="107" t="s">
        <v>196</v>
      </c>
      <c r="G63" s="379">
        <v>24070</v>
      </c>
      <c r="H63" s="379">
        <v>1700</v>
      </c>
    </row>
    <row r="64" spans="1:8" ht="12.75">
      <c r="A64" s="103" t="s">
        <v>49</v>
      </c>
      <c r="B64" s="112" t="s">
        <v>197</v>
      </c>
      <c r="C64" s="527">
        <f>SUM(C58:C63)</f>
        <v>34449</v>
      </c>
      <c r="D64" s="527">
        <f>SUM(D58:D63)</f>
        <v>23411</v>
      </c>
      <c r="E64" s="105" t="s">
        <v>198</v>
      </c>
      <c r="F64" s="107" t="s">
        <v>199</v>
      </c>
      <c r="G64" s="379">
        <v>118331</v>
      </c>
      <c r="H64" s="379">
        <v>43038</v>
      </c>
    </row>
    <row r="65" spans="1:8" ht="12.75">
      <c r="A65" s="103"/>
      <c r="B65" s="112"/>
      <c r="C65" s="526"/>
      <c r="D65" s="526"/>
      <c r="E65" s="105" t="s">
        <v>200</v>
      </c>
      <c r="F65" s="107" t="s">
        <v>201</v>
      </c>
      <c r="G65" s="379">
        <v>4206</v>
      </c>
      <c r="H65" s="379">
        <v>5845</v>
      </c>
    </row>
    <row r="66" spans="1:8" ht="12.75">
      <c r="A66" s="103" t="s">
        <v>202</v>
      </c>
      <c r="B66" s="106"/>
      <c r="C66" s="526"/>
      <c r="D66" s="526"/>
      <c r="E66" s="105" t="s">
        <v>203</v>
      </c>
      <c r="F66" s="107" t="s">
        <v>204</v>
      </c>
      <c r="G66" s="379">
        <v>3126</v>
      </c>
      <c r="H66" s="379">
        <v>2921</v>
      </c>
    </row>
    <row r="67" spans="1:8" ht="12.75">
      <c r="A67" s="103" t="s">
        <v>205</v>
      </c>
      <c r="B67" s="106" t="s">
        <v>206</v>
      </c>
      <c r="C67" s="524">
        <v>18</v>
      </c>
      <c r="D67" s="524">
        <v>0</v>
      </c>
      <c r="E67" s="105" t="s">
        <v>207</v>
      </c>
      <c r="F67" s="107" t="s">
        <v>208</v>
      </c>
      <c r="G67" s="379">
        <v>1556</v>
      </c>
      <c r="H67" s="379">
        <v>1303</v>
      </c>
    </row>
    <row r="68" spans="1:8" ht="12.75">
      <c r="A68" s="103" t="s">
        <v>209</v>
      </c>
      <c r="B68" s="106" t="s">
        <v>210</v>
      </c>
      <c r="C68" s="524">
        <v>112236</v>
      </c>
      <c r="D68" s="524">
        <v>95495</v>
      </c>
      <c r="E68" s="105" t="s">
        <v>211</v>
      </c>
      <c r="F68" s="107" t="s">
        <v>212</v>
      </c>
      <c r="G68" s="379">
        <v>5131</v>
      </c>
      <c r="H68" s="379">
        <v>6493</v>
      </c>
    </row>
    <row r="69" spans="1:8" ht="12.75">
      <c r="A69" s="103" t="s">
        <v>213</v>
      </c>
      <c r="B69" s="106" t="s">
        <v>214</v>
      </c>
      <c r="C69" s="524">
        <v>906</v>
      </c>
      <c r="D69" s="524">
        <v>738</v>
      </c>
      <c r="E69" s="105" t="s">
        <v>76</v>
      </c>
      <c r="F69" s="107" t="s">
        <v>215</v>
      </c>
      <c r="G69" s="379">
        <v>13676</v>
      </c>
      <c r="H69" s="379">
        <v>17987</v>
      </c>
    </row>
    <row r="70" spans="1:8" ht="12.75">
      <c r="A70" s="103" t="s">
        <v>216</v>
      </c>
      <c r="B70" s="106" t="s">
        <v>217</v>
      </c>
      <c r="C70" s="524">
        <v>1077</v>
      </c>
      <c r="D70" s="524">
        <v>0</v>
      </c>
      <c r="E70" s="105" t="s">
        <v>218</v>
      </c>
      <c r="F70" s="107" t="s">
        <v>219</v>
      </c>
      <c r="G70" s="379">
        <v>18</v>
      </c>
      <c r="H70" s="379">
        <v>32</v>
      </c>
    </row>
    <row r="71" spans="1:8" ht="12.75">
      <c r="A71" s="103" t="s">
        <v>220</v>
      </c>
      <c r="B71" s="106" t="s">
        <v>221</v>
      </c>
      <c r="C71" s="524">
        <v>3262</v>
      </c>
      <c r="D71" s="524">
        <v>7902</v>
      </c>
      <c r="E71" s="108" t="s">
        <v>44</v>
      </c>
      <c r="F71" s="110" t="s">
        <v>222</v>
      </c>
      <c r="G71" s="525">
        <f>G59+G60+G61+G69+G70</f>
        <v>190188</v>
      </c>
      <c r="H71" s="525">
        <f>H59+H60+H61+H69+H70</f>
        <v>111983</v>
      </c>
    </row>
    <row r="72" spans="1:8" ht="12.75">
      <c r="A72" s="103" t="s">
        <v>223</v>
      </c>
      <c r="B72" s="106" t="s">
        <v>224</v>
      </c>
      <c r="C72" s="524">
        <v>946</v>
      </c>
      <c r="D72" s="524">
        <v>862</v>
      </c>
      <c r="E72" s="108"/>
      <c r="F72" s="107"/>
      <c r="G72" s="525"/>
      <c r="H72" s="525"/>
    </row>
    <row r="73" spans="1:8" ht="12.75">
      <c r="A73" s="103" t="s">
        <v>225</v>
      </c>
      <c r="B73" s="106" t="s">
        <v>226</v>
      </c>
      <c r="C73" s="524">
        <v>51</v>
      </c>
      <c r="D73" s="524">
        <v>20</v>
      </c>
      <c r="E73" s="116"/>
      <c r="F73" s="107"/>
      <c r="G73" s="525"/>
      <c r="H73" s="525"/>
    </row>
    <row r="74" spans="1:8" ht="12.75">
      <c r="A74" s="103" t="s">
        <v>227</v>
      </c>
      <c r="B74" s="106" t="s">
        <v>228</v>
      </c>
      <c r="C74" s="524">
        <v>295164</v>
      </c>
      <c r="D74" s="524">
        <v>160528</v>
      </c>
      <c r="E74" s="105" t="s">
        <v>229</v>
      </c>
      <c r="F74" s="110" t="s">
        <v>230</v>
      </c>
      <c r="G74" s="379">
        <v>470929</v>
      </c>
      <c r="H74" s="379">
        <v>287742</v>
      </c>
    </row>
    <row r="75" spans="1:8" ht="12.75">
      <c r="A75" s="103" t="s">
        <v>74</v>
      </c>
      <c r="B75" s="112" t="s">
        <v>231</v>
      </c>
      <c r="C75" s="527">
        <f>SUM(C67:C74)</f>
        <v>413660</v>
      </c>
      <c r="D75" s="527">
        <f>SUM(D67:D74)</f>
        <v>265545</v>
      </c>
      <c r="E75" s="105" t="s">
        <v>158</v>
      </c>
      <c r="F75" s="110" t="s">
        <v>232</v>
      </c>
      <c r="G75" s="379">
        <v>247</v>
      </c>
      <c r="H75" s="379">
        <v>851</v>
      </c>
    </row>
    <row r="76" spans="1:8" ht="12.75">
      <c r="A76" s="103"/>
      <c r="B76" s="106"/>
      <c r="C76" s="526"/>
      <c r="D76" s="526"/>
      <c r="E76" s="105" t="s">
        <v>233</v>
      </c>
      <c r="F76" s="110" t="s">
        <v>234</v>
      </c>
      <c r="G76" s="379">
        <v>0</v>
      </c>
      <c r="H76" s="379"/>
    </row>
    <row r="77" spans="1:8" ht="12.75">
      <c r="A77" s="103" t="s">
        <v>235</v>
      </c>
      <c r="B77" s="106"/>
      <c r="C77" s="526"/>
      <c r="D77" s="526"/>
      <c r="E77" s="105"/>
      <c r="F77" s="121"/>
      <c r="G77" s="541"/>
      <c r="H77" s="541"/>
    </row>
    <row r="78" spans="1:8" ht="12.75">
      <c r="A78" s="103" t="s">
        <v>236</v>
      </c>
      <c r="B78" s="106" t="s">
        <v>237</v>
      </c>
      <c r="C78" s="527">
        <f>SUM(C79:C81)</f>
        <v>89966</v>
      </c>
      <c r="D78" s="527">
        <f>SUM(D79:D81)</f>
        <v>74698</v>
      </c>
      <c r="E78" s="105"/>
      <c r="F78" s="111"/>
      <c r="G78" s="541"/>
      <c r="H78" s="541"/>
    </row>
    <row r="79" spans="1:8" ht="12.75">
      <c r="A79" s="103" t="s">
        <v>238</v>
      </c>
      <c r="B79" s="106" t="s">
        <v>239</v>
      </c>
      <c r="C79" s="524">
        <v>16686</v>
      </c>
      <c r="D79" s="524">
        <v>16147</v>
      </c>
      <c r="E79" s="105" t="s">
        <v>240</v>
      </c>
      <c r="F79" s="114" t="s">
        <v>241</v>
      </c>
      <c r="G79" s="525">
        <f>G71+G74+G75+G76</f>
        <v>661364</v>
      </c>
      <c r="H79" s="525">
        <f>H71+H74+H75+H76</f>
        <v>400576</v>
      </c>
    </row>
    <row r="80" spans="1:8" ht="12.75">
      <c r="A80" s="103" t="s">
        <v>242</v>
      </c>
      <c r="B80" s="106" t="s">
        <v>243</v>
      </c>
      <c r="C80" s="524">
        <v>0</v>
      </c>
      <c r="D80" s="524">
        <v>0</v>
      </c>
      <c r="E80" s="105"/>
      <c r="F80" s="122"/>
      <c r="G80" s="542"/>
      <c r="H80" s="542"/>
    </row>
    <row r="81" spans="1:8" ht="12.75">
      <c r="A81" s="103" t="s">
        <v>244</v>
      </c>
      <c r="B81" s="106" t="s">
        <v>245</v>
      </c>
      <c r="C81" s="524">
        <v>73280</v>
      </c>
      <c r="D81" s="524">
        <v>58551</v>
      </c>
      <c r="E81" s="116"/>
      <c r="F81" s="123"/>
      <c r="G81" s="542"/>
      <c r="H81" s="542"/>
    </row>
    <row r="82" spans="1:8" ht="12.75">
      <c r="A82" s="103" t="s">
        <v>246</v>
      </c>
      <c r="B82" s="106" t="s">
        <v>247</v>
      </c>
      <c r="C82" s="524">
        <v>13756</v>
      </c>
      <c r="D82" s="524">
        <v>14061</v>
      </c>
      <c r="E82" s="116"/>
      <c r="F82" s="123"/>
      <c r="G82" s="542"/>
      <c r="H82" s="542"/>
    </row>
    <row r="83" spans="1:8" ht="12.75">
      <c r="A83" s="103" t="s">
        <v>131</v>
      </c>
      <c r="B83" s="106" t="s">
        <v>248</v>
      </c>
      <c r="C83" s="524">
        <v>15682</v>
      </c>
      <c r="D83" s="524">
        <v>12204</v>
      </c>
      <c r="E83" s="116"/>
      <c r="F83" s="123"/>
      <c r="G83" s="542"/>
      <c r="H83" s="542"/>
    </row>
    <row r="84" spans="1:8" ht="12.75">
      <c r="A84" s="103" t="s">
        <v>249</v>
      </c>
      <c r="B84" s="112" t="s">
        <v>250</v>
      </c>
      <c r="C84" s="527">
        <f>C83+C82+C78</f>
        <v>119404</v>
      </c>
      <c r="D84" s="527">
        <f>D83+D82+D78</f>
        <v>100963</v>
      </c>
      <c r="E84" s="116"/>
      <c r="F84" s="123"/>
      <c r="G84" s="542"/>
      <c r="H84" s="542"/>
    </row>
    <row r="85" spans="1:8" ht="12.75">
      <c r="A85" s="103"/>
      <c r="B85" s="112"/>
      <c r="C85" s="526"/>
      <c r="D85" s="526"/>
      <c r="E85" s="116"/>
      <c r="F85" s="123"/>
      <c r="G85" s="542"/>
      <c r="H85" s="542"/>
    </row>
    <row r="86" spans="1:8" ht="12.75">
      <c r="A86" s="103" t="s">
        <v>251</v>
      </c>
      <c r="B86" s="106"/>
      <c r="C86" s="526"/>
      <c r="D86" s="526"/>
      <c r="E86" s="116"/>
      <c r="F86" s="123"/>
      <c r="G86" s="542"/>
      <c r="H86" s="542"/>
    </row>
    <row r="87" spans="1:8" ht="12.75">
      <c r="A87" s="103" t="s">
        <v>252</v>
      </c>
      <c r="B87" s="106" t="s">
        <v>253</v>
      </c>
      <c r="C87" s="524">
        <v>3028</v>
      </c>
      <c r="D87" s="524">
        <v>3069</v>
      </c>
      <c r="E87" s="116"/>
      <c r="F87" s="123"/>
      <c r="G87" s="542"/>
      <c r="H87" s="542"/>
    </row>
    <row r="88" spans="1:8" ht="12.75">
      <c r="A88" s="103" t="s">
        <v>254</v>
      </c>
      <c r="B88" s="106" t="s">
        <v>255</v>
      </c>
      <c r="C88" s="524">
        <v>67787</v>
      </c>
      <c r="D88" s="524">
        <v>63391</v>
      </c>
      <c r="E88" s="116"/>
      <c r="F88" s="123"/>
      <c r="G88" s="542"/>
      <c r="H88" s="542"/>
    </row>
    <row r="89" spans="1:8" ht="12.75">
      <c r="A89" s="103" t="s">
        <v>256</v>
      </c>
      <c r="B89" s="106" t="s">
        <v>257</v>
      </c>
      <c r="C89" s="524">
        <v>542</v>
      </c>
      <c r="D89" s="524">
        <v>649</v>
      </c>
      <c r="E89" s="116"/>
      <c r="F89" s="123"/>
      <c r="G89" s="542"/>
      <c r="H89" s="542"/>
    </row>
    <row r="90" spans="1:8" ht="12.75">
      <c r="A90" s="103" t="s">
        <v>258</v>
      </c>
      <c r="B90" s="106" t="s">
        <v>259</v>
      </c>
      <c r="C90" s="524">
        <v>195</v>
      </c>
      <c r="D90" s="524">
        <v>1010</v>
      </c>
      <c r="E90" s="116"/>
      <c r="F90" s="123"/>
      <c r="G90" s="542"/>
      <c r="H90" s="542"/>
    </row>
    <row r="91" spans="1:8" ht="12.75">
      <c r="A91" s="103" t="s">
        <v>260</v>
      </c>
      <c r="B91" s="112" t="s">
        <v>261</v>
      </c>
      <c r="C91" s="530">
        <f>SUM(C87:C90)</f>
        <v>71552</v>
      </c>
      <c r="D91" s="530">
        <f>SUM(D87:D90)</f>
        <v>68119</v>
      </c>
      <c r="E91" s="116"/>
      <c r="F91" s="123"/>
      <c r="G91" s="542"/>
      <c r="H91" s="542"/>
    </row>
    <row r="92" spans="1:8" ht="12.75">
      <c r="A92" s="103" t="s">
        <v>262</v>
      </c>
      <c r="B92" s="112" t="s">
        <v>263</v>
      </c>
      <c r="C92" s="524">
        <v>2862</v>
      </c>
      <c r="D92" s="524">
        <v>1864</v>
      </c>
      <c r="E92" s="116"/>
      <c r="F92" s="123"/>
      <c r="G92" s="542"/>
      <c r="H92" s="542"/>
    </row>
    <row r="93" spans="1:8" ht="15.75" customHeight="1">
      <c r="A93" s="103" t="s">
        <v>264</v>
      </c>
      <c r="B93" s="98" t="s">
        <v>265</v>
      </c>
      <c r="C93" s="527">
        <f>C64+C75+C84+C91+C92</f>
        <v>641927</v>
      </c>
      <c r="D93" s="527">
        <f>D64+D75+D84+D91+D92</f>
        <v>459902</v>
      </c>
      <c r="E93" s="116"/>
      <c r="F93" s="123"/>
      <c r="G93" s="542"/>
      <c r="H93" s="542"/>
    </row>
    <row r="94" spans="1:8" ht="24" customHeight="1">
      <c r="A94" s="120" t="s">
        <v>266</v>
      </c>
      <c r="B94" s="98" t="s">
        <v>267</v>
      </c>
      <c r="C94" s="531">
        <f>C93+C55</f>
        <v>979424</v>
      </c>
      <c r="D94" s="531">
        <f>D93+D55</f>
        <v>783271</v>
      </c>
      <c r="E94" s="124" t="s">
        <v>268</v>
      </c>
      <c r="F94" s="114" t="s">
        <v>269</v>
      </c>
      <c r="G94" s="543">
        <f>G36+G39+G55+G79</f>
        <v>979424</v>
      </c>
      <c r="H94" s="543">
        <f>H36+H39+H55+H79</f>
        <v>783271</v>
      </c>
    </row>
    <row r="95" spans="1:8" ht="12">
      <c r="A95" s="125"/>
      <c r="B95" s="126"/>
      <c r="C95" s="127"/>
      <c r="D95" s="136"/>
      <c r="E95" s="128"/>
      <c r="F95" s="129"/>
      <c r="G95" s="544"/>
      <c r="H95" s="545"/>
    </row>
    <row r="96" spans="1:5" ht="14.25">
      <c r="A96" s="592" t="s">
        <v>877</v>
      </c>
      <c r="B96" s="206"/>
      <c r="C96" s="644" t="s">
        <v>613</v>
      </c>
      <c r="D96" s="644"/>
      <c r="E96" s="644"/>
    </row>
    <row r="97" spans="1:5" ht="15">
      <c r="A97" s="207"/>
      <c r="B97" s="207"/>
      <c r="C97" s="651" t="s">
        <v>871</v>
      </c>
      <c r="D97" s="651"/>
      <c r="E97" s="451"/>
    </row>
    <row r="98" spans="1:5" ht="15">
      <c r="A98" s="207"/>
      <c r="B98" s="207"/>
      <c r="C98" s="451"/>
      <c r="D98" s="452"/>
      <c r="E98" s="451"/>
    </row>
    <row r="99" spans="1:5" ht="15">
      <c r="A99" s="208"/>
      <c r="B99" s="208"/>
      <c r="C99" s="644" t="s">
        <v>614</v>
      </c>
      <c r="D99" s="644"/>
      <c r="E99" s="644"/>
    </row>
    <row r="100" spans="1:5" ht="15">
      <c r="A100" s="207"/>
      <c r="B100" s="207"/>
      <c r="C100" s="645" t="s">
        <v>522</v>
      </c>
      <c r="D100" s="645"/>
      <c r="E100" s="453"/>
    </row>
    <row r="101" spans="3:4" ht="12">
      <c r="C101" s="84" t="s">
        <v>612</v>
      </c>
      <c r="D101" s="205"/>
    </row>
    <row r="102" spans="3:5" ht="12">
      <c r="C102" s="644" t="s">
        <v>878</v>
      </c>
      <c r="D102" s="644"/>
      <c r="E102" s="644"/>
    </row>
    <row r="103" spans="3:5" ht="12">
      <c r="C103" s="645" t="s">
        <v>879</v>
      </c>
      <c r="D103" s="645"/>
      <c r="E103" s="453"/>
    </row>
  </sheetData>
  <sheetProtection/>
  <mergeCells count="10">
    <mergeCell ref="F4:G4"/>
    <mergeCell ref="A5:D5"/>
    <mergeCell ref="C96:E96"/>
    <mergeCell ref="C97:D97"/>
    <mergeCell ref="C102:E102"/>
    <mergeCell ref="C103:D103"/>
    <mergeCell ref="A3:D3"/>
    <mergeCell ref="A4:D4"/>
    <mergeCell ref="C99:E99"/>
    <mergeCell ref="C100:D10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G30:H31 C23:D26 C35:D38 C87:D92 G43:H48 G39:H39 G74:H76 C40:D44 C47:D50 G62:H70 G59:H60 G28:H28 G51:H54 C58:D63 G19:H19 C67:D74 G11:G16 C30:D31 C11:D18 C79:D83 C20:D21 H11: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">
      <formula1>-99999999999</formula1>
      <formula2>0</formula2>
    </dataValidation>
  </dataValidations>
  <printOptions/>
  <pageMargins left="0.5511811023622047" right="0.31496062992125984" top="0.5511811023622047" bottom="0.5118110236220472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J51"/>
  <sheetViews>
    <sheetView zoomScalePageLayoutView="0" workbookViewId="0" topLeftCell="A34">
      <selection activeCell="C44" sqref="C44:E51"/>
    </sheetView>
  </sheetViews>
  <sheetFormatPr defaultColWidth="9.140625" defaultRowHeight="12.75"/>
  <cols>
    <col min="1" max="1" width="42.7109375" style="40" customWidth="1"/>
    <col min="2" max="2" width="9.7109375" style="40" customWidth="1"/>
    <col min="3" max="3" width="9.421875" style="43" customWidth="1"/>
    <col min="4" max="4" width="10.57421875" style="43" customWidth="1"/>
    <col min="5" max="5" width="46.140625" style="40" customWidth="1"/>
    <col min="6" max="6" width="9.140625" style="40" customWidth="1"/>
    <col min="7" max="8" width="9.8515625" style="43" customWidth="1"/>
    <col min="9" max="16384" width="9.140625" style="40" customWidth="1"/>
  </cols>
  <sheetData>
    <row r="1" spans="1:8" ht="16.5" customHeight="1">
      <c r="A1" s="1" t="s">
        <v>271</v>
      </c>
      <c r="B1" s="1"/>
      <c r="C1" s="33"/>
      <c r="D1" s="34"/>
      <c r="E1" s="2"/>
      <c r="F1" s="2"/>
      <c r="G1" s="38"/>
      <c r="H1" s="38"/>
    </row>
    <row r="2" spans="1:8" ht="16.5" customHeight="1">
      <c r="A2" s="3" t="s">
        <v>272</v>
      </c>
      <c r="B2" s="652" t="s">
        <v>523</v>
      </c>
      <c r="C2" s="652"/>
      <c r="D2" s="652"/>
      <c r="E2" s="652"/>
      <c r="F2" s="653" t="s">
        <v>1</v>
      </c>
      <c r="G2" s="653"/>
      <c r="H2" s="202">
        <v>175187337</v>
      </c>
    </row>
    <row r="3" spans="1:8" ht="16.5" customHeight="1">
      <c r="A3" s="3" t="s">
        <v>273</v>
      </c>
      <c r="B3" s="654" t="str">
        <f>'справка №1-БАЛАНС'!E4</f>
        <v>Консолидиран </v>
      </c>
      <c r="C3" s="652"/>
      <c r="D3" s="652"/>
      <c r="E3" s="652"/>
      <c r="F3" s="41" t="s">
        <v>3</v>
      </c>
      <c r="G3" s="42"/>
      <c r="H3" s="42" t="str">
        <f>'[1]справка №1-БАЛАНС'!H4</f>
        <v> </v>
      </c>
    </row>
    <row r="4" spans="1:8" ht="16.5" customHeight="1">
      <c r="A4" s="3" t="s">
        <v>5</v>
      </c>
      <c r="B4" s="655" t="s">
        <v>876</v>
      </c>
      <c r="C4" s="655"/>
      <c r="D4" s="655"/>
      <c r="E4" s="4"/>
      <c r="F4" s="2"/>
      <c r="G4" s="38"/>
      <c r="H4" s="39" t="s">
        <v>274</v>
      </c>
    </row>
    <row r="5" spans="1:8" ht="29.25" customHeight="1">
      <c r="A5" s="5" t="s">
        <v>275</v>
      </c>
      <c r="B5" s="6" t="s">
        <v>8</v>
      </c>
      <c r="C5" s="35" t="s">
        <v>9</v>
      </c>
      <c r="D5" s="36" t="s">
        <v>11</v>
      </c>
      <c r="E5" s="5" t="s">
        <v>276</v>
      </c>
      <c r="F5" s="6" t="s">
        <v>8</v>
      </c>
      <c r="G5" s="35" t="s">
        <v>9</v>
      </c>
      <c r="H5" s="35" t="s">
        <v>11</v>
      </c>
    </row>
    <row r="6" spans="1:8" ht="16.5" customHeight="1">
      <c r="A6" s="7" t="s">
        <v>12</v>
      </c>
      <c r="B6" s="351" t="s">
        <v>13</v>
      </c>
      <c r="C6" s="37">
        <v>1</v>
      </c>
      <c r="D6" s="37">
        <v>2</v>
      </c>
      <c r="E6" s="7" t="s">
        <v>12</v>
      </c>
      <c r="F6" s="5" t="s">
        <v>13</v>
      </c>
      <c r="G6" s="35">
        <v>1</v>
      </c>
      <c r="H6" s="35">
        <v>2</v>
      </c>
    </row>
    <row r="7" spans="1:8" ht="16.5" customHeight="1">
      <c r="A7" s="8" t="s">
        <v>277</v>
      </c>
      <c r="B7" s="352"/>
      <c r="C7" s="9"/>
      <c r="D7" s="9"/>
      <c r="E7" s="8" t="s">
        <v>278</v>
      </c>
      <c r="F7" s="10"/>
      <c r="G7" s="22"/>
      <c r="H7" s="22"/>
    </row>
    <row r="8" spans="1:8" ht="13.5" customHeight="1">
      <c r="A8" s="11" t="s">
        <v>279</v>
      </c>
      <c r="B8" s="353"/>
      <c r="C8" s="32"/>
      <c r="D8" s="32"/>
      <c r="E8" s="11" t="s">
        <v>280</v>
      </c>
      <c r="F8" s="10"/>
      <c r="G8" s="22"/>
      <c r="H8" s="22"/>
    </row>
    <row r="9" spans="1:8" ht="13.5" customHeight="1">
      <c r="A9" s="12" t="s">
        <v>281</v>
      </c>
      <c r="B9" s="354" t="s">
        <v>282</v>
      </c>
      <c r="C9" s="546">
        <v>3992</v>
      </c>
      <c r="D9" s="546">
        <v>3031</v>
      </c>
      <c r="E9" s="12" t="s">
        <v>283</v>
      </c>
      <c r="F9" s="13" t="s">
        <v>284</v>
      </c>
      <c r="G9" s="546">
        <v>0</v>
      </c>
      <c r="H9" s="546">
        <v>0</v>
      </c>
    </row>
    <row r="10" spans="1:8" ht="13.5" customHeight="1">
      <c r="A10" s="12" t="s">
        <v>285</v>
      </c>
      <c r="B10" s="354" t="s">
        <v>286</v>
      </c>
      <c r="C10" s="546">
        <v>127831</v>
      </c>
      <c r="D10" s="546">
        <v>98294</v>
      </c>
      <c r="E10" s="12" t="s">
        <v>287</v>
      </c>
      <c r="F10" s="13" t="s">
        <v>288</v>
      </c>
      <c r="G10" s="546">
        <v>140923</v>
      </c>
      <c r="H10" s="546">
        <v>127732</v>
      </c>
    </row>
    <row r="11" spans="1:8" ht="13.5" customHeight="1">
      <c r="A11" s="12" t="s">
        <v>289</v>
      </c>
      <c r="B11" s="354" t="s">
        <v>290</v>
      </c>
      <c r="C11" s="546">
        <v>7343</v>
      </c>
      <c r="D11" s="546">
        <v>6922</v>
      </c>
      <c r="E11" s="14" t="s">
        <v>291</v>
      </c>
      <c r="F11" s="13" t="s">
        <v>292</v>
      </c>
      <c r="G11" s="546">
        <v>467872</v>
      </c>
      <c r="H11" s="546">
        <v>324761</v>
      </c>
    </row>
    <row r="12" spans="1:8" ht="13.5" customHeight="1">
      <c r="A12" s="12" t="s">
        <v>293</v>
      </c>
      <c r="B12" s="354" t="s">
        <v>294</v>
      </c>
      <c r="C12" s="546">
        <v>33667</v>
      </c>
      <c r="D12" s="546">
        <v>31780</v>
      </c>
      <c r="E12" s="14" t="s">
        <v>76</v>
      </c>
      <c r="F12" s="13" t="s">
        <v>295</v>
      </c>
      <c r="G12" s="546">
        <v>280767</v>
      </c>
      <c r="H12" s="546">
        <v>89793</v>
      </c>
    </row>
    <row r="13" spans="1:8" ht="13.5" customHeight="1">
      <c r="A13" s="12" t="s">
        <v>296</v>
      </c>
      <c r="B13" s="354" t="s">
        <v>297</v>
      </c>
      <c r="C13" s="546">
        <v>4512</v>
      </c>
      <c r="D13" s="546">
        <v>6494</v>
      </c>
      <c r="E13" s="15" t="s">
        <v>49</v>
      </c>
      <c r="F13" s="16" t="s">
        <v>298</v>
      </c>
      <c r="G13" s="556">
        <f>SUM(G9:G12)</f>
        <v>889562</v>
      </c>
      <c r="H13" s="556">
        <f>SUM(H9:H12)</f>
        <v>542286</v>
      </c>
    </row>
    <row r="14" spans="1:8" ht="29.25" customHeight="1">
      <c r="A14" s="12" t="s">
        <v>299</v>
      </c>
      <c r="B14" s="354" t="s">
        <v>300</v>
      </c>
      <c r="C14" s="546">
        <v>135008</v>
      </c>
      <c r="D14" s="546">
        <v>119243</v>
      </c>
      <c r="E14" s="14"/>
      <c r="F14" s="17"/>
      <c r="G14" s="556"/>
      <c r="H14" s="556"/>
    </row>
    <row r="15" spans="1:8" ht="21" customHeight="1">
      <c r="A15" s="12" t="s">
        <v>301</v>
      </c>
      <c r="B15" s="354" t="s">
        <v>302</v>
      </c>
      <c r="C15" s="383">
        <v>0</v>
      </c>
      <c r="D15" s="383">
        <v>0</v>
      </c>
      <c r="E15" s="11" t="s">
        <v>303</v>
      </c>
      <c r="F15" s="18" t="s">
        <v>304</v>
      </c>
      <c r="G15" s="546">
        <v>0</v>
      </c>
      <c r="H15" s="546">
        <v>0</v>
      </c>
    </row>
    <row r="16" spans="1:8" ht="13.5" customHeight="1">
      <c r="A16" s="12" t="s">
        <v>305</v>
      </c>
      <c r="B16" s="354" t="s">
        <v>306</v>
      </c>
      <c r="C16" s="547">
        <v>694087</v>
      </c>
      <c r="D16" s="547">
        <v>297286</v>
      </c>
      <c r="E16" s="12" t="s">
        <v>307</v>
      </c>
      <c r="F16" s="17" t="s">
        <v>308</v>
      </c>
      <c r="G16" s="548">
        <v>0</v>
      </c>
      <c r="H16" s="548">
        <v>0</v>
      </c>
    </row>
    <row r="17" spans="1:8" ht="13.5" customHeight="1">
      <c r="A17" s="19" t="s">
        <v>309</v>
      </c>
      <c r="B17" s="354" t="s">
        <v>310</v>
      </c>
      <c r="C17" s="548">
        <v>430</v>
      </c>
      <c r="D17" s="548">
        <v>1039</v>
      </c>
      <c r="E17" s="11"/>
      <c r="F17" s="10"/>
      <c r="G17" s="556"/>
      <c r="H17" s="556"/>
    </row>
    <row r="18" spans="1:8" ht="13.5" customHeight="1">
      <c r="A18" s="19" t="s">
        <v>311</v>
      </c>
      <c r="B18" s="354" t="s">
        <v>312</v>
      </c>
      <c r="C18" s="548">
        <v>10833</v>
      </c>
      <c r="D18" s="548">
        <v>33896</v>
      </c>
      <c r="E18" s="11" t="s">
        <v>313</v>
      </c>
      <c r="F18" s="10"/>
      <c r="G18" s="556"/>
      <c r="H18" s="556"/>
    </row>
    <row r="19" spans="1:8" ht="13.5" customHeight="1">
      <c r="A19" s="15" t="s">
        <v>49</v>
      </c>
      <c r="B19" s="355" t="s">
        <v>314</v>
      </c>
      <c r="C19" s="549">
        <f>SUM(C9:C18)-C18-C17</f>
        <v>1006440</v>
      </c>
      <c r="D19" s="549">
        <f>SUM(D9:D18)-D18-D17</f>
        <v>563050</v>
      </c>
      <c r="E19" s="10" t="s">
        <v>315</v>
      </c>
      <c r="F19" s="17" t="s">
        <v>316</v>
      </c>
      <c r="G19" s="546">
        <v>10782</v>
      </c>
      <c r="H19" s="546">
        <v>10708</v>
      </c>
    </row>
    <row r="20" spans="1:8" ht="13.5" customHeight="1">
      <c r="A20" s="11"/>
      <c r="B20" s="354"/>
      <c r="C20" s="549"/>
      <c r="D20" s="549"/>
      <c r="E20" s="19" t="s">
        <v>317</v>
      </c>
      <c r="F20" s="17" t="s">
        <v>318</v>
      </c>
      <c r="G20" s="546">
        <v>508</v>
      </c>
      <c r="H20" s="546">
        <v>253</v>
      </c>
    </row>
    <row r="21" spans="1:8" ht="24.75" customHeight="1">
      <c r="A21" s="11" t="s">
        <v>319</v>
      </c>
      <c r="B21" s="20"/>
      <c r="C21" s="549"/>
      <c r="D21" s="549"/>
      <c r="E21" s="12" t="s">
        <v>320</v>
      </c>
      <c r="F21" s="17" t="s">
        <v>321</v>
      </c>
      <c r="G21" s="546">
        <v>19042</v>
      </c>
      <c r="H21" s="546">
        <v>17246</v>
      </c>
    </row>
    <row r="22" spans="1:8" ht="13.5" customHeight="1">
      <c r="A22" s="10" t="s">
        <v>322</v>
      </c>
      <c r="B22" s="20" t="s">
        <v>323</v>
      </c>
      <c r="C22" s="546">
        <v>16097</v>
      </c>
      <c r="D22" s="546">
        <v>12569</v>
      </c>
      <c r="E22" s="10" t="s">
        <v>324</v>
      </c>
      <c r="F22" s="17" t="s">
        <v>325</v>
      </c>
      <c r="G22" s="546">
        <v>7626</v>
      </c>
      <c r="H22" s="546">
        <v>2108</v>
      </c>
    </row>
    <row r="23" spans="1:8" ht="22.5" customHeight="1">
      <c r="A23" s="12" t="s">
        <v>326</v>
      </c>
      <c r="B23" s="20" t="s">
        <v>327</v>
      </c>
      <c r="C23" s="546">
        <v>5827</v>
      </c>
      <c r="D23" s="546">
        <v>8530</v>
      </c>
      <c r="E23" s="12" t="s">
        <v>328</v>
      </c>
      <c r="F23" s="17" t="s">
        <v>329</v>
      </c>
      <c r="G23" s="546">
        <v>2602</v>
      </c>
      <c r="H23" s="546">
        <v>5344</v>
      </c>
    </row>
    <row r="24" spans="1:8" ht="22.5" customHeight="1">
      <c r="A24" s="12" t="s">
        <v>330</v>
      </c>
      <c r="B24" s="20" t="s">
        <v>331</v>
      </c>
      <c r="C24" s="546">
        <v>5316</v>
      </c>
      <c r="D24" s="546">
        <v>4098</v>
      </c>
      <c r="E24" s="15" t="s">
        <v>101</v>
      </c>
      <c r="F24" s="18" t="s">
        <v>332</v>
      </c>
      <c r="G24" s="556">
        <f>SUM(G19:G23)</f>
        <v>40560</v>
      </c>
      <c r="H24" s="556">
        <f>SUM(H19:H23)</f>
        <v>35659</v>
      </c>
    </row>
    <row r="25" spans="1:8" ht="13.5" customHeight="1">
      <c r="A25" s="12" t="s">
        <v>76</v>
      </c>
      <c r="B25" s="20" t="s">
        <v>333</v>
      </c>
      <c r="C25" s="546">
        <v>11860</v>
      </c>
      <c r="D25" s="546">
        <v>7097</v>
      </c>
      <c r="E25" s="19"/>
      <c r="F25" s="10"/>
      <c r="G25" s="556"/>
      <c r="H25" s="556"/>
    </row>
    <row r="26" spans="1:8" ht="13.5" customHeight="1">
      <c r="A26" s="15" t="s">
        <v>74</v>
      </c>
      <c r="B26" s="21" t="s">
        <v>334</v>
      </c>
      <c r="C26" s="550">
        <f>SUM(C22:C25)</f>
        <v>39100</v>
      </c>
      <c r="D26" s="550">
        <f>SUM(D22:D25)</f>
        <v>32294</v>
      </c>
      <c r="E26" s="12"/>
      <c r="F26" s="10"/>
      <c r="G26" s="556"/>
      <c r="H26" s="556"/>
    </row>
    <row r="27" spans="1:8" ht="13.5" customHeight="1">
      <c r="A27" s="15"/>
      <c r="B27" s="21"/>
      <c r="C27" s="549"/>
      <c r="D27" s="549"/>
      <c r="E27" s="12"/>
      <c r="F27" s="10"/>
      <c r="G27" s="556"/>
      <c r="H27" s="556"/>
    </row>
    <row r="28" spans="1:8" ht="13.5" customHeight="1">
      <c r="A28" s="8" t="s">
        <v>335</v>
      </c>
      <c r="B28" s="6" t="s">
        <v>336</v>
      </c>
      <c r="C28" s="551">
        <f>C26+C19</f>
        <v>1045540</v>
      </c>
      <c r="D28" s="551">
        <f>D26+D19</f>
        <v>595344</v>
      </c>
      <c r="E28" s="8" t="s">
        <v>337</v>
      </c>
      <c r="F28" s="18" t="s">
        <v>338</v>
      </c>
      <c r="G28" s="556">
        <f>G13+G15+G24</f>
        <v>930122</v>
      </c>
      <c r="H28" s="556">
        <f>H13+H15+H24</f>
        <v>577945</v>
      </c>
    </row>
    <row r="29" spans="1:8" ht="13.5" customHeight="1">
      <c r="A29" s="8"/>
      <c r="B29" s="6"/>
      <c r="C29" s="549"/>
      <c r="D29" s="549"/>
      <c r="E29" s="8"/>
      <c r="F29" s="17"/>
      <c r="G29" s="556"/>
      <c r="H29" s="556"/>
    </row>
    <row r="30" spans="1:8" ht="13.5" customHeight="1">
      <c r="A30" s="8" t="s">
        <v>339</v>
      </c>
      <c r="B30" s="6" t="s">
        <v>340</v>
      </c>
      <c r="C30" s="551"/>
      <c r="D30" s="551"/>
      <c r="E30" s="8" t="s">
        <v>341</v>
      </c>
      <c r="F30" s="18" t="s">
        <v>342</v>
      </c>
      <c r="G30" s="556">
        <f>IF((C28-G28)&gt;0,C28-G28,0)</f>
        <v>115418</v>
      </c>
      <c r="H30" s="556">
        <f>IF((D28-H28)&gt;0,D28-H28,0)</f>
        <v>17399</v>
      </c>
    </row>
    <row r="31" spans="1:8" ht="21.75" customHeight="1">
      <c r="A31" s="23" t="s">
        <v>343</v>
      </c>
      <c r="B31" s="21" t="s">
        <v>344</v>
      </c>
      <c r="C31" s="546">
        <v>0</v>
      </c>
      <c r="D31" s="546">
        <v>0</v>
      </c>
      <c r="E31" s="11" t="s">
        <v>863</v>
      </c>
      <c r="F31" s="17" t="s">
        <v>345</v>
      </c>
      <c r="G31" s="546">
        <v>0</v>
      </c>
      <c r="H31" s="546">
        <v>0</v>
      </c>
    </row>
    <row r="32" spans="1:8" ht="13.5" customHeight="1">
      <c r="A32" s="11" t="s">
        <v>346</v>
      </c>
      <c r="B32" s="24" t="s">
        <v>347</v>
      </c>
      <c r="C32" s="546">
        <v>0</v>
      </c>
      <c r="D32" s="546">
        <v>0</v>
      </c>
      <c r="E32" s="11" t="s">
        <v>348</v>
      </c>
      <c r="F32" s="17" t="s">
        <v>349</v>
      </c>
      <c r="G32" s="546">
        <v>0</v>
      </c>
      <c r="H32" s="546">
        <v>0</v>
      </c>
    </row>
    <row r="33" spans="1:8" ht="13.5" customHeight="1">
      <c r="A33" s="25" t="s">
        <v>350</v>
      </c>
      <c r="B33" s="21" t="s">
        <v>351</v>
      </c>
      <c r="C33" s="549">
        <f>C28+C31+C32</f>
        <v>1045540</v>
      </c>
      <c r="D33" s="549">
        <f>D28+D31+D32</f>
        <v>595344</v>
      </c>
      <c r="E33" s="8" t="s">
        <v>352</v>
      </c>
      <c r="F33" s="18" t="s">
        <v>353</v>
      </c>
      <c r="G33" s="556">
        <f>G32+G31+G28</f>
        <v>930122</v>
      </c>
      <c r="H33" s="556">
        <f>H32+H31+H28</f>
        <v>577945</v>
      </c>
    </row>
    <row r="34" spans="1:8" ht="13.5" customHeight="1">
      <c r="A34" s="25" t="s">
        <v>354</v>
      </c>
      <c r="B34" s="6" t="s">
        <v>355</v>
      </c>
      <c r="C34" s="551">
        <f>IF((G33-C33)&gt;0,G33-C33,0)</f>
        <v>0</v>
      </c>
      <c r="D34" s="551">
        <f>IF((H33-D33)&gt;0,H33-D33,0)</f>
        <v>0</v>
      </c>
      <c r="E34" s="25" t="s">
        <v>356</v>
      </c>
      <c r="F34" s="18" t="s">
        <v>357</v>
      </c>
      <c r="G34" s="556">
        <f>IF((C33-G33)&gt;0,C33-G33,0)</f>
        <v>115418</v>
      </c>
      <c r="H34" s="556">
        <f>IF((D33-H33)&gt;0,D33-H33,0)</f>
        <v>17399</v>
      </c>
    </row>
    <row r="35" spans="1:8" ht="18" customHeight="1">
      <c r="A35" s="11" t="s">
        <v>358</v>
      </c>
      <c r="B35" s="21" t="s">
        <v>359</v>
      </c>
      <c r="C35" s="549">
        <f>SUM(C36:C38)</f>
        <v>-16215</v>
      </c>
      <c r="D35" s="549">
        <f>SUM(D36:D38)</f>
        <v>562</v>
      </c>
      <c r="E35" s="26"/>
      <c r="F35" s="10"/>
      <c r="G35" s="556"/>
      <c r="H35" s="556"/>
    </row>
    <row r="36" spans="1:8" ht="21" customHeight="1">
      <c r="A36" s="12" t="s">
        <v>360</v>
      </c>
      <c r="B36" s="20" t="s">
        <v>361</v>
      </c>
      <c r="C36" s="552">
        <v>234</v>
      </c>
      <c r="D36" s="552">
        <v>341</v>
      </c>
      <c r="E36" s="26"/>
      <c r="F36" s="10"/>
      <c r="G36" s="556"/>
      <c r="H36" s="556"/>
    </row>
    <row r="37" spans="1:8" ht="22.5" customHeight="1">
      <c r="A37" s="12" t="s">
        <v>362</v>
      </c>
      <c r="B37" s="27" t="s">
        <v>363</v>
      </c>
      <c r="C37" s="514">
        <v>-16449</v>
      </c>
      <c r="D37" s="514">
        <v>221</v>
      </c>
      <c r="E37" s="26"/>
      <c r="F37" s="28"/>
      <c r="G37" s="556"/>
      <c r="H37" s="556"/>
    </row>
    <row r="38" spans="1:8" ht="13.5" customHeight="1">
      <c r="A38" s="12" t="s">
        <v>364</v>
      </c>
      <c r="B38" s="27" t="s">
        <v>365</v>
      </c>
      <c r="C38" s="552">
        <v>0</v>
      </c>
      <c r="D38" s="552">
        <v>0</v>
      </c>
      <c r="E38" s="26"/>
      <c r="F38" s="28"/>
      <c r="G38" s="556"/>
      <c r="H38" s="556"/>
    </row>
    <row r="39" spans="1:8" ht="13.5" customHeight="1">
      <c r="A39" s="8" t="s">
        <v>366</v>
      </c>
      <c r="B39" s="356" t="s">
        <v>367</v>
      </c>
      <c r="C39" s="553">
        <f>+IF((G33-C33-C35)&gt;0,G33-C33-C35,0)</f>
        <v>0</v>
      </c>
      <c r="D39" s="553">
        <f>+IF((H33-D33-D35)&gt;0,H33-D33-D35,0)</f>
        <v>0</v>
      </c>
      <c r="E39" s="30" t="s">
        <v>368</v>
      </c>
      <c r="F39" s="31" t="s">
        <v>369</v>
      </c>
      <c r="G39" s="557">
        <f>IF(G34&gt;0,IF(C35+G34&lt;0,0,C35+G34),IF(C34-C35&lt;0,C35-C34,0))</f>
        <v>99203</v>
      </c>
      <c r="H39" s="557">
        <f>IF(H34&gt;0,IF(D35+H34&lt;0,0,D35+H34),IF(D34-D35&lt;0,D35-D34,0))</f>
        <v>17961</v>
      </c>
    </row>
    <row r="40" spans="1:10" ht="13.5" customHeight="1">
      <c r="A40" s="8" t="s">
        <v>370</v>
      </c>
      <c r="B40" s="351" t="s">
        <v>371</v>
      </c>
      <c r="C40" s="546">
        <v>370</v>
      </c>
      <c r="D40" s="546">
        <v>923</v>
      </c>
      <c r="E40" s="8" t="s">
        <v>370</v>
      </c>
      <c r="F40" s="31" t="s">
        <v>372</v>
      </c>
      <c r="G40" s="546">
        <v>22228</v>
      </c>
      <c r="H40" s="546">
        <v>3482</v>
      </c>
      <c r="J40" s="589"/>
    </row>
    <row r="41" spans="1:8" ht="15.75" customHeight="1">
      <c r="A41" s="8" t="s">
        <v>373</v>
      </c>
      <c r="B41" s="6" t="s">
        <v>374</v>
      </c>
      <c r="C41" s="554">
        <f>IF(G39=0,IF(C39-C40&gt;0,C39-C40+G40,0),IF(G39-G40&lt;0,G40-G39+C39,0))</f>
        <v>0</v>
      </c>
      <c r="D41" s="554">
        <f>IF(H39=0,IF(D39-D40&gt;0,D39-D40+H40,0),IF(H39-H40&lt;0,H40-H39+D39,0))</f>
        <v>0</v>
      </c>
      <c r="E41" s="8" t="s">
        <v>375</v>
      </c>
      <c r="F41" s="31" t="s">
        <v>376</v>
      </c>
      <c r="G41" s="554">
        <f>IF(C39=0,IF(G39-G40&gt;0,G39-G40+C40,0),IF(C39-C40&lt;0,C40-C39+G40,0))</f>
        <v>77345</v>
      </c>
      <c r="H41" s="554">
        <f>IF(D39=0,IF(H39-H40&gt;0,H39-H40+D40,0),IF(D39-D40&lt;0,D40-D39+H40,0))</f>
        <v>15402</v>
      </c>
    </row>
    <row r="42" spans="1:8" ht="13.5" customHeight="1">
      <c r="A42" s="25" t="s">
        <v>377</v>
      </c>
      <c r="B42" s="6" t="s">
        <v>378</v>
      </c>
      <c r="C42" s="555">
        <f>C33+C35+C39</f>
        <v>1029325</v>
      </c>
      <c r="D42" s="555">
        <f>D33+D35+D39</f>
        <v>595906</v>
      </c>
      <c r="E42" s="25" t="s">
        <v>379</v>
      </c>
      <c r="F42" s="29" t="s">
        <v>380</v>
      </c>
      <c r="G42" s="555">
        <f>G39+G33</f>
        <v>1029325</v>
      </c>
      <c r="H42" s="555">
        <f>H39+H33</f>
        <v>595906</v>
      </c>
    </row>
    <row r="43" ht="16.5" customHeight="1"/>
    <row r="44" spans="1:5" ht="16.5" customHeight="1">
      <c r="A44" s="450" t="str">
        <f>'справка №1-БАЛАНС'!A96</f>
        <v>Дата на съставяне: 24.6.2016 г.</v>
      </c>
      <c r="B44" s="454"/>
      <c r="C44" s="644" t="s">
        <v>613</v>
      </c>
      <c r="D44" s="644"/>
      <c r="E44" s="644"/>
    </row>
    <row r="45" spans="1:8" ht="16.5" customHeight="1">
      <c r="A45" s="455"/>
      <c r="B45" s="455"/>
      <c r="C45" s="651" t="s">
        <v>871</v>
      </c>
      <c r="D45" s="651"/>
      <c r="E45" s="451"/>
      <c r="F45" s="56"/>
      <c r="G45" s="203"/>
      <c r="H45" s="203"/>
    </row>
    <row r="46" spans="1:8" ht="12">
      <c r="A46" s="455"/>
      <c r="B46" s="455"/>
      <c r="C46" s="451"/>
      <c r="D46" s="452"/>
      <c r="E46" s="451"/>
      <c r="F46" s="204"/>
      <c r="G46" s="84"/>
      <c r="H46" s="84"/>
    </row>
    <row r="47" spans="1:5" ht="16.5" customHeight="1">
      <c r="A47" s="456"/>
      <c r="B47" s="456"/>
      <c r="C47" s="644" t="s">
        <v>614</v>
      </c>
      <c r="D47" s="644"/>
      <c r="E47" s="644"/>
    </row>
    <row r="48" spans="1:5" ht="12" customHeight="1">
      <c r="A48" s="455"/>
      <c r="B48" s="455"/>
      <c r="C48" s="645" t="s">
        <v>522</v>
      </c>
      <c r="D48" s="645"/>
      <c r="E48" s="453"/>
    </row>
    <row r="49" spans="1:5" ht="16.5" customHeight="1">
      <c r="A49" s="455"/>
      <c r="B49" s="455"/>
      <c r="C49" s="84" t="s">
        <v>612</v>
      </c>
      <c r="D49" s="205"/>
      <c r="E49" s="84"/>
    </row>
    <row r="50" spans="3:5" ht="16.5" customHeight="1">
      <c r="C50" s="644" t="s">
        <v>878</v>
      </c>
      <c r="D50" s="644"/>
      <c r="E50" s="644"/>
    </row>
    <row r="51" spans="3:5" ht="16.5" customHeight="1">
      <c r="C51" s="645" t="s">
        <v>879</v>
      </c>
      <c r="D51" s="645"/>
      <c r="E51" s="453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10">
    <mergeCell ref="C50:E50"/>
    <mergeCell ref="C51:D51"/>
    <mergeCell ref="C47:E47"/>
    <mergeCell ref="C48:D48"/>
    <mergeCell ref="B2:E2"/>
    <mergeCell ref="F2:G2"/>
    <mergeCell ref="B3:E3"/>
    <mergeCell ref="B4:D4"/>
    <mergeCell ref="C44:E44"/>
    <mergeCell ref="C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40:H40 G19:H23 C16:D18 G9:H12 G31:H32 G15:H16 C40:D40 C36:D36 C9:D14 C31:D32 C22:D26">
      <formula1>0</formula1>
      <formula2>9999999999999990</formula2>
    </dataValidation>
  </dataValidations>
  <printOptions/>
  <pageMargins left="0.53" right="0.1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E56"/>
  <sheetViews>
    <sheetView zoomScalePageLayoutView="0" workbookViewId="0" topLeftCell="A43">
      <selection activeCell="C55" sqref="C55:E56"/>
    </sheetView>
  </sheetViews>
  <sheetFormatPr defaultColWidth="9.140625" defaultRowHeight="12.75"/>
  <cols>
    <col min="1" max="1" width="68.140625" style="68" customWidth="1"/>
    <col min="2" max="2" width="23.140625" style="68" customWidth="1"/>
    <col min="3" max="3" width="18.140625" style="43" customWidth="1"/>
    <col min="4" max="4" width="15.00390625" style="43" customWidth="1"/>
    <col min="5" max="16384" width="9.140625" style="68" customWidth="1"/>
  </cols>
  <sheetData>
    <row r="1" spans="1:4" ht="15" customHeight="1">
      <c r="A1" s="67"/>
      <c r="B1" s="44"/>
      <c r="C1" s="58"/>
      <c r="D1" s="58"/>
    </row>
    <row r="2" spans="1:4" ht="15" customHeight="1">
      <c r="A2" s="69" t="s">
        <v>381</v>
      </c>
      <c r="B2" s="45"/>
      <c r="C2" s="59"/>
      <c r="D2" s="59"/>
    </row>
    <row r="3" spans="1:4" ht="15" customHeight="1">
      <c r="A3" s="70"/>
      <c r="B3" s="46"/>
      <c r="C3" s="60"/>
      <c r="D3" s="60"/>
    </row>
    <row r="4" spans="1:4" ht="21.75" customHeight="1">
      <c r="A4" s="71" t="s">
        <v>272</v>
      </c>
      <c r="B4" s="443" t="s">
        <v>523</v>
      </c>
      <c r="C4" s="61" t="s">
        <v>1</v>
      </c>
      <c r="D4" s="202">
        <v>175187337</v>
      </c>
    </row>
    <row r="5" spans="1:4" ht="15" customHeight="1">
      <c r="A5" s="71" t="s">
        <v>273</v>
      </c>
      <c r="B5" s="357" t="str">
        <f>'справка №1-БАЛАНС'!E4</f>
        <v>Консолидиран </v>
      </c>
      <c r="C5" s="62" t="s">
        <v>3</v>
      </c>
      <c r="D5" s="61" t="str">
        <f>'[2]справка №1-БАЛАНС'!H4</f>
        <v> </v>
      </c>
    </row>
    <row r="6" spans="1:4" ht="15" customHeight="1">
      <c r="A6" s="72" t="s">
        <v>5</v>
      </c>
      <c r="B6" s="47" t="str">
        <f>'справка № 2-ОТЧЕТ ЗА ДОХОДИТЕ'!B4:D4</f>
        <v>01.01.2015-31.12.2015 г.</v>
      </c>
      <c r="C6" s="63"/>
      <c r="D6" s="64" t="s">
        <v>274</v>
      </c>
    </row>
    <row r="7" spans="1:4" ht="26.25" customHeight="1">
      <c r="A7" s="73" t="s">
        <v>382</v>
      </c>
      <c r="B7" s="48" t="s">
        <v>8</v>
      </c>
      <c r="C7" s="65" t="s">
        <v>9</v>
      </c>
      <c r="D7" s="65" t="s">
        <v>11</v>
      </c>
    </row>
    <row r="8" spans="1:4" ht="15" customHeight="1">
      <c r="A8" s="73" t="s">
        <v>12</v>
      </c>
      <c r="B8" s="48" t="s">
        <v>13</v>
      </c>
      <c r="C8" s="65">
        <v>1</v>
      </c>
      <c r="D8" s="65">
        <v>2</v>
      </c>
    </row>
    <row r="9" spans="1:4" ht="15" customHeight="1">
      <c r="A9" s="74" t="s">
        <v>383</v>
      </c>
      <c r="B9" s="49"/>
      <c r="C9" s="50"/>
      <c r="D9" s="50"/>
    </row>
    <row r="10" spans="1:4" ht="15" customHeight="1">
      <c r="A10" s="75" t="s">
        <v>384</v>
      </c>
      <c r="B10" s="51" t="s">
        <v>385</v>
      </c>
      <c r="C10" s="384">
        <v>622329</v>
      </c>
      <c r="D10" s="384">
        <v>475004</v>
      </c>
    </row>
    <row r="11" spans="1:4" ht="15" customHeight="1">
      <c r="A11" s="75" t="s">
        <v>386</v>
      </c>
      <c r="B11" s="51" t="s">
        <v>387</v>
      </c>
      <c r="C11" s="384">
        <v>-580260</v>
      </c>
      <c r="D11" s="384">
        <v>-478908</v>
      </c>
    </row>
    <row r="12" spans="1:4" ht="15" customHeight="1">
      <c r="A12" s="75" t="s">
        <v>388</v>
      </c>
      <c r="B12" s="51" t="s">
        <v>389</v>
      </c>
      <c r="C12" s="384">
        <v>0</v>
      </c>
      <c r="D12" s="384">
        <v>0</v>
      </c>
    </row>
    <row r="13" spans="1:4" ht="15" customHeight="1">
      <c r="A13" s="75" t="s">
        <v>390</v>
      </c>
      <c r="B13" s="51" t="s">
        <v>391</v>
      </c>
      <c r="C13" s="384">
        <v>-39136</v>
      </c>
      <c r="D13" s="384">
        <v>-37157</v>
      </c>
    </row>
    <row r="14" spans="1:4" ht="15" customHeight="1">
      <c r="A14" s="75" t="s">
        <v>392</v>
      </c>
      <c r="B14" s="51" t="s">
        <v>393</v>
      </c>
      <c r="C14" s="384">
        <v>-27282</v>
      </c>
      <c r="D14" s="384">
        <v>-22310</v>
      </c>
    </row>
    <row r="15" spans="1:4" ht="15" customHeight="1">
      <c r="A15" s="76" t="s">
        <v>394</v>
      </c>
      <c r="B15" s="51" t="s">
        <v>395</v>
      </c>
      <c r="C15" s="384">
        <v>-435</v>
      </c>
      <c r="D15" s="384">
        <v>-368</v>
      </c>
    </row>
    <row r="16" spans="1:4" ht="15" customHeight="1">
      <c r="A16" s="75" t="s">
        <v>396</v>
      </c>
      <c r="B16" s="51" t="s">
        <v>397</v>
      </c>
      <c r="C16" s="384">
        <v>6884</v>
      </c>
      <c r="D16" s="384">
        <v>5114</v>
      </c>
    </row>
    <row r="17" spans="1:4" ht="15" customHeight="1">
      <c r="A17" s="75" t="s">
        <v>398</v>
      </c>
      <c r="B17" s="51" t="s">
        <v>399</v>
      </c>
      <c r="C17" s="384">
        <v>-978</v>
      </c>
      <c r="D17" s="384">
        <v>-962</v>
      </c>
    </row>
    <row r="18" spans="1:4" ht="15" customHeight="1">
      <c r="A18" s="76" t="s">
        <v>400</v>
      </c>
      <c r="B18" s="52" t="s">
        <v>401</v>
      </c>
      <c r="C18" s="384">
        <v>-136</v>
      </c>
      <c r="D18" s="384">
        <v>-1375</v>
      </c>
    </row>
    <row r="19" spans="1:4" ht="15" customHeight="1">
      <c r="A19" s="75" t="s">
        <v>402</v>
      </c>
      <c r="B19" s="51" t="s">
        <v>403</v>
      </c>
      <c r="C19" s="384">
        <v>-1563</v>
      </c>
      <c r="D19" s="384">
        <v>10241</v>
      </c>
    </row>
    <row r="20" spans="1:4" ht="15" customHeight="1">
      <c r="A20" s="77" t="s">
        <v>404</v>
      </c>
      <c r="B20" s="53" t="s">
        <v>405</v>
      </c>
      <c r="C20" s="386">
        <f>SUM(C10:C19)</f>
        <v>-20577</v>
      </c>
      <c r="D20" s="386">
        <f>SUM(D10:D19)</f>
        <v>-50721</v>
      </c>
    </row>
    <row r="21" spans="1:4" ht="15" customHeight="1">
      <c r="A21" s="74" t="s">
        <v>406</v>
      </c>
      <c r="B21" s="54"/>
      <c r="C21" s="387"/>
      <c r="D21" s="387"/>
    </row>
    <row r="22" spans="1:4" ht="15" customHeight="1">
      <c r="A22" s="75" t="s">
        <v>407</v>
      </c>
      <c r="B22" s="51" t="s">
        <v>408</v>
      </c>
      <c r="C22" s="384">
        <v>-7926</v>
      </c>
      <c r="D22" s="384">
        <v>-2124</v>
      </c>
    </row>
    <row r="23" spans="1:4" ht="15" customHeight="1">
      <c r="A23" s="75" t="s">
        <v>409</v>
      </c>
      <c r="B23" s="51" t="s">
        <v>410</v>
      </c>
      <c r="C23" s="384">
        <v>1464</v>
      </c>
      <c r="D23" s="384">
        <v>1710</v>
      </c>
    </row>
    <row r="24" spans="1:4" ht="15" customHeight="1">
      <c r="A24" s="75" t="s">
        <v>411</v>
      </c>
      <c r="B24" s="51" t="s">
        <v>412</v>
      </c>
      <c r="C24" s="384">
        <v>49254</v>
      </c>
      <c r="D24" s="384">
        <v>-29492</v>
      </c>
    </row>
    <row r="25" spans="1:4" ht="15" customHeight="1">
      <c r="A25" s="75" t="s">
        <v>413</v>
      </c>
      <c r="B25" s="51" t="s">
        <v>414</v>
      </c>
      <c r="C25" s="384">
        <v>-65987</v>
      </c>
      <c r="D25" s="384">
        <v>49487</v>
      </c>
    </row>
    <row r="26" spans="1:4" ht="15" customHeight="1">
      <c r="A26" s="75" t="s">
        <v>415</v>
      </c>
      <c r="B26" s="51" t="s">
        <v>416</v>
      </c>
      <c r="C26" s="384">
        <v>845</v>
      </c>
      <c r="D26" s="384">
        <v>1635</v>
      </c>
    </row>
    <row r="27" spans="1:4" ht="15" customHeight="1">
      <c r="A27" s="75" t="s">
        <v>417</v>
      </c>
      <c r="B27" s="51" t="s">
        <v>418</v>
      </c>
      <c r="C27" s="384">
        <v>-111266</v>
      </c>
      <c r="D27" s="384">
        <v>-96243</v>
      </c>
    </row>
    <row r="28" spans="1:4" ht="15" customHeight="1">
      <c r="A28" s="75" t="s">
        <v>419</v>
      </c>
      <c r="B28" s="51" t="s">
        <v>420</v>
      </c>
      <c r="C28" s="384">
        <v>92083</v>
      </c>
      <c r="D28" s="384">
        <v>129563</v>
      </c>
    </row>
    <row r="29" spans="1:4" ht="15" customHeight="1">
      <c r="A29" s="75" t="s">
        <v>421</v>
      </c>
      <c r="B29" s="51" t="s">
        <v>422</v>
      </c>
      <c r="C29" s="384">
        <v>910</v>
      </c>
      <c r="D29" s="384">
        <v>1820</v>
      </c>
    </row>
    <row r="30" spans="1:4" ht="15" customHeight="1">
      <c r="A30" s="75" t="s">
        <v>400</v>
      </c>
      <c r="B30" s="51" t="s">
        <v>423</v>
      </c>
      <c r="C30" s="384">
        <v>540</v>
      </c>
      <c r="D30" s="384">
        <v>253</v>
      </c>
    </row>
    <row r="31" spans="1:4" ht="15" customHeight="1">
      <c r="A31" s="75" t="s">
        <v>424</v>
      </c>
      <c r="B31" s="51" t="s">
        <v>425</v>
      </c>
      <c r="C31" s="384">
        <v>-8</v>
      </c>
      <c r="D31" s="384">
        <v>14296</v>
      </c>
    </row>
    <row r="32" spans="1:4" ht="15" customHeight="1">
      <c r="A32" s="77" t="s">
        <v>426</v>
      </c>
      <c r="B32" s="53" t="s">
        <v>427</v>
      </c>
      <c r="C32" s="386">
        <f>SUM(C22:C31)</f>
        <v>-40091</v>
      </c>
      <c r="D32" s="386">
        <f>SUM(D22:D31)</f>
        <v>70905</v>
      </c>
    </row>
    <row r="33" spans="1:4" ht="15" customHeight="1">
      <c r="A33" s="74" t="s">
        <v>428</v>
      </c>
      <c r="B33" s="54"/>
      <c r="C33" s="387"/>
      <c r="D33" s="387"/>
    </row>
    <row r="34" spans="1:4" ht="15" customHeight="1">
      <c r="A34" s="75" t="s">
        <v>429</v>
      </c>
      <c r="B34" s="51" t="s">
        <v>430</v>
      </c>
      <c r="C34" s="385">
        <v>0</v>
      </c>
      <c r="D34" s="385">
        <v>0</v>
      </c>
    </row>
    <row r="35" spans="1:4" ht="15" customHeight="1">
      <c r="A35" s="76" t="s">
        <v>431</v>
      </c>
      <c r="B35" s="51" t="s">
        <v>432</v>
      </c>
      <c r="C35" s="385">
        <v>0</v>
      </c>
      <c r="D35" s="385">
        <v>0</v>
      </c>
    </row>
    <row r="36" spans="1:4" ht="15" customHeight="1">
      <c r="A36" s="75" t="s">
        <v>433</v>
      </c>
      <c r="B36" s="51" t="s">
        <v>434</v>
      </c>
      <c r="C36" s="385">
        <v>190740</v>
      </c>
      <c r="D36" s="385">
        <v>114481</v>
      </c>
    </row>
    <row r="37" spans="1:4" ht="15" customHeight="1">
      <c r="A37" s="75" t="s">
        <v>435</v>
      </c>
      <c r="B37" s="51" t="s">
        <v>436</v>
      </c>
      <c r="C37" s="385">
        <v>-118112</v>
      </c>
      <c r="D37" s="385">
        <v>-99504</v>
      </c>
    </row>
    <row r="38" spans="1:4" ht="15" customHeight="1">
      <c r="A38" s="75" t="s">
        <v>437</v>
      </c>
      <c r="B38" s="51" t="s">
        <v>438</v>
      </c>
      <c r="C38" s="385">
        <v>-2539</v>
      </c>
      <c r="D38" s="385">
        <v>-1240</v>
      </c>
    </row>
    <row r="39" spans="1:4" ht="15" customHeight="1">
      <c r="A39" s="75" t="s">
        <v>439</v>
      </c>
      <c r="B39" s="51" t="s">
        <v>440</v>
      </c>
      <c r="C39" s="385">
        <v>-9745</v>
      </c>
      <c r="D39" s="385">
        <v>-8158</v>
      </c>
    </row>
    <row r="40" spans="1:4" ht="15" customHeight="1">
      <c r="A40" s="75" t="s">
        <v>441</v>
      </c>
      <c r="B40" s="51" t="s">
        <v>442</v>
      </c>
      <c r="C40" s="385">
        <v>-544</v>
      </c>
      <c r="D40" s="385">
        <v>0</v>
      </c>
    </row>
    <row r="41" spans="1:4" ht="15" customHeight="1">
      <c r="A41" s="75" t="s">
        <v>443</v>
      </c>
      <c r="B41" s="51" t="s">
        <v>444</v>
      </c>
      <c r="C41" s="385">
        <v>4301</v>
      </c>
      <c r="D41" s="385">
        <v>3327</v>
      </c>
    </row>
    <row r="42" spans="1:4" ht="15" customHeight="1">
      <c r="A42" s="77" t="s">
        <v>445</v>
      </c>
      <c r="B42" s="53" t="s">
        <v>446</v>
      </c>
      <c r="C42" s="386">
        <f>SUM(C34:C41)</f>
        <v>64101</v>
      </c>
      <c r="D42" s="386">
        <f>SUM(D34:D41)</f>
        <v>8906</v>
      </c>
    </row>
    <row r="43" spans="1:4" ht="15" customHeight="1">
      <c r="A43" s="78" t="s">
        <v>447</v>
      </c>
      <c r="B43" s="53" t="s">
        <v>448</v>
      </c>
      <c r="C43" s="387">
        <f>C42+C32+C20</f>
        <v>3433</v>
      </c>
      <c r="D43" s="387">
        <f>D42+D32+D20</f>
        <v>29090</v>
      </c>
    </row>
    <row r="44" spans="1:4" ht="15" customHeight="1">
      <c r="A44" s="74" t="s">
        <v>449</v>
      </c>
      <c r="B44" s="54" t="s">
        <v>450</v>
      </c>
      <c r="C44" s="492">
        <v>68119</v>
      </c>
      <c r="D44" s="492">
        <v>39029</v>
      </c>
    </row>
    <row r="45" spans="1:4" ht="15" customHeight="1">
      <c r="A45" s="74" t="s">
        <v>451</v>
      </c>
      <c r="B45" s="54" t="s">
        <v>452</v>
      </c>
      <c r="C45" s="493">
        <f>C44+C43</f>
        <v>71552</v>
      </c>
      <c r="D45" s="493">
        <f>D44+D43</f>
        <v>68119</v>
      </c>
    </row>
    <row r="46" spans="1:4" ht="15" customHeight="1">
      <c r="A46" s="75" t="s">
        <v>453</v>
      </c>
      <c r="B46" s="54" t="s">
        <v>454</v>
      </c>
      <c r="C46" s="490">
        <v>71010</v>
      </c>
      <c r="D46" s="490">
        <v>67470</v>
      </c>
    </row>
    <row r="47" spans="1:4" ht="15" customHeight="1">
      <c r="A47" s="75" t="s">
        <v>455</v>
      </c>
      <c r="B47" s="54" t="s">
        <v>456</v>
      </c>
      <c r="C47" s="491">
        <v>542</v>
      </c>
      <c r="D47" s="491">
        <v>649</v>
      </c>
    </row>
    <row r="48" spans="1:4" ht="15" customHeight="1">
      <c r="A48" s="79"/>
      <c r="B48" s="55"/>
      <c r="C48" s="66"/>
      <c r="D48" s="66"/>
    </row>
    <row r="49" spans="1:5" s="457" customFormat="1" ht="15" customHeight="1">
      <c r="A49" s="450" t="str">
        <f>'справка №1-БАЛАНС'!A96</f>
        <v>Дата на съставяне: 24.6.2016 г.</v>
      </c>
      <c r="B49" s="454"/>
      <c r="C49" s="644" t="s">
        <v>613</v>
      </c>
      <c r="D49" s="644"/>
      <c r="E49" s="644"/>
    </row>
    <row r="50" spans="1:5" s="457" customFormat="1" ht="15" customHeight="1">
      <c r="A50" s="455"/>
      <c r="B50" s="455"/>
      <c r="C50" s="651" t="s">
        <v>871</v>
      </c>
      <c r="D50" s="651"/>
      <c r="E50" s="451"/>
    </row>
    <row r="51" spans="1:5" s="457" customFormat="1" ht="15" customHeight="1">
      <c r="A51" s="455"/>
      <c r="B51" s="455"/>
      <c r="C51" s="451"/>
      <c r="D51" s="452"/>
      <c r="E51" s="451"/>
    </row>
    <row r="52" spans="1:5" s="457" customFormat="1" ht="15" customHeight="1">
      <c r="A52" s="456"/>
      <c r="B52" s="456"/>
      <c r="C52" s="644" t="s">
        <v>614</v>
      </c>
      <c r="D52" s="644"/>
      <c r="E52" s="644"/>
    </row>
    <row r="53" spans="1:5" s="457" customFormat="1" ht="15" customHeight="1">
      <c r="A53" s="455"/>
      <c r="B53" s="455"/>
      <c r="C53" s="645" t="s">
        <v>522</v>
      </c>
      <c r="D53" s="645"/>
      <c r="E53" s="453"/>
    </row>
    <row r="54" spans="3:5" s="457" customFormat="1" ht="15" customHeight="1">
      <c r="C54" s="84" t="s">
        <v>612</v>
      </c>
      <c r="D54" s="205"/>
      <c r="E54" s="84"/>
    </row>
    <row r="55" spans="3:5" ht="15" customHeight="1">
      <c r="C55" s="644" t="s">
        <v>878</v>
      </c>
      <c r="D55" s="644"/>
      <c r="E55" s="644"/>
    </row>
    <row r="56" spans="3:5" ht="15" customHeight="1">
      <c r="C56" s="645" t="s">
        <v>879</v>
      </c>
      <c r="D56" s="645"/>
      <c r="E56" s="45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6">
    <mergeCell ref="C50:D50"/>
    <mergeCell ref="C53:D53"/>
    <mergeCell ref="C49:E49"/>
    <mergeCell ref="C52:E52"/>
    <mergeCell ref="C55:E55"/>
    <mergeCell ref="C56:D56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7:D47">
      <formula1>-999999999999999</formula1>
      <formula2>999999999</formula2>
    </dataValidation>
  </dataValidations>
  <printOptions/>
  <pageMargins left="0.33" right="0.18" top="0.47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W43"/>
  <sheetViews>
    <sheetView zoomScalePageLayoutView="0" workbookViewId="0" topLeftCell="A23">
      <selection activeCell="K42" sqref="K42"/>
    </sheetView>
  </sheetViews>
  <sheetFormatPr defaultColWidth="9.140625" defaultRowHeight="12.75"/>
  <cols>
    <col min="1" max="1" width="36.140625" style="0" bestFit="1" customWidth="1"/>
    <col min="5" max="5" width="11.28125" style="0" bestFit="1" customWidth="1"/>
    <col min="6" max="6" width="10.421875" style="0" bestFit="1" customWidth="1"/>
    <col min="7" max="7" width="10.7109375" style="0" customWidth="1"/>
    <col min="8" max="8" width="11.28125" style="0" bestFit="1" customWidth="1"/>
    <col min="9" max="9" width="10.421875" style="0" bestFit="1" customWidth="1"/>
    <col min="10" max="10" width="13.8515625" style="0" customWidth="1"/>
    <col min="12" max="13" width="11.28125" style="0" bestFit="1" customWidth="1"/>
  </cols>
  <sheetData>
    <row r="1" spans="1:14" s="138" customFormat="1" ht="24" customHeight="1">
      <c r="A1" s="658" t="s">
        <v>457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137"/>
    </row>
    <row r="2" spans="1:14" s="138" customFormat="1" ht="11.25">
      <c r="A2" s="139"/>
      <c r="B2" s="140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3"/>
      <c r="N2" s="137"/>
    </row>
    <row r="3" spans="1:14" s="138" customFormat="1" ht="15" customHeight="1">
      <c r="A3" s="144" t="s">
        <v>272</v>
      </c>
      <c r="B3" s="659" t="str">
        <f>'[3]справка №1-БАЛАНС'!E3</f>
        <v>ЕВРОХОЛД БЪЛГАРИЯ АД</v>
      </c>
      <c r="C3" s="659"/>
      <c r="D3" s="659"/>
      <c r="E3" s="659"/>
      <c r="F3" s="659"/>
      <c r="G3" s="659"/>
      <c r="H3" s="659"/>
      <c r="I3" s="659"/>
      <c r="J3" s="141"/>
      <c r="K3" s="660" t="s">
        <v>1</v>
      </c>
      <c r="L3" s="660"/>
      <c r="M3" s="145">
        <f>'[3]справка №1-БАЛАНС'!H3</f>
        <v>175187337</v>
      </c>
      <c r="N3" s="137"/>
    </row>
    <row r="4" spans="1:15" s="138" customFormat="1" ht="13.5" customHeight="1">
      <c r="A4" s="144" t="s">
        <v>458</v>
      </c>
      <c r="B4" s="661" t="str">
        <f>'справка №1-БАЛАНС'!E4</f>
        <v>Консолидиран </v>
      </c>
      <c r="C4" s="662"/>
      <c r="D4" s="662"/>
      <c r="E4" s="662"/>
      <c r="F4" s="662"/>
      <c r="G4" s="662"/>
      <c r="H4" s="662"/>
      <c r="I4" s="662"/>
      <c r="J4" s="146"/>
      <c r="K4" s="663"/>
      <c r="L4" s="663"/>
      <c r="M4" s="143" t="str">
        <f>'[3]справка №1-БАЛАНС'!H4</f>
        <v> </v>
      </c>
      <c r="N4" s="147"/>
      <c r="O4" s="147"/>
    </row>
    <row r="5" spans="1:14" s="138" customFormat="1" ht="12.75" customHeight="1">
      <c r="A5" s="144" t="s">
        <v>5</v>
      </c>
      <c r="B5" s="657" t="str">
        <f>'справка № 2-ОТЧЕТ ЗА ДОХОДИТЕ'!B4:D4</f>
        <v>01.01.2015-31.12.2015 г.</v>
      </c>
      <c r="C5" s="657"/>
      <c r="D5" s="657"/>
      <c r="E5" s="657"/>
      <c r="F5" s="148"/>
      <c r="G5" s="148"/>
      <c r="H5" s="148"/>
      <c r="I5" s="148"/>
      <c r="J5" s="148"/>
      <c r="K5" s="149"/>
      <c r="L5" s="150"/>
      <c r="M5" s="200" t="s">
        <v>6</v>
      </c>
      <c r="N5" s="151"/>
    </row>
    <row r="6" spans="1:14" s="161" customFormat="1" ht="21.75" customHeight="1">
      <c r="A6" s="152"/>
      <c r="B6" s="153"/>
      <c r="C6" s="154"/>
      <c r="D6" s="155" t="s">
        <v>459</v>
      </c>
      <c r="E6" s="156"/>
      <c r="F6" s="156"/>
      <c r="G6" s="156"/>
      <c r="H6" s="156"/>
      <c r="I6" s="156" t="s">
        <v>460</v>
      </c>
      <c r="J6" s="157"/>
      <c r="K6" s="158"/>
      <c r="L6" s="154"/>
      <c r="M6" s="159"/>
      <c r="N6" s="160"/>
    </row>
    <row r="7" spans="1:14" s="161" customFormat="1" ht="52.5">
      <c r="A7" s="162" t="s">
        <v>461</v>
      </c>
      <c r="B7" s="163" t="s">
        <v>462</v>
      </c>
      <c r="C7" s="164" t="s">
        <v>463</v>
      </c>
      <c r="D7" s="165" t="s">
        <v>464</v>
      </c>
      <c r="E7" s="154" t="s">
        <v>465</v>
      </c>
      <c r="F7" s="156" t="s">
        <v>466</v>
      </c>
      <c r="G7" s="156"/>
      <c r="H7" s="156"/>
      <c r="I7" s="154" t="s">
        <v>467</v>
      </c>
      <c r="J7" s="166" t="s">
        <v>468</v>
      </c>
      <c r="K7" s="164" t="s">
        <v>469</v>
      </c>
      <c r="L7" s="164" t="s">
        <v>470</v>
      </c>
      <c r="M7" s="167" t="s">
        <v>471</v>
      </c>
      <c r="N7" s="160"/>
    </row>
    <row r="8" spans="1:14" s="161" customFormat="1" ht="22.5" customHeight="1">
      <c r="A8" s="168"/>
      <c r="B8" s="169"/>
      <c r="C8" s="170"/>
      <c r="D8" s="171"/>
      <c r="E8" s="170"/>
      <c r="F8" s="172" t="s">
        <v>472</v>
      </c>
      <c r="G8" s="172" t="s">
        <v>473</v>
      </c>
      <c r="H8" s="172" t="s">
        <v>474</v>
      </c>
      <c r="I8" s="170"/>
      <c r="J8" s="173"/>
      <c r="K8" s="170"/>
      <c r="L8" s="170"/>
      <c r="M8" s="174"/>
      <c r="N8" s="160"/>
    </row>
    <row r="9" spans="1:14" s="161" customFormat="1" ht="12" customHeight="1">
      <c r="A9" s="172" t="s">
        <v>12</v>
      </c>
      <c r="B9" s="175"/>
      <c r="C9" s="176">
        <v>1</v>
      </c>
      <c r="D9" s="172">
        <v>2</v>
      </c>
      <c r="E9" s="172">
        <v>3</v>
      </c>
      <c r="F9" s="172">
        <v>4</v>
      </c>
      <c r="G9" s="172">
        <v>5</v>
      </c>
      <c r="H9" s="172">
        <v>6</v>
      </c>
      <c r="I9" s="172">
        <v>7</v>
      </c>
      <c r="J9" s="172">
        <v>8</v>
      </c>
      <c r="K9" s="176">
        <v>9</v>
      </c>
      <c r="L9" s="176">
        <v>10</v>
      </c>
      <c r="M9" s="177">
        <v>11</v>
      </c>
      <c r="N9" s="178"/>
    </row>
    <row r="10" spans="1:14" s="161" customFormat="1" ht="17.25" customHeight="1">
      <c r="A10" s="172" t="s">
        <v>475</v>
      </c>
      <c r="B10" s="179"/>
      <c r="C10" s="180" t="s">
        <v>45</v>
      </c>
      <c r="D10" s="180" t="s">
        <v>45</v>
      </c>
      <c r="E10" s="181" t="s">
        <v>56</v>
      </c>
      <c r="F10" s="181" t="s">
        <v>63</v>
      </c>
      <c r="G10" s="181" t="s">
        <v>67</v>
      </c>
      <c r="H10" s="181" t="s">
        <v>71</v>
      </c>
      <c r="I10" s="181" t="s">
        <v>84</v>
      </c>
      <c r="J10" s="181" t="s">
        <v>87</v>
      </c>
      <c r="K10" s="182" t="s">
        <v>476</v>
      </c>
      <c r="L10" s="181" t="s">
        <v>110</v>
      </c>
      <c r="M10" s="183" t="s">
        <v>118</v>
      </c>
      <c r="N10" s="178"/>
    </row>
    <row r="11" spans="1:23" s="137" customFormat="1" ht="19.5" customHeight="1">
      <c r="A11" s="184" t="s">
        <v>477</v>
      </c>
      <c r="B11" s="179" t="s">
        <v>478</v>
      </c>
      <c r="C11" s="402">
        <v>127321</v>
      </c>
      <c r="D11" s="402">
        <v>38714</v>
      </c>
      <c r="E11" s="402">
        <v>2529</v>
      </c>
      <c r="F11" s="402">
        <v>8640</v>
      </c>
      <c r="G11" s="402">
        <v>-54396</v>
      </c>
      <c r="H11" s="402">
        <v>307</v>
      </c>
      <c r="I11" s="402">
        <v>97240</v>
      </c>
      <c r="J11" s="402">
        <v>-32727</v>
      </c>
      <c r="K11" s="402">
        <v>0</v>
      </c>
      <c r="L11" s="558">
        <v>187628</v>
      </c>
      <c r="M11" s="403">
        <v>50513</v>
      </c>
      <c r="N11" s="185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s="137" customFormat="1" ht="16.5" customHeight="1">
      <c r="A12" s="184" t="s">
        <v>479</v>
      </c>
      <c r="B12" s="179" t="s">
        <v>480</v>
      </c>
      <c r="C12" s="389">
        <f>C13+C14</f>
        <v>0</v>
      </c>
      <c r="D12" s="389">
        <f aca="true" t="shared" si="0" ref="D12:M12">D13+D14</f>
        <v>0</v>
      </c>
      <c r="E12" s="389">
        <f t="shared" si="0"/>
        <v>-1812</v>
      </c>
      <c r="F12" s="389">
        <f t="shared" si="0"/>
        <v>0</v>
      </c>
      <c r="G12" s="389">
        <f t="shared" si="0"/>
        <v>294</v>
      </c>
      <c r="H12" s="389">
        <f t="shared" si="0"/>
        <v>0</v>
      </c>
      <c r="I12" s="389">
        <f t="shared" si="0"/>
        <v>0</v>
      </c>
      <c r="J12" s="389">
        <f t="shared" si="0"/>
        <v>-14755</v>
      </c>
      <c r="K12" s="389">
        <f t="shared" si="0"/>
        <v>0</v>
      </c>
      <c r="L12" s="390">
        <f aca="true" t="shared" si="1" ref="L12:L32">SUM(C12:K12)</f>
        <v>-16273</v>
      </c>
      <c r="M12" s="391">
        <f t="shared" si="0"/>
        <v>-2988</v>
      </c>
      <c r="N12" s="186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1:14" s="137" customFormat="1" ht="19.5" customHeight="1">
      <c r="A13" s="187" t="s">
        <v>481</v>
      </c>
      <c r="B13" s="181" t="s">
        <v>482</v>
      </c>
      <c r="C13" s="392"/>
      <c r="D13" s="392"/>
      <c r="E13" s="392">
        <v>-1812</v>
      </c>
      <c r="F13" s="392"/>
      <c r="G13" s="392">
        <v>294</v>
      </c>
      <c r="H13" s="392"/>
      <c r="I13" s="392"/>
      <c r="J13" s="392">
        <v>-14755</v>
      </c>
      <c r="K13" s="392"/>
      <c r="L13" s="390">
        <f t="shared" si="1"/>
        <v>-16273</v>
      </c>
      <c r="M13" s="393">
        <v>-2988</v>
      </c>
      <c r="N13" s="188"/>
    </row>
    <row r="14" spans="1:14" s="137" customFormat="1" ht="13.5" customHeight="1">
      <c r="A14" s="187" t="s">
        <v>483</v>
      </c>
      <c r="B14" s="181" t="s">
        <v>484</v>
      </c>
      <c r="C14" s="392"/>
      <c r="D14" s="392"/>
      <c r="E14" s="392"/>
      <c r="F14" s="392"/>
      <c r="G14" s="392"/>
      <c r="H14" s="392"/>
      <c r="I14" s="392"/>
      <c r="J14" s="392"/>
      <c r="K14" s="392"/>
      <c r="L14" s="390">
        <f t="shared" si="1"/>
        <v>0</v>
      </c>
      <c r="M14" s="393"/>
      <c r="N14" s="188"/>
    </row>
    <row r="15" spans="1:23" s="137" customFormat="1" ht="21">
      <c r="A15" s="184" t="s">
        <v>485</v>
      </c>
      <c r="B15" s="179" t="s">
        <v>486</v>
      </c>
      <c r="C15" s="590">
        <f>C11+C12</f>
        <v>127321</v>
      </c>
      <c r="D15" s="590">
        <f aca="true" t="shared" si="2" ref="D15:K15">D11+D12</f>
        <v>38714</v>
      </c>
      <c r="E15" s="590">
        <f t="shared" si="2"/>
        <v>717</v>
      </c>
      <c r="F15" s="590">
        <f t="shared" si="2"/>
        <v>8640</v>
      </c>
      <c r="G15" s="590">
        <f t="shared" si="2"/>
        <v>-54102</v>
      </c>
      <c r="H15" s="590">
        <f t="shared" si="2"/>
        <v>307</v>
      </c>
      <c r="I15" s="590">
        <f t="shared" si="2"/>
        <v>97240</v>
      </c>
      <c r="J15" s="590">
        <f t="shared" si="2"/>
        <v>-47482</v>
      </c>
      <c r="K15" s="590">
        <f t="shared" si="2"/>
        <v>0</v>
      </c>
      <c r="L15" s="558">
        <f t="shared" si="1"/>
        <v>171355</v>
      </c>
      <c r="M15" s="591">
        <f>M11+M12</f>
        <v>47525</v>
      </c>
      <c r="N15" s="186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1:20" s="137" customFormat="1" ht="15.75" customHeight="1">
      <c r="A16" s="184" t="s">
        <v>487</v>
      </c>
      <c r="B16" s="189" t="s">
        <v>488</v>
      </c>
      <c r="C16" s="394"/>
      <c r="D16" s="395"/>
      <c r="E16" s="395"/>
      <c r="F16" s="395"/>
      <c r="G16" s="395"/>
      <c r="H16" s="396"/>
      <c r="I16" s="397"/>
      <c r="J16" s="397">
        <f>-'справка № 2-ОТЧЕТ ЗА ДОХОДИТЕ'!G41</f>
        <v>-77345</v>
      </c>
      <c r="K16" s="392"/>
      <c r="L16" s="390">
        <f t="shared" si="1"/>
        <v>-77345</v>
      </c>
      <c r="M16" s="393">
        <f>-('справка № 2-ОТЧЕТ ЗА ДОХОДИТЕ'!G40-'справка № 2-ОТЧЕТ ЗА ДОХОДИТЕ'!C40)</f>
        <v>-21858</v>
      </c>
      <c r="N16" s="186"/>
      <c r="O16" s="142"/>
      <c r="P16" s="142"/>
      <c r="Q16" s="142"/>
      <c r="R16" s="142"/>
      <c r="S16" s="142"/>
      <c r="T16" s="142"/>
    </row>
    <row r="17" spans="1:23" s="137" customFormat="1" ht="15" customHeight="1">
      <c r="A17" s="187" t="s">
        <v>489</v>
      </c>
      <c r="B17" s="181" t="s">
        <v>490</v>
      </c>
      <c r="C17" s="398">
        <f>C18+C19</f>
        <v>0</v>
      </c>
      <c r="D17" s="398">
        <f aca="true" t="shared" si="3" ref="D17:K17">D18+D19</f>
        <v>0</v>
      </c>
      <c r="E17" s="398">
        <f t="shared" si="3"/>
        <v>0</v>
      </c>
      <c r="F17" s="398">
        <f t="shared" si="3"/>
        <v>0</v>
      </c>
      <c r="G17" s="398">
        <f t="shared" si="3"/>
        <v>0</v>
      </c>
      <c r="H17" s="398">
        <f t="shared" si="3"/>
        <v>0</v>
      </c>
      <c r="I17" s="398">
        <f t="shared" si="3"/>
        <v>-583</v>
      </c>
      <c r="J17" s="398">
        <f>J18+J19</f>
        <v>0</v>
      </c>
      <c r="K17" s="398">
        <f t="shared" si="3"/>
        <v>0</v>
      </c>
      <c r="L17" s="390">
        <f t="shared" si="1"/>
        <v>-583</v>
      </c>
      <c r="M17" s="399">
        <f>M18+M19</f>
        <v>0</v>
      </c>
      <c r="N17" s="186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1:14" s="137" customFormat="1" ht="12" customHeight="1">
      <c r="A18" s="190" t="s">
        <v>491</v>
      </c>
      <c r="B18" s="191" t="s">
        <v>492</v>
      </c>
      <c r="C18" s="392"/>
      <c r="D18" s="392"/>
      <c r="E18" s="392"/>
      <c r="F18" s="392"/>
      <c r="G18" s="392"/>
      <c r="H18" s="392"/>
      <c r="I18" s="392">
        <v>-583</v>
      </c>
      <c r="J18" s="392"/>
      <c r="K18" s="392"/>
      <c r="L18" s="390">
        <f t="shared" si="1"/>
        <v>-583</v>
      </c>
      <c r="M18" s="393"/>
      <c r="N18" s="188"/>
    </row>
    <row r="19" spans="1:14" s="137" customFormat="1" ht="14.25" customHeight="1">
      <c r="A19" s="190" t="s">
        <v>493</v>
      </c>
      <c r="B19" s="191" t="s">
        <v>494</v>
      </c>
      <c r="C19" s="392"/>
      <c r="D19" s="392"/>
      <c r="E19" s="392"/>
      <c r="F19" s="392"/>
      <c r="G19" s="392"/>
      <c r="H19" s="392"/>
      <c r="I19" s="392"/>
      <c r="J19" s="392"/>
      <c r="K19" s="392"/>
      <c r="L19" s="390">
        <f t="shared" si="1"/>
        <v>0</v>
      </c>
      <c r="M19" s="393"/>
      <c r="N19" s="188"/>
    </row>
    <row r="20" spans="1:14" s="137" customFormat="1" ht="12.75" customHeight="1">
      <c r="A20" s="187" t="s">
        <v>495</v>
      </c>
      <c r="B20" s="181" t="s">
        <v>496</v>
      </c>
      <c r="C20" s="392"/>
      <c r="D20" s="392"/>
      <c r="E20" s="392"/>
      <c r="F20" s="392"/>
      <c r="G20" s="392"/>
      <c r="H20" s="392"/>
      <c r="I20" s="392"/>
      <c r="J20" s="392"/>
      <c r="K20" s="392"/>
      <c r="L20" s="390">
        <f t="shared" si="1"/>
        <v>0</v>
      </c>
      <c r="M20" s="393"/>
      <c r="N20" s="188"/>
    </row>
    <row r="21" spans="1:23" s="137" customFormat="1" ht="23.25" customHeight="1">
      <c r="A21" s="187" t="s">
        <v>497</v>
      </c>
      <c r="B21" s="181" t="s">
        <v>498</v>
      </c>
      <c r="C21" s="389">
        <f>C22-C23</f>
        <v>0</v>
      </c>
      <c r="D21" s="389">
        <f aca="true" t="shared" si="4" ref="D21:M21">D22-D23</f>
        <v>0</v>
      </c>
      <c r="E21" s="389">
        <f t="shared" si="4"/>
        <v>0</v>
      </c>
      <c r="F21" s="389">
        <f t="shared" si="4"/>
        <v>0</v>
      </c>
      <c r="G21" s="389">
        <f t="shared" si="4"/>
        <v>0</v>
      </c>
      <c r="H21" s="389">
        <f t="shared" si="4"/>
        <v>0</v>
      </c>
      <c r="I21" s="389">
        <f t="shared" si="4"/>
        <v>0</v>
      </c>
      <c r="J21" s="389">
        <f t="shared" si="4"/>
        <v>0</v>
      </c>
      <c r="K21" s="389">
        <f t="shared" si="4"/>
        <v>0</v>
      </c>
      <c r="L21" s="390">
        <f t="shared" si="1"/>
        <v>0</v>
      </c>
      <c r="M21" s="391">
        <f t="shared" si="4"/>
        <v>0</v>
      </c>
      <c r="N21" s="186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1:14" s="137" customFormat="1" ht="11.25">
      <c r="A22" s="187" t="s">
        <v>499</v>
      </c>
      <c r="B22" s="181" t="s">
        <v>500</v>
      </c>
      <c r="C22" s="400"/>
      <c r="D22" s="400"/>
      <c r="E22" s="400"/>
      <c r="F22" s="400"/>
      <c r="G22" s="400"/>
      <c r="H22" s="400"/>
      <c r="I22" s="400"/>
      <c r="J22" s="400"/>
      <c r="K22" s="400"/>
      <c r="L22" s="390">
        <f t="shared" si="1"/>
        <v>0</v>
      </c>
      <c r="M22" s="401"/>
      <c r="N22" s="188"/>
    </row>
    <row r="23" spans="1:14" s="137" customFormat="1" ht="11.25">
      <c r="A23" s="187" t="s">
        <v>501</v>
      </c>
      <c r="B23" s="181" t="s">
        <v>502</v>
      </c>
      <c r="C23" s="400"/>
      <c r="D23" s="400"/>
      <c r="E23" s="400"/>
      <c r="F23" s="400"/>
      <c r="G23" s="400"/>
      <c r="H23" s="400"/>
      <c r="I23" s="400"/>
      <c r="J23" s="400"/>
      <c r="K23" s="400"/>
      <c r="L23" s="390">
        <f t="shared" si="1"/>
        <v>0</v>
      </c>
      <c r="M23" s="401"/>
      <c r="N23" s="188"/>
    </row>
    <row r="24" spans="1:23" s="137" customFormat="1" ht="22.5" customHeight="1">
      <c r="A24" s="187" t="s">
        <v>503</v>
      </c>
      <c r="B24" s="181" t="s">
        <v>504</v>
      </c>
      <c r="C24" s="389">
        <f>C25-C26</f>
        <v>0</v>
      </c>
      <c r="D24" s="389">
        <f aca="true" t="shared" si="5" ref="D24:M24">D25-D26</f>
        <v>0</v>
      </c>
      <c r="E24" s="389">
        <f t="shared" si="5"/>
        <v>0</v>
      </c>
      <c r="F24" s="389">
        <f t="shared" si="5"/>
        <v>0</v>
      </c>
      <c r="G24" s="389">
        <f t="shared" si="5"/>
        <v>0</v>
      </c>
      <c r="H24" s="389">
        <f t="shared" si="5"/>
        <v>0</v>
      </c>
      <c r="I24" s="389">
        <f t="shared" si="5"/>
        <v>0</v>
      </c>
      <c r="J24" s="389">
        <f t="shared" si="5"/>
        <v>0</v>
      </c>
      <c r="K24" s="389">
        <f t="shared" si="5"/>
        <v>0</v>
      </c>
      <c r="L24" s="390">
        <f t="shared" si="1"/>
        <v>0</v>
      </c>
      <c r="M24" s="391">
        <f t="shared" si="5"/>
        <v>0</v>
      </c>
      <c r="N24" s="186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14" s="137" customFormat="1" ht="11.25">
      <c r="A25" s="187" t="s">
        <v>499</v>
      </c>
      <c r="B25" s="181" t="s">
        <v>505</v>
      </c>
      <c r="C25" s="400"/>
      <c r="D25" s="400"/>
      <c r="E25" s="400"/>
      <c r="F25" s="400"/>
      <c r="G25" s="400"/>
      <c r="H25" s="400"/>
      <c r="I25" s="400"/>
      <c r="J25" s="400"/>
      <c r="K25" s="400"/>
      <c r="L25" s="390">
        <f t="shared" si="1"/>
        <v>0</v>
      </c>
      <c r="M25" s="401"/>
      <c r="N25" s="188"/>
    </row>
    <row r="26" spans="1:14" s="137" customFormat="1" ht="11.25">
      <c r="A26" s="187" t="s">
        <v>501</v>
      </c>
      <c r="B26" s="181" t="s">
        <v>506</v>
      </c>
      <c r="C26" s="400"/>
      <c r="D26" s="400"/>
      <c r="E26" s="400"/>
      <c r="F26" s="400"/>
      <c r="G26" s="400"/>
      <c r="H26" s="400"/>
      <c r="I26" s="400"/>
      <c r="J26" s="400"/>
      <c r="K26" s="400"/>
      <c r="L26" s="390">
        <f t="shared" si="1"/>
        <v>0</v>
      </c>
      <c r="M26" s="401"/>
      <c r="N26" s="188"/>
    </row>
    <row r="27" spans="1:14" s="137" customFormat="1" ht="11.25">
      <c r="A27" s="187" t="s">
        <v>507</v>
      </c>
      <c r="B27" s="181" t="s">
        <v>508</v>
      </c>
      <c r="C27" s="392"/>
      <c r="D27" s="392"/>
      <c r="E27" s="392"/>
      <c r="F27" s="392"/>
      <c r="G27" s="392"/>
      <c r="H27" s="392"/>
      <c r="I27" s="392"/>
      <c r="J27" s="392"/>
      <c r="K27" s="392"/>
      <c r="L27" s="390">
        <f t="shared" si="1"/>
        <v>0</v>
      </c>
      <c r="M27" s="393"/>
      <c r="N27" s="188"/>
    </row>
    <row r="28" spans="1:14" s="137" customFormat="1" ht="17.25" customHeight="1">
      <c r="A28" s="187" t="s">
        <v>509</v>
      </c>
      <c r="B28" s="181" t="s">
        <v>510</v>
      </c>
      <c r="C28" s="392">
        <v>-84</v>
      </c>
      <c r="D28" s="392"/>
      <c r="E28" s="392">
        <v>-754</v>
      </c>
      <c r="F28" s="392"/>
      <c r="G28" s="392">
        <v>-373</v>
      </c>
      <c r="H28" s="392">
        <v>5</v>
      </c>
      <c r="I28" s="392"/>
      <c r="J28" s="392">
        <v>-549</v>
      </c>
      <c r="K28" s="392"/>
      <c r="L28" s="390">
        <f t="shared" si="1"/>
        <v>-1755</v>
      </c>
      <c r="M28" s="393">
        <v>1883</v>
      </c>
      <c r="N28" s="188"/>
    </row>
    <row r="29" spans="1:23" s="137" customFormat="1" ht="21" customHeight="1">
      <c r="A29" s="184" t="s">
        <v>511</v>
      </c>
      <c r="B29" s="179" t="s">
        <v>512</v>
      </c>
      <c r="C29" s="389">
        <f>C17+C20+C21+C24+C28+C27+C15+C16</f>
        <v>127237</v>
      </c>
      <c r="D29" s="389">
        <f aca="true" t="shared" si="6" ref="D29:K29">D17+D20+D21+D24+D28+D27+D15+D16</f>
        <v>38714</v>
      </c>
      <c r="E29" s="389">
        <f t="shared" si="6"/>
        <v>-37</v>
      </c>
      <c r="F29" s="389">
        <f t="shared" si="6"/>
        <v>8640</v>
      </c>
      <c r="G29" s="389">
        <f t="shared" si="6"/>
        <v>-54475</v>
      </c>
      <c r="H29" s="389">
        <f t="shared" si="6"/>
        <v>312</v>
      </c>
      <c r="I29" s="389">
        <f t="shared" si="6"/>
        <v>96657</v>
      </c>
      <c r="J29" s="389">
        <f t="shared" si="6"/>
        <v>-125376</v>
      </c>
      <c r="K29" s="389">
        <f t="shared" si="6"/>
        <v>0</v>
      </c>
      <c r="L29" s="390">
        <f t="shared" si="1"/>
        <v>91672</v>
      </c>
      <c r="M29" s="391">
        <f>M17+M20+M21+M24+M28+M27+M15+M16</f>
        <v>27550</v>
      </c>
      <c r="N29" s="185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14" s="137" customFormat="1" ht="33" customHeight="1">
      <c r="A30" s="187" t="s">
        <v>513</v>
      </c>
      <c r="B30" s="181" t="s">
        <v>514</v>
      </c>
      <c r="C30" s="392"/>
      <c r="D30" s="392"/>
      <c r="E30" s="392"/>
      <c r="F30" s="392"/>
      <c r="G30" s="392"/>
      <c r="H30" s="392"/>
      <c r="I30" s="392"/>
      <c r="J30" s="392"/>
      <c r="K30" s="392"/>
      <c r="L30" s="390">
        <f t="shared" si="1"/>
        <v>0</v>
      </c>
      <c r="M30" s="393"/>
      <c r="N30" s="188"/>
    </row>
    <row r="31" spans="1:14" s="137" customFormat="1" ht="24" customHeight="1">
      <c r="A31" s="187" t="s">
        <v>515</v>
      </c>
      <c r="B31" s="181" t="s">
        <v>516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0">
        <f t="shared" si="1"/>
        <v>0</v>
      </c>
      <c r="M31" s="393"/>
      <c r="N31" s="188"/>
    </row>
    <row r="32" spans="1:23" s="137" customFormat="1" ht="23.25" customHeight="1">
      <c r="A32" s="184" t="s">
        <v>517</v>
      </c>
      <c r="B32" s="179" t="s">
        <v>518</v>
      </c>
      <c r="C32" s="402">
        <f aca="true" t="shared" si="7" ref="C32:M32">C29+C30+C31</f>
        <v>127237</v>
      </c>
      <c r="D32" s="402">
        <f t="shared" si="7"/>
        <v>38714</v>
      </c>
      <c r="E32" s="402">
        <f t="shared" si="7"/>
        <v>-37</v>
      </c>
      <c r="F32" s="402">
        <f t="shared" si="7"/>
        <v>8640</v>
      </c>
      <c r="G32" s="402">
        <f t="shared" si="7"/>
        <v>-54475</v>
      </c>
      <c r="H32" s="402">
        <f t="shared" si="7"/>
        <v>312</v>
      </c>
      <c r="I32" s="402">
        <f t="shared" si="7"/>
        <v>96657</v>
      </c>
      <c r="J32" s="402">
        <f t="shared" si="7"/>
        <v>-125376</v>
      </c>
      <c r="K32" s="402">
        <f t="shared" si="7"/>
        <v>0</v>
      </c>
      <c r="L32" s="388">
        <f t="shared" si="1"/>
        <v>91672</v>
      </c>
      <c r="M32" s="403">
        <f t="shared" si="7"/>
        <v>27550</v>
      </c>
      <c r="N32" s="186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1:14" s="137" customFormat="1" ht="14.25" customHeight="1">
      <c r="A33" s="656" t="s">
        <v>519</v>
      </c>
      <c r="B33" s="656"/>
      <c r="C33" s="656"/>
      <c r="D33" s="656"/>
      <c r="E33" s="656"/>
      <c r="F33" s="656"/>
      <c r="G33" s="656"/>
      <c r="H33" s="656"/>
      <c r="I33" s="656"/>
      <c r="J33" s="656"/>
      <c r="K33" s="193"/>
      <c r="L33" s="194"/>
      <c r="M33" s="195"/>
      <c r="N33" s="188"/>
    </row>
    <row r="34" spans="1:14" s="639" customFormat="1" ht="14.25" customHeight="1">
      <c r="A34" s="633"/>
      <c r="B34" s="633">
        <v>2015</v>
      </c>
      <c r="C34" s="634">
        <f>C32-'справка №1-БАЛАНС'!G17</f>
        <v>0</v>
      </c>
      <c r="D34" s="634">
        <f>D32-'справка №1-БАЛАНС'!G19</f>
        <v>0</v>
      </c>
      <c r="E34" s="634">
        <f>E32-'справка №1-БАЛАНС'!G20</f>
        <v>0</v>
      </c>
      <c r="F34" s="634">
        <f>F32-'справка №1-БАЛАНС'!G22</f>
        <v>0</v>
      </c>
      <c r="G34" s="634">
        <f>G32-'справка №1-БАЛАНС'!G23</f>
        <v>0</v>
      </c>
      <c r="H34" s="634">
        <f>H32-'справка №1-БАЛАНС'!G24</f>
        <v>0</v>
      </c>
      <c r="I34" s="634"/>
      <c r="J34" s="634">
        <f>I32+J32-'справка №1-БАЛАНС'!G33</f>
        <v>0</v>
      </c>
      <c r="K34" s="635"/>
      <c r="L34" s="636">
        <f>L32-'справка №1-БАЛАНС'!G36</f>
        <v>0</v>
      </c>
      <c r="M34" s="637">
        <f>M32-'справка №1-БАЛАНС'!G39</f>
        <v>0</v>
      </c>
      <c r="N34" s="638"/>
    </row>
    <row r="35" spans="1:14" s="639" customFormat="1" ht="14.25" customHeight="1">
      <c r="A35" s="633"/>
      <c r="B35" s="633"/>
      <c r="C35" s="634"/>
      <c r="D35" s="634"/>
      <c r="E35" s="634"/>
      <c r="F35" s="634"/>
      <c r="G35" s="634"/>
      <c r="H35" s="634"/>
      <c r="I35" s="634"/>
      <c r="J35" s="634"/>
      <c r="K35" s="635"/>
      <c r="L35" s="636"/>
      <c r="M35" s="637"/>
      <c r="N35" s="638"/>
    </row>
    <row r="36" spans="1:14" s="639" customFormat="1" ht="14.25" customHeight="1">
      <c r="A36" s="633"/>
      <c r="B36" s="633">
        <v>2014</v>
      </c>
      <c r="C36" s="634">
        <f>C15-'справка №1-БАЛАНС'!H17</f>
        <v>0</v>
      </c>
      <c r="D36" s="634">
        <f>D15-'справка №1-БАЛАНС'!H19</f>
        <v>0</v>
      </c>
      <c r="E36" s="634">
        <f>E15-'справка №1-БАЛАНС'!H20</f>
        <v>0</v>
      </c>
      <c r="F36" s="634">
        <f>F15-'справка №1-БАЛАНС'!H22</f>
        <v>0</v>
      </c>
      <c r="G36" s="634">
        <f>G15-'справка №1-БАЛАНС'!H23</f>
        <v>0</v>
      </c>
      <c r="H36" s="634">
        <f>H15-'справка №1-БАЛАНС'!H24</f>
        <v>0</v>
      </c>
      <c r="I36" s="634"/>
      <c r="J36" s="634">
        <f>I15+J15-'справка №1-БАЛАНС'!H33</f>
        <v>0</v>
      </c>
      <c r="K36" s="635"/>
      <c r="L36" s="636">
        <f>L15-'справка №1-БАЛАНС'!H36</f>
        <v>0</v>
      </c>
      <c r="M36" s="637">
        <f>M15-'справка №1-БАЛАНС'!H39</f>
        <v>0</v>
      </c>
      <c r="N36" s="638"/>
    </row>
    <row r="37" spans="1:14" s="639" customFormat="1" ht="14.25" customHeight="1">
      <c r="A37" s="633"/>
      <c r="B37" s="633"/>
      <c r="C37" s="634"/>
      <c r="D37" s="634"/>
      <c r="E37" s="634"/>
      <c r="F37" s="634"/>
      <c r="G37" s="634"/>
      <c r="H37" s="634"/>
      <c r="I37" s="634"/>
      <c r="J37" s="634"/>
      <c r="K37" s="635"/>
      <c r="L37" s="636"/>
      <c r="M37" s="637"/>
      <c r="N37" s="638"/>
    </row>
    <row r="38" spans="1:14" s="137" customFormat="1" ht="14.25" customHeight="1">
      <c r="A38" s="192"/>
      <c r="B38" s="192"/>
      <c r="C38" s="583"/>
      <c r="D38" s="583"/>
      <c r="E38" s="583"/>
      <c r="F38" s="583"/>
      <c r="G38" s="583"/>
      <c r="H38" s="583"/>
      <c r="I38" s="583"/>
      <c r="J38" s="583"/>
      <c r="K38" s="459"/>
      <c r="L38" s="584"/>
      <c r="M38" s="585"/>
      <c r="N38" s="188"/>
    </row>
    <row r="39" spans="1:14" s="137" customFormat="1" ht="14.25" customHeight="1">
      <c r="A39" s="192"/>
      <c r="B39" s="192"/>
      <c r="C39" s="583"/>
      <c r="D39" s="583"/>
      <c r="E39" s="583"/>
      <c r="F39" s="583"/>
      <c r="G39" s="583"/>
      <c r="H39" s="583"/>
      <c r="I39" s="583"/>
      <c r="J39" s="583"/>
      <c r="K39" s="459"/>
      <c r="L39" s="584"/>
      <c r="M39" s="585"/>
      <c r="N39" s="188"/>
    </row>
    <row r="40" spans="1:14" s="137" customFormat="1" ht="14.25" customHeight="1">
      <c r="A40" s="192"/>
      <c r="B40" s="192"/>
      <c r="C40" s="583"/>
      <c r="D40" s="583"/>
      <c r="E40" s="583"/>
      <c r="F40" s="583"/>
      <c r="G40" s="583"/>
      <c r="H40" s="583"/>
      <c r="I40" s="583"/>
      <c r="J40" s="583"/>
      <c r="K40" s="459"/>
      <c r="L40" s="584"/>
      <c r="M40" s="585"/>
      <c r="N40" s="188"/>
    </row>
    <row r="41" spans="1:14" s="137" customFormat="1" ht="14.25" customHeight="1">
      <c r="A41" s="192"/>
      <c r="B41" s="192"/>
      <c r="C41" s="583"/>
      <c r="D41" s="583"/>
      <c r="E41" s="583"/>
      <c r="F41" s="583"/>
      <c r="G41" s="583"/>
      <c r="H41" s="583"/>
      <c r="I41" s="583"/>
      <c r="J41" s="583"/>
      <c r="K41" s="459"/>
      <c r="L41" s="584"/>
      <c r="M41" s="585"/>
      <c r="N41" s="188"/>
    </row>
    <row r="42" spans="1:14" s="137" customFormat="1" ht="12" customHeight="1">
      <c r="A42" s="201" t="str">
        <f>'справка №1-БАЛАНС'!A96</f>
        <v>Дата на съставяне: 24.6.2016 г.</v>
      </c>
      <c r="B42" s="640" t="s">
        <v>520</v>
      </c>
      <c r="C42" s="196"/>
      <c r="E42" s="640"/>
      <c r="F42" s="642" t="s">
        <v>521</v>
      </c>
      <c r="G42" s="640"/>
      <c r="H42" s="640"/>
      <c r="I42" s="642" t="s">
        <v>878</v>
      </c>
      <c r="J42" s="87"/>
      <c r="K42" s="87"/>
      <c r="L42" s="640"/>
      <c r="M42" s="640"/>
      <c r="N42" s="188"/>
    </row>
    <row r="43" spans="1:13" s="137" customFormat="1" ht="12" customHeight="1">
      <c r="A43" s="197"/>
      <c r="B43" s="641" t="s">
        <v>872</v>
      </c>
      <c r="C43" s="198"/>
      <c r="E43" s="641"/>
      <c r="F43" s="643" t="s">
        <v>522</v>
      </c>
      <c r="G43" s="198"/>
      <c r="H43" s="198"/>
      <c r="I43" s="643" t="s">
        <v>879</v>
      </c>
      <c r="J43" s="453"/>
      <c r="K43" s="453"/>
      <c r="L43" s="199"/>
      <c r="M43" s="195"/>
    </row>
  </sheetData>
  <sheetProtection/>
  <mergeCells count="7">
    <mergeCell ref="A33:J33"/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13:K14 M13:M14 K16 M16 C18:K20 M18:M20 C27:K28 M27:M28">
      <formula1>-999999999999999</formula1>
      <formula2>999999999</formula2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V232"/>
  <sheetViews>
    <sheetView zoomScalePageLayoutView="0" workbookViewId="0" topLeftCell="A32">
      <selection activeCell="N43" sqref="N43"/>
    </sheetView>
  </sheetViews>
  <sheetFormatPr defaultColWidth="9.00390625" defaultRowHeight="12.75"/>
  <cols>
    <col min="1" max="1" width="4.421875" style="464" customWidth="1"/>
    <col min="2" max="2" width="38.421875" style="464" customWidth="1"/>
    <col min="3" max="3" width="7.421875" style="464" customWidth="1"/>
    <col min="4" max="4" width="10.57421875" style="481" bestFit="1" customWidth="1"/>
    <col min="5" max="5" width="9.421875" style="481" customWidth="1"/>
    <col min="6" max="7" width="9.28125" style="481" customWidth="1"/>
    <col min="8" max="8" width="10.57421875" style="481" bestFit="1" customWidth="1"/>
    <col min="9" max="9" width="8.7109375" style="481" bestFit="1" customWidth="1"/>
    <col min="10" max="10" width="8.140625" style="481" customWidth="1"/>
    <col min="11" max="11" width="9.7109375" style="481" customWidth="1"/>
    <col min="12" max="12" width="9.00390625" style="481" customWidth="1"/>
    <col min="13" max="15" width="10.28125" style="481" customWidth="1"/>
    <col min="16" max="16" width="9.421875" style="481" customWidth="1"/>
    <col min="17" max="17" width="7.7109375" style="481" customWidth="1"/>
    <col min="18" max="18" width="7.57421875" style="481" customWidth="1"/>
    <col min="19" max="19" width="10.57421875" style="481" customWidth="1"/>
    <col min="20" max="20" width="10.28125" style="481" customWidth="1"/>
    <col min="21" max="21" width="0" style="464" hidden="1" customWidth="1"/>
    <col min="22" max="16384" width="9.00390625" style="464" customWidth="1"/>
  </cols>
  <sheetData>
    <row r="1" spans="1:20" ht="12.75">
      <c r="A1" s="404"/>
      <c r="B1" s="405" t="s">
        <v>525</v>
      </c>
      <c r="C1" s="405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7"/>
      <c r="R1" s="407"/>
      <c r="S1" s="407"/>
      <c r="T1" s="407"/>
    </row>
    <row r="2" spans="1:20" ht="16.5" customHeight="1">
      <c r="A2" s="664" t="s">
        <v>526</v>
      </c>
      <c r="B2" s="665"/>
      <c r="C2" s="675" t="str">
        <f>'справка №1-БАЛАНС'!E3</f>
        <v>ЕВРОХОЛД БЪЛГАРИЯ АД</v>
      </c>
      <c r="D2" s="664"/>
      <c r="E2" s="664"/>
      <c r="F2" s="664"/>
      <c r="G2" s="664"/>
      <c r="H2" s="664"/>
      <c r="I2" s="664"/>
      <c r="J2" s="664"/>
      <c r="K2" s="410"/>
      <c r="L2" s="410"/>
      <c r="M2" s="410"/>
      <c r="N2" s="410"/>
      <c r="O2" s="410"/>
      <c r="P2" s="410"/>
      <c r="Q2" s="460"/>
      <c r="R2" s="411"/>
      <c r="S2" s="411"/>
      <c r="T2" s="410"/>
    </row>
    <row r="3" spans="1:20" ht="12.75">
      <c r="A3" s="664" t="s">
        <v>5</v>
      </c>
      <c r="B3" s="665"/>
      <c r="C3" s="676" t="str">
        <f>'справка №1-БАЛАНС'!E5</f>
        <v> към 31.12.2015</v>
      </c>
      <c r="D3" s="676"/>
      <c r="E3" s="676"/>
      <c r="F3" s="676"/>
      <c r="G3" s="412"/>
      <c r="H3" s="413"/>
      <c r="I3" s="413"/>
      <c r="J3" s="413"/>
      <c r="K3" s="413"/>
      <c r="L3" s="413"/>
      <c r="M3" s="413"/>
      <c r="N3" s="413"/>
      <c r="O3" s="413"/>
      <c r="P3" s="413"/>
      <c r="Q3" s="681"/>
      <c r="R3" s="681"/>
      <c r="S3" s="411"/>
      <c r="T3" s="414"/>
    </row>
    <row r="4" spans="1:20" ht="11.25" customHeight="1">
      <c r="A4" s="408"/>
      <c r="B4" s="409"/>
      <c r="C4" s="412"/>
      <c r="D4" s="415"/>
      <c r="E4" s="415"/>
      <c r="F4" s="415"/>
      <c r="G4" s="415"/>
      <c r="H4" s="413"/>
      <c r="I4" s="413"/>
      <c r="J4" s="413"/>
      <c r="K4" s="413"/>
      <c r="L4" s="413"/>
      <c r="M4" s="413"/>
      <c r="N4" s="413"/>
      <c r="O4" s="413"/>
      <c r="P4" s="413"/>
      <c r="Q4" s="461"/>
      <c r="R4" s="461"/>
      <c r="S4" s="411"/>
      <c r="T4" s="414"/>
    </row>
    <row r="5" spans="1:20" s="465" customFormat="1" ht="30.75" customHeight="1">
      <c r="A5" s="666" t="s">
        <v>461</v>
      </c>
      <c r="B5" s="667"/>
      <c r="C5" s="677" t="s">
        <v>8</v>
      </c>
      <c r="D5" s="485" t="s">
        <v>527</v>
      </c>
      <c r="E5" s="485"/>
      <c r="F5" s="485"/>
      <c r="G5" s="485"/>
      <c r="H5" s="485"/>
      <c r="I5" s="485" t="s">
        <v>528</v>
      </c>
      <c r="J5" s="485"/>
      <c r="K5" s="670" t="s">
        <v>529</v>
      </c>
      <c r="L5" s="485" t="s">
        <v>530</v>
      </c>
      <c r="M5" s="485"/>
      <c r="N5" s="485"/>
      <c r="O5" s="485"/>
      <c r="P5" s="485"/>
      <c r="Q5" s="485" t="s">
        <v>528</v>
      </c>
      <c r="R5" s="485"/>
      <c r="S5" s="670" t="s">
        <v>531</v>
      </c>
      <c r="T5" s="682" t="s">
        <v>532</v>
      </c>
    </row>
    <row r="6" spans="1:20" s="465" customFormat="1" ht="49.5" customHeight="1">
      <c r="A6" s="668"/>
      <c r="B6" s="669"/>
      <c r="C6" s="678"/>
      <c r="D6" s="419" t="s">
        <v>533</v>
      </c>
      <c r="E6" s="419" t="s">
        <v>534</v>
      </c>
      <c r="F6" s="419" t="s">
        <v>535</v>
      </c>
      <c r="G6" s="419" t="s">
        <v>868</v>
      </c>
      <c r="H6" s="419" t="s">
        <v>866</v>
      </c>
      <c r="I6" s="419" t="s">
        <v>536</v>
      </c>
      <c r="J6" s="419" t="s">
        <v>537</v>
      </c>
      <c r="K6" s="671"/>
      <c r="L6" s="419" t="s">
        <v>533</v>
      </c>
      <c r="M6" s="419" t="s">
        <v>538</v>
      </c>
      <c r="N6" s="419" t="s">
        <v>539</v>
      </c>
      <c r="O6" s="419" t="s">
        <v>868</v>
      </c>
      <c r="P6" s="419" t="s">
        <v>867</v>
      </c>
      <c r="Q6" s="419" t="s">
        <v>536</v>
      </c>
      <c r="R6" s="419" t="s">
        <v>537</v>
      </c>
      <c r="S6" s="671"/>
      <c r="T6" s="683"/>
    </row>
    <row r="7" spans="1:20" s="465" customFormat="1" ht="12.75">
      <c r="A7" s="417" t="s">
        <v>540</v>
      </c>
      <c r="B7" s="417"/>
      <c r="C7" s="418" t="s">
        <v>13</v>
      </c>
      <c r="D7" s="416">
        <v>1</v>
      </c>
      <c r="E7" s="416">
        <v>2</v>
      </c>
      <c r="F7" s="416">
        <v>3</v>
      </c>
      <c r="G7" s="513" t="s">
        <v>869</v>
      </c>
      <c r="H7" s="416">
        <v>4</v>
      </c>
      <c r="I7" s="416">
        <v>5</v>
      </c>
      <c r="J7" s="416">
        <v>6</v>
      </c>
      <c r="K7" s="416">
        <v>7</v>
      </c>
      <c r="L7" s="416">
        <v>8</v>
      </c>
      <c r="M7" s="416">
        <v>9</v>
      </c>
      <c r="N7" s="416">
        <v>10</v>
      </c>
      <c r="O7" s="513" t="s">
        <v>870</v>
      </c>
      <c r="P7" s="416">
        <v>11</v>
      </c>
      <c r="Q7" s="416">
        <v>12</v>
      </c>
      <c r="R7" s="416">
        <v>13</v>
      </c>
      <c r="S7" s="416">
        <v>14</v>
      </c>
      <c r="T7" s="419">
        <v>15</v>
      </c>
    </row>
    <row r="8" spans="1:20" ht="20.25" customHeight="1">
      <c r="A8" s="420" t="s">
        <v>541</v>
      </c>
      <c r="B8" s="421" t="s">
        <v>542</v>
      </c>
      <c r="C8" s="679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</row>
    <row r="9" spans="1:21" ht="16.5" customHeight="1">
      <c r="A9" s="422" t="s">
        <v>543</v>
      </c>
      <c r="B9" s="422" t="s">
        <v>544</v>
      </c>
      <c r="C9" s="423" t="s">
        <v>545</v>
      </c>
      <c r="D9" s="497">
        <v>1028</v>
      </c>
      <c r="E9" s="621">
        <v>4360</v>
      </c>
      <c r="F9" s="621">
        <v>0</v>
      </c>
      <c r="G9" s="497">
        <v>0</v>
      </c>
      <c r="H9" s="498">
        <f>D9+E9-F9-G9</f>
        <v>5388</v>
      </c>
      <c r="I9" s="621">
        <v>18</v>
      </c>
      <c r="J9" s="621">
        <v>0</v>
      </c>
      <c r="K9" s="500">
        <f>H9+I9-J9</f>
        <v>5406</v>
      </c>
      <c r="L9" s="499">
        <v>0</v>
      </c>
      <c r="M9" s="621">
        <v>0</v>
      </c>
      <c r="N9" s="621">
        <v>0</v>
      </c>
      <c r="O9" s="497">
        <v>0</v>
      </c>
      <c r="P9" s="498">
        <f>L9+M9-N9-O9</f>
        <v>0</v>
      </c>
      <c r="Q9" s="621">
        <v>0</v>
      </c>
      <c r="R9" s="621">
        <v>0</v>
      </c>
      <c r="S9" s="500">
        <f>P9+Q9-R9</f>
        <v>0</v>
      </c>
      <c r="T9" s="628">
        <f>K9-S9</f>
        <v>5406</v>
      </c>
      <c r="U9" s="522">
        <f>T9-'справка №1-БАЛАНС'!C11</f>
        <v>0</v>
      </c>
    </row>
    <row r="10" spans="1:21" ht="16.5" customHeight="1">
      <c r="A10" s="422" t="s">
        <v>546</v>
      </c>
      <c r="B10" s="422" t="s">
        <v>547</v>
      </c>
      <c r="C10" s="423" t="s">
        <v>548</v>
      </c>
      <c r="D10" s="497">
        <v>9546</v>
      </c>
      <c r="E10" s="621">
        <v>37</v>
      </c>
      <c r="F10" s="621">
        <v>406</v>
      </c>
      <c r="G10" s="497">
        <v>1</v>
      </c>
      <c r="H10" s="498">
        <f aca="true" t="shared" si="0" ref="H10:H18">D10+E10-F10-G10</f>
        <v>9176</v>
      </c>
      <c r="I10" s="621">
        <v>0</v>
      </c>
      <c r="J10" s="621">
        <v>8</v>
      </c>
      <c r="K10" s="500">
        <f aca="true" t="shared" si="1" ref="K10:K24">H10+I10-J10</f>
        <v>9168</v>
      </c>
      <c r="L10" s="499">
        <v>1228</v>
      </c>
      <c r="M10" s="621">
        <v>190</v>
      </c>
      <c r="N10" s="621">
        <v>0</v>
      </c>
      <c r="O10" s="497">
        <v>0</v>
      </c>
      <c r="P10" s="498">
        <f aca="true" t="shared" si="2" ref="P10:P24">L10+M10-N10-O10</f>
        <v>1418</v>
      </c>
      <c r="Q10" s="621">
        <v>0</v>
      </c>
      <c r="R10" s="621">
        <v>13</v>
      </c>
      <c r="S10" s="500">
        <f aca="true" t="shared" si="3" ref="S10:S16">P10+Q10-R10</f>
        <v>1405</v>
      </c>
      <c r="T10" s="628">
        <f aca="true" t="shared" si="4" ref="T10:T16">K10-S10</f>
        <v>7763</v>
      </c>
      <c r="U10" s="522">
        <f>T10-'справка №1-БАЛАНС'!C12</f>
        <v>0</v>
      </c>
    </row>
    <row r="11" spans="1:21" ht="16.5" customHeight="1">
      <c r="A11" s="422" t="s">
        <v>549</v>
      </c>
      <c r="B11" s="422" t="s">
        <v>550</v>
      </c>
      <c r="C11" s="423" t="s">
        <v>551</v>
      </c>
      <c r="D11" s="497">
        <v>6064</v>
      </c>
      <c r="E11" s="621">
        <v>328</v>
      </c>
      <c r="F11" s="621">
        <v>236</v>
      </c>
      <c r="G11" s="497">
        <v>4</v>
      </c>
      <c r="H11" s="498">
        <f t="shared" si="0"/>
        <v>6152</v>
      </c>
      <c r="I11" s="621">
        <v>0</v>
      </c>
      <c r="J11" s="621">
        <v>0</v>
      </c>
      <c r="K11" s="500">
        <f t="shared" si="1"/>
        <v>6152</v>
      </c>
      <c r="L11" s="499">
        <v>4579</v>
      </c>
      <c r="M11" s="621">
        <v>685</v>
      </c>
      <c r="N11" s="621">
        <v>635</v>
      </c>
      <c r="O11" s="497">
        <v>2</v>
      </c>
      <c r="P11" s="498">
        <f t="shared" si="2"/>
        <v>4627</v>
      </c>
      <c r="Q11" s="621">
        <v>0</v>
      </c>
      <c r="R11" s="621">
        <v>0</v>
      </c>
      <c r="S11" s="500">
        <f t="shared" si="3"/>
        <v>4627</v>
      </c>
      <c r="T11" s="628">
        <f t="shared" si="4"/>
        <v>1525</v>
      </c>
      <c r="U11" s="522">
        <f>T11-'справка №1-БАЛАНС'!C13</f>
        <v>0</v>
      </c>
    </row>
    <row r="12" spans="1:21" ht="16.5" customHeight="1">
      <c r="A12" s="422" t="s">
        <v>552</v>
      </c>
      <c r="B12" s="422" t="s">
        <v>553</v>
      </c>
      <c r="C12" s="423" t="s">
        <v>554</v>
      </c>
      <c r="D12" s="497">
        <v>1018</v>
      </c>
      <c r="E12" s="621">
        <v>1</v>
      </c>
      <c r="F12" s="621">
        <v>0</v>
      </c>
      <c r="G12" s="497">
        <v>0</v>
      </c>
      <c r="H12" s="498">
        <f t="shared" si="0"/>
        <v>1019</v>
      </c>
      <c r="I12" s="621">
        <v>0</v>
      </c>
      <c r="J12" s="621">
        <v>0</v>
      </c>
      <c r="K12" s="500">
        <f t="shared" si="1"/>
        <v>1019</v>
      </c>
      <c r="L12" s="499">
        <v>967</v>
      </c>
      <c r="M12" s="621">
        <v>12</v>
      </c>
      <c r="N12" s="621">
        <v>0</v>
      </c>
      <c r="O12" s="497">
        <v>0</v>
      </c>
      <c r="P12" s="498">
        <f t="shared" si="2"/>
        <v>979</v>
      </c>
      <c r="Q12" s="621">
        <v>0</v>
      </c>
      <c r="R12" s="621">
        <v>0</v>
      </c>
      <c r="S12" s="500">
        <f t="shared" si="3"/>
        <v>979</v>
      </c>
      <c r="T12" s="628">
        <f t="shared" si="4"/>
        <v>40</v>
      </c>
      <c r="U12" s="522">
        <f>T12-'справка №1-БАЛАНС'!C14</f>
        <v>0</v>
      </c>
    </row>
    <row r="13" spans="1:21" ht="16.5" customHeight="1">
      <c r="A13" s="422" t="s">
        <v>555</v>
      </c>
      <c r="B13" s="422" t="s">
        <v>556</v>
      </c>
      <c r="C13" s="423" t="s">
        <v>557</v>
      </c>
      <c r="D13" s="497">
        <v>38761</v>
      </c>
      <c r="E13" s="621">
        <v>15087</v>
      </c>
      <c r="F13" s="621">
        <v>11477</v>
      </c>
      <c r="G13" s="497">
        <v>52</v>
      </c>
      <c r="H13" s="498">
        <f t="shared" si="0"/>
        <v>42319</v>
      </c>
      <c r="I13" s="621">
        <v>0</v>
      </c>
      <c r="J13" s="621">
        <v>0</v>
      </c>
      <c r="K13" s="500">
        <f t="shared" si="1"/>
        <v>42319</v>
      </c>
      <c r="L13" s="499">
        <v>17043</v>
      </c>
      <c r="M13" s="621">
        <v>5402</v>
      </c>
      <c r="N13" s="621">
        <v>4512</v>
      </c>
      <c r="O13" s="497">
        <v>40</v>
      </c>
      <c r="P13" s="498">
        <f t="shared" si="2"/>
        <v>17893</v>
      </c>
      <c r="Q13" s="621">
        <v>0</v>
      </c>
      <c r="R13" s="621">
        <v>0</v>
      </c>
      <c r="S13" s="500">
        <f t="shared" si="3"/>
        <v>17893</v>
      </c>
      <c r="T13" s="628">
        <f t="shared" si="4"/>
        <v>24426</v>
      </c>
      <c r="U13" s="522">
        <f>T13-'справка №1-БАЛАНС'!C15</f>
        <v>0</v>
      </c>
    </row>
    <row r="14" spans="1:21" ht="16.5" customHeight="1">
      <c r="A14" s="422" t="s">
        <v>558</v>
      </c>
      <c r="B14" s="422" t="s">
        <v>559</v>
      </c>
      <c r="C14" s="423" t="s">
        <v>560</v>
      </c>
      <c r="D14" s="497">
        <v>4750</v>
      </c>
      <c r="E14" s="621">
        <v>63</v>
      </c>
      <c r="F14" s="621">
        <v>101</v>
      </c>
      <c r="G14" s="497">
        <v>121</v>
      </c>
      <c r="H14" s="498">
        <f t="shared" si="0"/>
        <v>4591</v>
      </c>
      <c r="I14" s="621">
        <v>0</v>
      </c>
      <c r="J14" s="621">
        <v>0</v>
      </c>
      <c r="K14" s="500">
        <f t="shared" si="1"/>
        <v>4591</v>
      </c>
      <c r="L14" s="499">
        <v>3846</v>
      </c>
      <c r="M14" s="621">
        <v>241</v>
      </c>
      <c r="N14" s="621">
        <v>25</v>
      </c>
      <c r="O14" s="497">
        <v>121</v>
      </c>
      <c r="P14" s="498">
        <f t="shared" si="2"/>
        <v>3941</v>
      </c>
      <c r="Q14" s="621">
        <v>0</v>
      </c>
      <c r="R14" s="621">
        <v>0</v>
      </c>
      <c r="S14" s="500">
        <f t="shared" si="3"/>
        <v>3941</v>
      </c>
      <c r="T14" s="628">
        <f t="shared" si="4"/>
        <v>650</v>
      </c>
      <c r="U14" s="522">
        <f>T14-'справка №1-БАЛАНС'!C16</f>
        <v>0</v>
      </c>
    </row>
    <row r="15" spans="1:21" s="466" customFormat="1" ht="36" customHeight="1">
      <c r="A15" s="424" t="s">
        <v>561</v>
      </c>
      <c r="B15" s="425" t="s">
        <v>562</v>
      </c>
      <c r="C15" s="426" t="s">
        <v>563</v>
      </c>
      <c r="D15" s="497">
        <v>685</v>
      </c>
      <c r="E15" s="621">
        <v>1563</v>
      </c>
      <c r="F15" s="621">
        <v>546</v>
      </c>
      <c r="G15" s="497">
        <v>0</v>
      </c>
      <c r="H15" s="498">
        <f t="shared" si="0"/>
        <v>1702</v>
      </c>
      <c r="I15" s="621">
        <v>0</v>
      </c>
      <c r="J15" s="621">
        <v>0</v>
      </c>
      <c r="K15" s="500">
        <f t="shared" si="1"/>
        <v>1702</v>
      </c>
      <c r="L15" s="499">
        <v>5</v>
      </c>
      <c r="M15" s="621">
        <v>0</v>
      </c>
      <c r="N15" s="621">
        <v>0</v>
      </c>
      <c r="O15" s="497">
        <v>0</v>
      </c>
      <c r="P15" s="498">
        <f t="shared" si="2"/>
        <v>5</v>
      </c>
      <c r="Q15" s="621">
        <v>0</v>
      </c>
      <c r="R15" s="621">
        <v>0</v>
      </c>
      <c r="S15" s="500">
        <f t="shared" si="3"/>
        <v>5</v>
      </c>
      <c r="T15" s="628">
        <f t="shared" si="4"/>
        <v>1697</v>
      </c>
      <c r="U15" s="522">
        <f>T15-'справка №1-БАЛАНС'!C17</f>
        <v>0</v>
      </c>
    </row>
    <row r="16" spans="1:22" ht="24.75" customHeight="1">
      <c r="A16" s="422" t="s">
        <v>564</v>
      </c>
      <c r="B16" s="484" t="s">
        <v>565</v>
      </c>
      <c r="C16" s="423" t="s">
        <v>566</v>
      </c>
      <c r="D16" s="497">
        <v>1300</v>
      </c>
      <c r="E16" s="621">
        <v>709</v>
      </c>
      <c r="F16" s="621">
        <v>333</v>
      </c>
      <c r="G16" s="497">
        <v>0</v>
      </c>
      <c r="H16" s="498">
        <f t="shared" si="0"/>
        <v>1676</v>
      </c>
      <c r="I16" s="621">
        <v>0</v>
      </c>
      <c r="J16" s="621">
        <v>0</v>
      </c>
      <c r="K16" s="500">
        <f t="shared" si="1"/>
        <v>1676</v>
      </c>
      <c r="L16" s="499">
        <v>886</v>
      </c>
      <c r="M16" s="621">
        <v>90</v>
      </c>
      <c r="N16" s="621">
        <v>18</v>
      </c>
      <c r="O16" s="497">
        <v>0</v>
      </c>
      <c r="P16" s="498">
        <f t="shared" si="2"/>
        <v>958</v>
      </c>
      <c r="Q16" s="621">
        <v>0</v>
      </c>
      <c r="R16" s="621">
        <v>0</v>
      </c>
      <c r="S16" s="500">
        <f t="shared" si="3"/>
        <v>958</v>
      </c>
      <c r="T16" s="628">
        <f t="shared" si="4"/>
        <v>718</v>
      </c>
      <c r="U16" s="522">
        <f>T16-'справка №1-БАЛАНС'!C18</f>
        <v>0</v>
      </c>
      <c r="V16" s="522"/>
    </row>
    <row r="17" spans="1:20" s="465" customFormat="1" ht="16.5" customHeight="1">
      <c r="A17" s="427"/>
      <c r="B17" s="428" t="s">
        <v>567</v>
      </c>
      <c r="C17" s="429" t="s">
        <v>568</v>
      </c>
      <c r="D17" s="505">
        <f aca="true" t="shared" si="5" ref="D17:K17">SUM(D9:D16)</f>
        <v>63152</v>
      </c>
      <c r="E17" s="620">
        <f t="shared" si="5"/>
        <v>22148</v>
      </c>
      <c r="F17" s="620">
        <f t="shared" si="5"/>
        <v>13099</v>
      </c>
      <c r="G17" s="505">
        <f t="shared" si="5"/>
        <v>178</v>
      </c>
      <c r="H17" s="505">
        <f t="shared" si="5"/>
        <v>72023</v>
      </c>
      <c r="I17" s="620">
        <f t="shared" si="5"/>
        <v>18</v>
      </c>
      <c r="J17" s="620">
        <f t="shared" si="5"/>
        <v>8</v>
      </c>
      <c r="K17" s="505">
        <f t="shared" si="5"/>
        <v>72033</v>
      </c>
      <c r="L17" s="505">
        <v>28554</v>
      </c>
      <c r="M17" s="620">
        <f aca="true" t="shared" si="6" ref="M17:T17">SUM(M9:M16)</f>
        <v>6620</v>
      </c>
      <c r="N17" s="620">
        <f t="shared" si="6"/>
        <v>5190</v>
      </c>
      <c r="O17" s="505">
        <f t="shared" si="6"/>
        <v>163</v>
      </c>
      <c r="P17" s="505">
        <f t="shared" si="6"/>
        <v>29821</v>
      </c>
      <c r="Q17" s="620">
        <f t="shared" si="6"/>
        <v>0</v>
      </c>
      <c r="R17" s="620">
        <f t="shared" si="6"/>
        <v>13</v>
      </c>
      <c r="S17" s="505">
        <f t="shared" si="6"/>
        <v>29808</v>
      </c>
      <c r="T17" s="505">
        <f t="shared" si="6"/>
        <v>42225</v>
      </c>
    </row>
    <row r="18" spans="1:21" ht="16.5" customHeight="1">
      <c r="A18" s="427" t="s">
        <v>569</v>
      </c>
      <c r="B18" s="430" t="s">
        <v>570</v>
      </c>
      <c r="C18" s="429" t="s">
        <v>571</v>
      </c>
      <c r="D18" s="497">
        <v>12390</v>
      </c>
      <c r="E18" s="621">
        <v>406</v>
      </c>
      <c r="F18" s="621"/>
      <c r="G18" s="497">
        <v>0</v>
      </c>
      <c r="H18" s="498">
        <f t="shared" si="0"/>
        <v>12796</v>
      </c>
      <c r="I18" s="621">
        <v>0</v>
      </c>
      <c r="J18" s="621">
        <v>1189</v>
      </c>
      <c r="K18" s="500">
        <f t="shared" si="1"/>
        <v>11607</v>
      </c>
      <c r="L18" s="499">
        <v>190</v>
      </c>
      <c r="M18" s="621">
        <v>21</v>
      </c>
      <c r="N18" s="621">
        <v>0</v>
      </c>
      <c r="O18" s="497">
        <v>0</v>
      </c>
      <c r="P18" s="498">
        <f t="shared" si="2"/>
        <v>211</v>
      </c>
      <c r="Q18" s="621">
        <v>0</v>
      </c>
      <c r="R18" s="621">
        <v>0</v>
      </c>
      <c r="S18" s="500">
        <f aca="true" t="shared" si="7" ref="S18:S24">P18+Q18-R18</f>
        <v>211</v>
      </c>
      <c r="T18" s="628">
        <f aca="true" t="shared" si="8" ref="T18:T24">K18-S18</f>
        <v>11396</v>
      </c>
      <c r="U18" s="522">
        <f>T18-'справка №1-БАЛАНС'!C20</f>
        <v>0</v>
      </c>
    </row>
    <row r="19" spans="1:21" ht="16.5" customHeight="1">
      <c r="A19" s="431" t="s">
        <v>572</v>
      </c>
      <c r="B19" s="430" t="s">
        <v>573</v>
      </c>
      <c r="C19" s="429" t="s">
        <v>574</v>
      </c>
      <c r="D19" s="497"/>
      <c r="E19" s="621">
        <v>0</v>
      </c>
      <c r="F19" s="621">
        <v>0</v>
      </c>
      <c r="G19" s="497"/>
      <c r="H19" s="498">
        <v>0</v>
      </c>
      <c r="I19" s="621">
        <v>0</v>
      </c>
      <c r="J19" s="621">
        <v>0</v>
      </c>
      <c r="K19" s="500">
        <f t="shared" si="1"/>
        <v>0</v>
      </c>
      <c r="L19" s="499">
        <v>0</v>
      </c>
      <c r="M19" s="621">
        <v>0</v>
      </c>
      <c r="N19" s="621">
        <v>0</v>
      </c>
      <c r="O19" s="497"/>
      <c r="P19" s="498">
        <f t="shared" si="2"/>
        <v>0</v>
      </c>
      <c r="Q19" s="621">
        <v>0</v>
      </c>
      <c r="R19" s="621">
        <v>0</v>
      </c>
      <c r="S19" s="500">
        <f t="shared" si="7"/>
        <v>0</v>
      </c>
      <c r="T19" s="628">
        <f t="shared" si="8"/>
        <v>0</v>
      </c>
      <c r="U19" s="522">
        <f>T19-'справка №1-БАЛАНС'!C21</f>
        <v>0</v>
      </c>
    </row>
    <row r="20" spans="1:21" ht="16.5" customHeight="1">
      <c r="A20" s="432" t="s">
        <v>575</v>
      </c>
      <c r="B20" s="421" t="s">
        <v>576</v>
      </c>
      <c r="C20" s="423"/>
      <c r="D20" s="497">
        <v>0</v>
      </c>
      <c r="E20" s="622"/>
      <c r="F20" s="622"/>
      <c r="G20" s="497"/>
      <c r="H20" s="498">
        <v>0</v>
      </c>
      <c r="I20" s="600"/>
      <c r="J20" s="596"/>
      <c r="K20" s="500">
        <v>0</v>
      </c>
      <c r="L20" s="499">
        <v>0</v>
      </c>
      <c r="M20" s="600"/>
      <c r="N20" s="600"/>
      <c r="O20" s="497"/>
      <c r="P20" s="498">
        <f t="shared" si="2"/>
        <v>0</v>
      </c>
      <c r="Q20" s="600"/>
      <c r="R20" s="600"/>
      <c r="S20" s="500">
        <f t="shared" si="7"/>
        <v>0</v>
      </c>
      <c r="T20" s="628">
        <f t="shared" si="8"/>
        <v>0</v>
      </c>
      <c r="U20" s="522">
        <f>T20-'справка №1-БАЛАНС'!C22</f>
        <v>0</v>
      </c>
    </row>
    <row r="21" spans="1:21" ht="16.5" customHeight="1">
      <c r="A21" s="422" t="s">
        <v>543</v>
      </c>
      <c r="B21" s="422" t="s">
        <v>577</v>
      </c>
      <c r="C21" s="423" t="s">
        <v>578</v>
      </c>
      <c r="D21" s="497">
        <v>155</v>
      </c>
      <c r="E21" s="621"/>
      <c r="F21" s="621"/>
      <c r="G21" s="497"/>
      <c r="H21" s="498">
        <f>D21+E21-F21-G21</f>
        <v>155</v>
      </c>
      <c r="I21" s="621">
        <v>0</v>
      </c>
      <c r="J21" s="621">
        <v>0</v>
      </c>
      <c r="K21" s="500">
        <f t="shared" si="1"/>
        <v>155</v>
      </c>
      <c r="L21" s="499">
        <v>154</v>
      </c>
      <c r="M21" s="621"/>
      <c r="N21" s="621"/>
      <c r="O21" s="497">
        <v>0</v>
      </c>
      <c r="P21" s="498">
        <f t="shared" si="2"/>
        <v>154</v>
      </c>
      <c r="Q21" s="621">
        <v>0</v>
      </c>
      <c r="R21" s="621">
        <v>0</v>
      </c>
      <c r="S21" s="500">
        <f t="shared" si="7"/>
        <v>154</v>
      </c>
      <c r="T21" s="628">
        <f t="shared" si="8"/>
        <v>1</v>
      </c>
      <c r="U21" s="522">
        <f>T21-'справка №1-БАЛАНС'!C23</f>
        <v>0</v>
      </c>
    </row>
    <row r="22" spans="1:21" ht="16.5" customHeight="1">
      <c r="A22" s="422" t="s">
        <v>546</v>
      </c>
      <c r="B22" s="422" t="s">
        <v>579</v>
      </c>
      <c r="C22" s="423" t="s">
        <v>580</v>
      </c>
      <c r="D22" s="497">
        <v>5584</v>
      </c>
      <c r="E22" s="621">
        <v>841</v>
      </c>
      <c r="F22" s="621">
        <v>1</v>
      </c>
      <c r="G22" s="497"/>
      <c r="H22" s="498">
        <f>D22+E22-F22-G22</f>
        <v>6424</v>
      </c>
      <c r="I22" s="621">
        <v>0</v>
      </c>
      <c r="J22" s="621">
        <v>0</v>
      </c>
      <c r="K22" s="500">
        <f t="shared" si="1"/>
        <v>6424</v>
      </c>
      <c r="L22" s="499">
        <v>3890</v>
      </c>
      <c r="M22" s="621">
        <v>611</v>
      </c>
      <c r="N22" s="621">
        <v>0</v>
      </c>
      <c r="O22" s="497">
        <v>0</v>
      </c>
      <c r="P22" s="498">
        <f t="shared" si="2"/>
        <v>4501</v>
      </c>
      <c r="Q22" s="621">
        <v>0</v>
      </c>
      <c r="R22" s="621">
        <v>0</v>
      </c>
      <c r="S22" s="500">
        <f t="shared" si="7"/>
        <v>4501</v>
      </c>
      <c r="T22" s="628">
        <f t="shared" si="8"/>
        <v>1923</v>
      </c>
      <c r="U22" s="522">
        <f>T22-'справка №1-БАЛАНС'!C24</f>
        <v>0</v>
      </c>
    </row>
    <row r="23" spans="1:21" ht="16.5" customHeight="1">
      <c r="A23" s="425" t="s">
        <v>549</v>
      </c>
      <c r="B23" s="425" t="s">
        <v>581</v>
      </c>
      <c r="C23" s="423" t="s">
        <v>582</v>
      </c>
      <c r="D23" s="497">
        <v>0</v>
      </c>
      <c r="E23" s="621">
        <v>0</v>
      </c>
      <c r="F23" s="621">
        <v>0</v>
      </c>
      <c r="G23" s="497"/>
      <c r="H23" s="498">
        <f>D23+E23-F23-G23</f>
        <v>0</v>
      </c>
      <c r="I23" s="621">
        <v>0</v>
      </c>
      <c r="J23" s="621">
        <v>0</v>
      </c>
      <c r="K23" s="500">
        <f t="shared" si="1"/>
        <v>0</v>
      </c>
      <c r="L23" s="499">
        <v>0</v>
      </c>
      <c r="M23" s="621">
        <v>0</v>
      </c>
      <c r="N23" s="621">
        <v>0</v>
      </c>
      <c r="O23" s="497">
        <v>0</v>
      </c>
      <c r="P23" s="498">
        <f t="shared" si="2"/>
        <v>0</v>
      </c>
      <c r="Q23" s="621">
        <v>0</v>
      </c>
      <c r="R23" s="621">
        <v>0</v>
      </c>
      <c r="S23" s="500">
        <f t="shared" si="7"/>
        <v>0</v>
      </c>
      <c r="T23" s="628">
        <f t="shared" si="8"/>
        <v>0</v>
      </c>
      <c r="U23" s="522">
        <f>T23-'справка №1-БАЛАНС'!C25</f>
        <v>0</v>
      </c>
    </row>
    <row r="24" spans="1:21" ht="16.5" customHeight="1">
      <c r="A24" s="422" t="s">
        <v>552</v>
      </c>
      <c r="B24" s="433" t="s">
        <v>565</v>
      </c>
      <c r="C24" s="423" t="s">
        <v>583</v>
      </c>
      <c r="D24" s="497">
        <v>1347</v>
      </c>
      <c r="E24" s="621">
        <v>10</v>
      </c>
      <c r="F24" s="621">
        <v>0</v>
      </c>
      <c r="G24" s="497"/>
      <c r="H24" s="498">
        <f>D24+E24-F24-G24</f>
        <v>1357</v>
      </c>
      <c r="I24" s="621">
        <v>0</v>
      </c>
      <c r="J24" s="621">
        <v>0</v>
      </c>
      <c r="K24" s="500">
        <f t="shared" si="1"/>
        <v>1357</v>
      </c>
      <c r="L24" s="499">
        <v>512</v>
      </c>
      <c r="M24" s="621">
        <v>91</v>
      </c>
      <c r="N24" s="621">
        <v>0</v>
      </c>
      <c r="O24" s="497">
        <v>0</v>
      </c>
      <c r="P24" s="498">
        <f t="shared" si="2"/>
        <v>603</v>
      </c>
      <c r="Q24" s="621">
        <v>0</v>
      </c>
      <c r="R24" s="621">
        <v>0</v>
      </c>
      <c r="S24" s="500">
        <f t="shared" si="7"/>
        <v>603</v>
      </c>
      <c r="T24" s="628">
        <f t="shared" si="8"/>
        <v>754</v>
      </c>
      <c r="U24" s="522">
        <f>T24-'справка №1-БАЛАНС'!C26</f>
        <v>0</v>
      </c>
    </row>
    <row r="25" spans="1:20" ht="16.5" customHeight="1">
      <c r="A25" s="422"/>
      <c r="B25" s="428" t="s">
        <v>584</v>
      </c>
      <c r="C25" s="434" t="s">
        <v>585</v>
      </c>
      <c r="D25" s="619">
        <f aca="true" t="shared" si="9" ref="D25:K25">SUM(D21:D24)</f>
        <v>7086</v>
      </c>
      <c r="E25" s="619">
        <f t="shared" si="9"/>
        <v>851</v>
      </c>
      <c r="F25" s="619">
        <f t="shared" si="9"/>
        <v>1</v>
      </c>
      <c r="G25" s="619">
        <f t="shared" si="9"/>
        <v>0</v>
      </c>
      <c r="H25" s="619">
        <f t="shared" si="9"/>
        <v>7936</v>
      </c>
      <c r="I25" s="619">
        <f t="shared" si="9"/>
        <v>0</v>
      </c>
      <c r="J25" s="619">
        <f t="shared" si="9"/>
        <v>0</v>
      </c>
      <c r="K25" s="619">
        <f t="shared" si="9"/>
        <v>7936</v>
      </c>
      <c r="L25" s="506">
        <v>4556</v>
      </c>
      <c r="M25" s="619">
        <f aca="true" t="shared" si="10" ref="M25:T25">SUM(M21:M24)</f>
        <v>702</v>
      </c>
      <c r="N25" s="619">
        <f t="shared" si="10"/>
        <v>0</v>
      </c>
      <c r="O25" s="506">
        <f t="shared" si="10"/>
        <v>0</v>
      </c>
      <c r="P25" s="619">
        <f t="shared" si="10"/>
        <v>5258</v>
      </c>
      <c r="Q25" s="619">
        <f t="shared" si="10"/>
        <v>0</v>
      </c>
      <c r="R25" s="619">
        <f t="shared" si="10"/>
        <v>0</v>
      </c>
      <c r="S25" s="619">
        <f t="shared" si="10"/>
        <v>5258</v>
      </c>
      <c r="T25" s="619">
        <f t="shared" si="10"/>
        <v>2678</v>
      </c>
    </row>
    <row r="26" spans="1:20" ht="21">
      <c r="A26" s="432" t="s">
        <v>586</v>
      </c>
      <c r="B26" s="435" t="s">
        <v>587</v>
      </c>
      <c r="C26" s="436"/>
      <c r="D26" s="437"/>
      <c r="E26" s="623"/>
      <c r="F26" s="623"/>
      <c r="G26" s="437"/>
      <c r="H26" s="437"/>
      <c r="I26" s="626"/>
      <c r="J26" s="626"/>
      <c r="K26" s="437"/>
      <c r="L26" s="437"/>
      <c r="M26" s="626"/>
      <c r="N26" s="626"/>
      <c r="O26" s="437"/>
      <c r="P26" s="437"/>
      <c r="Q26" s="626"/>
      <c r="R26" s="626"/>
      <c r="S26" s="629"/>
      <c r="T26" s="630"/>
    </row>
    <row r="27" spans="1:20" ht="16.5" customHeight="1">
      <c r="A27" s="422" t="s">
        <v>543</v>
      </c>
      <c r="B27" s="438" t="s">
        <v>588</v>
      </c>
      <c r="C27" s="439" t="s">
        <v>589</v>
      </c>
      <c r="D27" s="496">
        <v>6193</v>
      </c>
      <c r="E27" s="624">
        <v>0</v>
      </c>
      <c r="F27" s="624">
        <v>0</v>
      </c>
      <c r="G27" s="496">
        <f>SUM(G28:G31)</f>
        <v>0</v>
      </c>
      <c r="H27" s="496">
        <v>136</v>
      </c>
      <c r="I27" s="624">
        <v>0</v>
      </c>
      <c r="J27" s="627">
        <v>0</v>
      </c>
      <c r="K27" s="496">
        <v>136</v>
      </c>
      <c r="L27" s="496">
        <v>0</v>
      </c>
      <c r="M27" s="624">
        <v>0</v>
      </c>
      <c r="N27" s="624">
        <v>0</v>
      </c>
      <c r="O27" s="496">
        <f>SUM(O28:O31)</f>
        <v>0</v>
      </c>
      <c r="P27" s="496">
        <v>0</v>
      </c>
      <c r="Q27" s="624">
        <v>0</v>
      </c>
      <c r="R27" s="624">
        <v>0</v>
      </c>
      <c r="S27" s="624">
        <v>0</v>
      </c>
      <c r="T27" s="624">
        <v>136</v>
      </c>
    </row>
    <row r="28" spans="1:21" ht="16.5" customHeight="1">
      <c r="A28" s="422"/>
      <c r="B28" s="422" t="s">
        <v>105</v>
      </c>
      <c r="C28" s="423" t="s">
        <v>590</v>
      </c>
      <c r="D28" s="497">
        <v>0</v>
      </c>
      <c r="E28" s="621"/>
      <c r="F28" s="621"/>
      <c r="G28" s="497"/>
      <c r="H28" s="498">
        <v>0</v>
      </c>
      <c r="I28" s="621">
        <v>0</v>
      </c>
      <c r="J28" s="621">
        <v>0</v>
      </c>
      <c r="K28" s="500">
        <v>0</v>
      </c>
      <c r="L28" s="499">
        <v>0</v>
      </c>
      <c r="M28" s="621">
        <v>0</v>
      </c>
      <c r="N28" s="621">
        <v>0</v>
      </c>
      <c r="O28" s="497">
        <v>0</v>
      </c>
      <c r="P28" s="498">
        <v>0</v>
      </c>
      <c r="Q28" s="621">
        <v>0</v>
      </c>
      <c r="R28" s="621">
        <v>0</v>
      </c>
      <c r="S28" s="598">
        <v>0</v>
      </c>
      <c r="T28" s="598">
        <v>0</v>
      </c>
      <c r="U28" s="522"/>
    </row>
    <row r="29" spans="1:20" ht="16.5" customHeight="1">
      <c r="A29" s="422"/>
      <c r="B29" s="422" t="s">
        <v>107</v>
      </c>
      <c r="C29" s="423" t="s">
        <v>591</v>
      </c>
      <c r="D29" s="497">
        <v>0</v>
      </c>
      <c r="E29" s="621">
        <v>0</v>
      </c>
      <c r="F29" s="621">
        <v>0</v>
      </c>
      <c r="G29" s="497"/>
      <c r="H29" s="498">
        <v>0</v>
      </c>
      <c r="I29" s="621">
        <v>0</v>
      </c>
      <c r="J29" s="621">
        <v>0</v>
      </c>
      <c r="K29" s="500">
        <v>0</v>
      </c>
      <c r="L29" s="499">
        <v>0</v>
      </c>
      <c r="M29" s="621">
        <v>0</v>
      </c>
      <c r="N29" s="621">
        <v>0</v>
      </c>
      <c r="O29" s="497">
        <v>0</v>
      </c>
      <c r="P29" s="498">
        <v>0</v>
      </c>
      <c r="Q29" s="621">
        <v>0</v>
      </c>
      <c r="R29" s="621">
        <v>0</v>
      </c>
      <c r="S29" s="598">
        <v>0</v>
      </c>
      <c r="T29" s="598">
        <v>0</v>
      </c>
    </row>
    <row r="30" spans="1:22" ht="16.5" customHeight="1">
      <c r="A30" s="422"/>
      <c r="B30" s="422" t="s">
        <v>111</v>
      </c>
      <c r="C30" s="423" t="s">
        <v>592</v>
      </c>
      <c r="D30" s="497">
        <v>1</v>
      </c>
      <c r="E30" s="621">
        <v>0</v>
      </c>
      <c r="F30" s="621">
        <v>0</v>
      </c>
      <c r="G30" s="497"/>
      <c r="H30" s="498">
        <v>1</v>
      </c>
      <c r="I30" s="621">
        <v>0</v>
      </c>
      <c r="J30" s="621">
        <v>0</v>
      </c>
      <c r="K30" s="500">
        <v>1</v>
      </c>
      <c r="L30" s="499">
        <v>0</v>
      </c>
      <c r="M30" s="621">
        <v>0</v>
      </c>
      <c r="N30" s="621">
        <v>0</v>
      </c>
      <c r="O30" s="497">
        <v>0</v>
      </c>
      <c r="P30" s="498">
        <v>0</v>
      </c>
      <c r="Q30" s="621">
        <v>0</v>
      </c>
      <c r="R30" s="621">
        <v>0</v>
      </c>
      <c r="S30" s="598">
        <v>0</v>
      </c>
      <c r="T30" s="598">
        <v>1</v>
      </c>
      <c r="U30" s="522">
        <f>T30-'справка №1-БАЛАНС'!C37</f>
        <v>0</v>
      </c>
      <c r="V30" s="522"/>
    </row>
    <row r="31" spans="1:22" ht="16.5" customHeight="1">
      <c r="A31" s="422"/>
      <c r="B31" s="422" t="s">
        <v>113</v>
      </c>
      <c r="C31" s="423" t="s">
        <v>593</v>
      </c>
      <c r="D31" s="497">
        <v>6192</v>
      </c>
      <c r="E31" s="621">
        <v>55</v>
      </c>
      <c r="F31" s="621">
        <v>6112</v>
      </c>
      <c r="G31" s="497"/>
      <c r="H31" s="498">
        <v>135</v>
      </c>
      <c r="I31" s="621"/>
      <c r="J31" s="621">
        <v>0</v>
      </c>
      <c r="K31" s="500">
        <v>135</v>
      </c>
      <c r="L31" s="499">
        <v>0</v>
      </c>
      <c r="M31" s="621">
        <v>0</v>
      </c>
      <c r="N31" s="621">
        <v>0</v>
      </c>
      <c r="O31" s="497">
        <v>0</v>
      </c>
      <c r="P31" s="498">
        <v>0</v>
      </c>
      <c r="Q31" s="621">
        <v>0</v>
      </c>
      <c r="R31" s="621">
        <v>0</v>
      </c>
      <c r="S31" s="598">
        <v>0</v>
      </c>
      <c r="T31" s="598">
        <v>135</v>
      </c>
      <c r="U31" s="522">
        <f>T31-'справка №1-БАЛАНС'!C38</f>
        <v>0</v>
      </c>
      <c r="V31" s="522"/>
    </row>
    <row r="32" spans="1:22" ht="12.75">
      <c r="A32" s="422" t="s">
        <v>546</v>
      </c>
      <c r="B32" s="438" t="s">
        <v>594</v>
      </c>
      <c r="C32" s="423" t="s">
        <v>595</v>
      </c>
      <c r="D32" s="500">
        <v>0</v>
      </c>
      <c r="E32" s="622">
        <v>2600</v>
      </c>
      <c r="F32" s="622">
        <v>0</v>
      </c>
      <c r="G32" s="500">
        <v>0</v>
      </c>
      <c r="H32" s="500">
        <v>2600</v>
      </c>
      <c r="I32" s="596">
        <v>0</v>
      </c>
      <c r="J32" s="596">
        <v>0</v>
      </c>
      <c r="K32" s="500">
        <v>2600</v>
      </c>
      <c r="L32" s="500">
        <v>0</v>
      </c>
      <c r="M32" s="600">
        <v>0</v>
      </c>
      <c r="N32" s="600">
        <v>0</v>
      </c>
      <c r="O32" s="500">
        <v>0</v>
      </c>
      <c r="P32" s="500">
        <v>0</v>
      </c>
      <c r="Q32" s="600">
        <v>0</v>
      </c>
      <c r="R32" s="600">
        <v>0</v>
      </c>
      <c r="S32" s="598">
        <v>0</v>
      </c>
      <c r="T32" s="598">
        <v>2600</v>
      </c>
      <c r="V32" s="522"/>
    </row>
    <row r="33" spans="1:20" ht="16.5" customHeight="1">
      <c r="A33" s="422"/>
      <c r="B33" s="440" t="s">
        <v>119</v>
      </c>
      <c r="C33" s="423" t="s">
        <v>596</v>
      </c>
      <c r="D33" s="497">
        <v>0</v>
      </c>
      <c r="E33" s="621">
        <v>2600</v>
      </c>
      <c r="F33" s="621">
        <v>0</v>
      </c>
      <c r="G33" s="497">
        <v>0</v>
      </c>
      <c r="H33" s="498">
        <v>2600</v>
      </c>
      <c r="I33" s="621">
        <v>0</v>
      </c>
      <c r="J33" s="621">
        <v>0</v>
      </c>
      <c r="K33" s="500">
        <v>2600</v>
      </c>
      <c r="L33" s="499">
        <v>0</v>
      </c>
      <c r="M33" s="621">
        <v>0</v>
      </c>
      <c r="N33" s="621">
        <v>0</v>
      </c>
      <c r="O33" s="497">
        <v>0</v>
      </c>
      <c r="P33" s="498">
        <v>0</v>
      </c>
      <c r="Q33" s="621">
        <v>0</v>
      </c>
      <c r="R33" s="621">
        <v>0</v>
      </c>
      <c r="S33" s="598">
        <v>0</v>
      </c>
      <c r="T33" s="598">
        <v>2600</v>
      </c>
    </row>
    <row r="34" spans="1:21" ht="16.5" customHeight="1">
      <c r="A34" s="422"/>
      <c r="B34" s="440" t="s">
        <v>597</v>
      </c>
      <c r="C34" s="423" t="s">
        <v>598</v>
      </c>
      <c r="D34" s="497">
        <v>0</v>
      </c>
      <c r="E34" s="621">
        <v>0</v>
      </c>
      <c r="F34" s="621">
        <v>0</v>
      </c>
      <c r="G34" s="497">
        <v>0</v>
      </c>
      <c r="H34" s="498">
        <v>0</v>
      </c>
      <c r="I34" s="621">
        <v>0</v>
      </c>
      <c r="J34" s="621">
        <v>0</v>
      </c>
      <c r="K34" s="500">
        <v>0</v>
      </c>
      <c r="L34" s="499">
        <v>0</v>
      </c>
      <c r="M34" s="621">
        <v>0</v>
      </c>
      <c r="N34" s="621">
        <v>0</v>
      </c>
      <c r="O34" s="497">
        <v>0</v>
      </c>
      <c r="P34" s="498">
        <v>0</v>
      </c>
      <c r="Q34" s="621">
        <v>0</v>
      </c>
      <c r="R34" s="621">
        <v>0</v>
      </c>
      <c r="S34" s="598">
        <v>0</v>
      </c>
      <c r="T34" s="598">
        <v>0</v>
      </c>
      <c r="U34" s="522">
        <f>T34-'справка №1-БАЛАНС'!C41</f>
        <v>0</v>
      </c>
    </row>
    <row r="35" spans="1:21" ht="16.5" customHeight="1">
      <c r="A35" s="422"/>
      <c r="B35" s="440" t="s">
        <v>599</v>
      </c>
      <c r="C35" s="423" t="s">
        <v>600</v>
      </c>
      <c r="D35" s="497">
        <v>0</v>
      </c>
      <c r="E35" s="621">
        <v>0</v>
      </c>
      <c r="F35" s="621">
        <v>0</v>
      </c>
      <c r="G35" s="497">
        <v>0</v>
      </c>
      <c r="H35" s="498">
        <v>0</v>
      </c>
      <c r="I35" s="621">
        <v>0</v>
      </c>
      <c r="J35" s="621">
        <v>0</v>
      </c>
      <c r="K35" s="500">
        <v>0</v>
      </c>
      <c r="L35" s="499">
        <v>0</v>
      </c>
      <c r="M35" s="621">
        <v>0</v>
      </c>
      <c r="N35" s="621">
        <v>0</v>
      </c>
      <c r="O35" s="497">
        <v>0</v>
      </c>
      <c r="P35" s="498">
        <v>0</v>
      </c>
      <c r="Q35" s="621">
        <v>0</v>
      </c>
      <c r="R35" s="621">
        <v>0</v>
      </c>
      <c r="S35" s="598">
        <v>0</v>
      </c>
      <c r="T35" s="598">
        <v>0</v>
      </c>
      <c r="U35" s="522">
        <f>T35-'справка №1-БАЛАНС'!C42</f>
        <v>0</v>
      </c>
    </row>
    <row r="36" spans="1:21" ht="12.75">
      <c r="A36" s="422"/>
      <c r="B36" s="440" t="s">
        <v>601</v>
      </c>
      <c r="C36" s="423" t="s">
        <v>602</v>
      </c>
      <c r="D36" s="497">
        <v>0</v>
      </c>
      <c r="E36" s="621">
        <v>0</v>
      </c>
      <c r="F36" s="621">
        <v>0</v>
      </c>
      <c r="G36" s="497">
        <v>0</v>
      </c>
      <c r="H36" s="498">
        <v>0</v>
      </c>
      <c r="I36" s="621">
        <v>0</v>
      </c>
      <c r="J36" s="621">
        <v>0</v>
      </c>
      <c r="K36" s="500">
        <v>0</v>
      </c>
      <c r="L36" s="499">
        <v>0</v>
      </c>
      <c r="M36" s="621">
        <v>0</v>
      </c>
      <c r="N36" s="621">
        <v>0</v>
      </c>
      <c r="O36" s="497">
        <v>0</v>
      </c>
      <c r="P36" s="498">
        <v>0</v>
      </c>
      <c r="Q36" s="621">
        <v>0</v>
      </c>
      <c r="R36" s="621">
        <v>0</v>
      </c>
      <c r="S36" s="598">
        <v>0</v>
      </c>
      <c r="T36" s="598">
        <v>0</v>
      </c>
      <c r="U36" s="522">
        <f>T36-'справка №1-БАЛАНС'!C43</f>
        <v>0</v>
      </c>
    </row>
    <row r="37" spans="1:21" ht="16.5" customHeight="1">
      <c r="A37" s="422" t="s">
        <v>549</v>
      </c>
      <c r="B37" s="440" t="s">
        <v>565</v>
      </c>
      <c r="C37" s="423" t="s">
        <v>603</v>
      </c>
      <c r="D37" s="497">
        <v>724</v>
      </c>
      <c r="E37" s="621">
        <v>2366</v>
      </c>
      <c r="F37" s="621">
        <v>2918</v>
      </c>
      <c r="G37" s="497">
        <v>0</v>
      </c>
      <c r="H37" s="498">
        <v>172</v>
      </c>
      <c r="I37" s="621">
        <v>0</v>
      </c>
      <c r="J37" s="621">
        <v>0</v>
      </c>
      <c r="K37" s="500">
        <v>172</v>
      </c>
      <c r="L37" s="499">
        <v>0</v>
      </c>
      <c r="M37" s="621">
        <v>0</v>
      </c>
      <c r="N37" s="621">
        <v>0</v>
      </c>
      <c r="O37" s="497"/>
      <c r="P37" s="498">
        <v>0</v>
      </c>
      <c r="Q37" s="621">
        <v>0</v>
      </c>
      <c r="R37" s="621">
        <v>0</v>
      </c>
      <c r="S37" s="598">
        <v>0</v>
      </c>
      <c r="T37" s="598">
        <v>172</v>
      </c>
      <c r="U37" s="464">
        <f>T37-'справка №1-БАЛАНС'!C44</f>
        <v>0</v>
      </c>
    </row>
    <row r="38" spans="1:20" ht="16.5" customHeight="1">
      <c r="A38" s="422"/>
      <c r="B38" s="441" t="s">
        <v>604</v>
      </c>
      <c r="C38" s="429" t="s">
        <v>605</v>
      </c>
      <c r="D38" s="502">
        <v>6917</v>
      </c>
      <c r="E38" s="620">
        <v>4966</v>
      </c>
      <c r="F38" s="620">
        <v>2918</v>
      </c>
      <c r="G38" s="502">
        <v>0</v>
      </c>
      <c r="H38" s="498">
        <v>2908</v>
      </c>
      <c r="I38" s="620">
        <v>0</v>
      </c>
      <c r="J38" s="620">
        <v>0</v>
      </c>
      <c r="K38" s="503">
        <v>2908</v>
      </c>
      <c r="L38" s="501">
        <v>0</v>
      </c>
      <c r="M38" s="620">
        <f>M27+M32+M37</f>
        <v>0</v>
      </c>
      <c r="N38" s="620">
        <f>N27+N32+N37</f>
        <v>0</v>
      </c>
      <c r="O38" s="502">
        <f>O32+O27+O37</f>
        <v>0</v>
      </c>
      <c r="P38" s="498">
        <v>0</v>
      </c>
      <c r="Q38" s="620">
        <f>Q27+Q32+Q37</f>
        <v>0</v>
      </c>
      <c r="R38" s="620">
        <f>R27+R32+R37</f>
        <v>0</v>
      </c>
      <c r="S38" s="620">
        <v>0</v>
      </c>
      <c r="T38" s="503">
        <v>2908</v>
      </c>
    </row>
    <row r="39" spans="1:20" s="467" customFormat="1" ht="16.5" customHeight="1">
      <c r="A39" s="427" t="s">
        <v>606</v>
      </c>
      <c r="B39" s="427" t="s">
        <v>607</v>
      </c>
      <c r="C39" s="429" t="s">
        <v>608</v>
      </c>
      <c r="D39" s="497">
        <v>190791</v>
      </c>
      <c r="E39" s="621">
        <v>0</v>
      </c>
      <c r="F39" s="621">
        <v>802</v>
      </c>
      <c r="G39" s="497"/>
      <c r="H39" s="498">
        <v>189989</v>
      </c>
      <c r="I39" s="621">
        <v>0</v>
      </c>
      <c r="J39" s="621">
        <v>0</v>
      </c>
      <c r="K39" s="500">
        <v>189989</v>
      </c>
      <c r="L39" s="499">
        <v>0</v>
      </c>
      <c r="M39" s="621">
        <v>0</v>
      </c>
      <c r="N39" s="621">
        <v>0</v>
      </c>
      <c r="O39" s="497">
        <v>0</v>
      </c>
      <c r="P39" s="498">
        <v>0</v>
      </c>
      <c r="Q39" s="621">
        <v>0</v>
      </c>
      <c r="R39" s="621">
        <v>0</v>
      </c>
      <c r="S39" s="598">
        <v>0</v>
      </c>
      <c r="T39" s="598">
        <v>189989</v>
      </c>
    </row>
    <row r="40" spans="1:21" ht="16.5" customHeight="1">
      <c r="A40" s="422"/>
      <c r="B40" s="427" t="s">
        <v>609</v>
      </c>
      <c r="C40" s="442" t="s">
        <v>610</v>
      </c>
      <c r="D40" s="504">
        <v>280336</v>
      </c>
      <c r="E40" s="625">
        <v>19103</v>
      </c>
      <c r="F40" s="625">
        <v>2746</v>
      </c>
      <c r="G40" s="504"/>
      <c r="H40" s="504">
        <v>296693</v>
      </c>
      <c r="I40" s="625">
        <v>18</v>
      </c>
      <c r="J40" s="625">
        <v>1197</v>
      </c>
      <c r="K40" s="504">
        <v>284473</v>
      </c>
      <c r="L40" s="504">
        <v>33300</v>
      </c>
      <c r="M40" s="625">
        <v>7343</v>
      </c>
      <c r="N40" s="625">
        <v>5190</v>
      </c>
      <c r="O40" s="504">
        <v>163</v>
      </c>
      <c r="P40" s="504">
        <v>35290</v>
      </c>
      <c r="Q40" s="625">
        <v>0</v>
      </c>
      <c r="R40" s="625">
        <v>13</v>
      </c>
      <c r="S40" s="625">
        <v>35277</v>
      </c>
      <c r="T40" s="625">
        <v>249196</v>
      </c>
      <c r="U40" s="464">
        <v>249196</v>
      </c>
    </row>
    <row r="41" spans="1:20" ht="21" customHeight="1">
      <c r="A41" s="468"/>
      <c r="B41" s="468"/>
      <c r="C41" s="468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</row>
    <row r="42" spans="1:20" ht="12.75">
      <c r="A42" s="468"/>
      <c r="B42" s="468" t="s">
        <v>865</v>
      </c>
      <c r="C42" s="468"/>
      <c r="D42" s="470"/>
      <c r="E42" s="470"/>
      <c r="F42" s="470"/>
      <c r="G42" s="470"/>
      <c r="H42" s="470"/>
      <c r="I42" s="471"/>
      <c r="J42" s="471"/>
      <c r="K42" s="471"/>
      <c r="L42" s="471"/>
      <c r="M42" s="471"/>
      <c r="N42" s="471"/>
      <c r="O42" s="471"/>
      <c r="P42" s="482"/>
      <c r="Q42" s="471"/>
      <c r="R42" s="471"/>
      <c r="S42" s="471"/>
      <c r="T42" s="471"/>
    </row>
    <row r="43" spans="1:20" ht="12.75">
      <c r="A43" s="468"/>
      <c r="B43" s="468"/>
      <c r="C43" s="468"/>
      <c r="D43" s="470"/>
      <c r="E43" s="470"/>
      <c r="F43" s="470"/>
      <c r="G43" s="470"/>
      <c r="H43" s="470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</row>
    <row r="44" spans="1:20" ht="12.75">
      <c r="A44" s="468"/>
      <c r="B44" s="472" t="str">
        <f>'справка №1-БАЛАНС'!A96</f>
        <v>Дата на съставяне: 24.6.2016 г.</v>
      </c>
      <c r="C44" s="472"/>
      <c r="D44" s="473"/>
      <c r="E44" s="473"/>
      <c r="F44" s="473"/>
      <c r="G44" s="473"/>
      <c r="H44" s="473"/>
      <c r="I44" s="474"/>
      <c r="J44" s="475"/>
      <c r="K44" s="475"/>
      <c r="L44" s="475"/>
      <c r="M44" s="672"/>
      <c r="N44" s="672"/>
      <c r="O44" s="672"/>
      <c r="P44" s="672"/>
      <c r="Q44" s="672"/>
      <c r="R44" s="672"/>
      <c r="S44" s="673"/>
      <c r="T44" s="674"/>
    </row>
    <row r="45" spans="1:20" ht="13.5" customHeight="1">
      <c r="A45" s="404"/>
      <c r="B45" s="404"/>
      <c r="C45" s="404"/>
      <c r="D45" s="476"/>
      <c r="E45" s="476"/>
      <c r="F45" s="476"/>
      <c r="G45" s="476"/>
      <c r="H45" s="476"/>
      <c r="I45" s="407"/>
      <c r="J45" s="407"/>
      <c r="K45" s="407"/>
      <c r="L45" s="477"/>
      <c r="M45" s="407"/>
      <c r="N45" s="407"/>
      <c r="O45" s="407"/>
      <c r="P45" s="407"/>
      <c r="Q45" s="407"/>
      <c r="R45" s="407"/>
      <c r="S45" s="407"/>
      <c r="T45" s="407"/>
    </row>
    <row r="46" spans="1:20" ht="12.75">
      <c r="A46" s="404"/>
      <c r="B46" s="404"/>
      <c r="C46" s="478"/>
      <c r="D46" s="479"/>
      <c r="E46" s="479"/>
      <c r="F46" s="479"/>
      <c r="G46" s="479"/>
      <c r="H46" s="476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</row>
    <row r="47" spans="1:20" ht="12.75">
      <c r="A47" s="404"/>
      <c r="B47" s="404"/>
      <c r="C47" s="404"/>
      <c r="D47" s="476"/>
      <c r="E47" s="476"/>
      <c r="F47" s="476"/>
      <c r="G47" s="476"/>
      <c r="H47" s="476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</row>
    <row r="48" spans="1:20" ht="12.75">
      <c r="A48" s="404"/>
      <c r="B48" s="404"/>
      <c r="C48" s="404"/>
      <c r="D48" s="476"/>
      <c r="E48" s="476"/>
      <c r="F48" s="476"/>
      <c r="G48" s="476"/>
      <c r="H48" s="476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</row>
    <row r="49" spans="1:20" ht="12.75">
      <c r="A49" s="404"/>
      <c r="B49" s="404"/>
      <c r="C49" s="404"/>
      <c r="D49" s="476"/>
      <c r="E49" s="476"/>
      <c r="F49" s="476"/>
      <c r="G49" s="476"/>
      <c r="H49" s="476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</row>
    <row r="50" spans="1:20" ht="12.75">
      <c r="A50" s="404"/>
      <c r="B50" s="404"/>
      <c r="C50" s="404"/>
      <c r="D50" s="476"/>
      <c r="E50" s="476"/>
      <c r="F50" s="476"/>
      <c r="G50" s="476"/>
      <c r="H50" s="476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/>
    </row>
    <row r="51" spans="4:8" ht="12.75">
      <c r="D51" s="480"/>
      <c r="E51" s="480"/>
      <c r="F51" s="480"/>
      <c r="G51" s="480"/>
      <c r="H51" s="480"/>
    </row>
    <row r="52" spans="4:8" ht="12.75">
      <c r="D52" s="480"/>
      <c r="E52" s="480"/>
      <c r="F52" s="480"/>
      <c r="G52" s="480"/>
      <c r="H52" s="480"/>
    </row>
    <row r="53" spans="4:8" ht="12.75">
      <c r="D53" s="480"/>
      <c r="E53" s="480"/>
      <c r="F53" s="480"/>
      <c r="G53" s="480"/>
      <c r="H53" s="480"/>
    </row>
    <row r="54" spans="4:8" ht="12.75">
      <c r="D54" s="480"/>
      <c r="E54" s="480"/>
      <c r="F54" s="480"/>
      <c r="G54" s="480"/>
      <c r="H54" s="480"/>
    </row>
    <row r="55" spans="4:8" ht="12.75">
      <c r="D55" s="480"/>
      <c r="E55" s="480"/>
      <c r="F55" s="480"/>
      <c r="G55" s="480"/>
      <c r="H55" s="480"/>
    </row>
    <row r="56" spans="4:8" ht="12.75">
      <c r="D56" s="480"/>
      <c r="E56" s="480"/>
      <c r="F56" s="480"/>
      <c r="G56" s="480"/>
      <c r="H56" s="480"/>
    </row>
    <row r="57" spans="4:8" ht="12.75">
      <c r="D57" s="480"/>
      <c r="E57" s="480"/>
      <c r="F57" s="480"/>
      <c r="G57" s="480"/>
      <c r="H57" s="480"/>
    </row>
    <row r="58" spans="4:8" ht="12.75">
      <c r="D58" s="480"/>
      <c r="E58" s="480"/>
      <c r="F58" s="480"/>
      <c r="G58" s="480"/>
      <c r="H58" s="480"/>
    </row>
    <row r="59" spans="4:8" ht="12.75">
      <c r="D59" s="480"/>
      <c r="E59" s="480"/>
      <c r="F59" s="480"/>
      <c r="G59" s="480"/>
      <c r="H59" s="480"/>
    </row>
    <row r="60" spans="4:8" ht="12.75">
      <c r="D60" s="480"/>
      <c r="E60" s="480"/>
      <c r="F60" s="480"/>
      <c r="G60" s="480"/>
      <c r="H60" s="480"/>
    </row>
    <row r="61" spans="4:8" ht="12.75">
      <c r="D61" s="480"/>
      <c r="E61" s="480"/>
      <c r="F61" s="480"/>
      <c r="G61" s="480"/>
      <c r="H61" s="480"/>
    </row>
    <row r="62" spans="4:8" ht="12.75">
      <c r="D62" s="480"/>
      <c r="E62" s="480"/>
      <c r="F62" s="480"/>
      <c r="G62" s="480"/>
      <c r="H62" s="480"/>
    </row>
    <row r="63" spans="4:8" ht="12.75">
      <c r="D63" s="480"/>
      <c r="E63" s="480"/>
      <c r="F63" s="480"/>
      <c r="G63" s="480"/>
      <c r="H63" s="480"/>
    </row>
    <row r="64" spans="4:8" ht="12.75">
      <c r="D64" s="480"/>
      <c r="E64" s="480"/>
      <c r="F64" s="480"/>
      <c r="G64" s="480"/>
      <c r="H64" s="480"/>
    </row>
    <row r="65" spans="4:8" ht="12.75">
      <c r="D65" s="480"/>
      <c r="E65" s="480"/>
      <c r="F65" s="480"/>
      <c r="G65" s="480"/>
      <c r="H65" s="480"/>
    </row>
    <row r="66" spans="4:8" ht="12.75">
      <c r="D66" s="480"/>
      <c r="E66" s="480"/>
      <c r="F66" s="480"/>
      <c r="G66" s="480"/>
      <c r="H66" s="480"/>
    </row>
    <row r="67" spans="4:8" ht="12.75">
      <c r="D67" s="480"/>
      <c r="E67" s="480"/>
      <c r="F67" s="480"/>
      <c r="G67" s="480"/>
      <c r="H67" s="480"/>
    </row>
    <row r="68" spans="6:8" ht="12.75">
      <c r="F68" s="480"/>
      <c r="G68" s="480"/>
      <c r="H68" s="480"/>
    </row>
    <row r="69" spans="6:8" ht="12.75">
      <c r="F69" s="480"/>
      <c r="G69" s="480"/>
      <c r="H69" s="480"/>
    </row>
    <row r="70" spans="6:8" ht="12.75">
      <c r="F70" s="480"/>
      <c r="G70" s="480"/>
      <c r="H70" s="480"/>
    </row>
    <row r="71" spans="6:8" ht="12.75">
      <c r="F71" s="480"/>
      <c r="G71" s="480"/>
      <c r="H71" s="480"/>
    </row>
    <row r="72" spans="6:8" ht="12.75">
      <c r="F72" s="480"/>
      <c r="G72" s="480"/>
      <c r="H72" s="480"/>
    </row>
    <row r="73" spans="6:8" ht="12.75">
      <c r="F73" s="480"/>
      <c r="G73" s="480"/>
      <c r="H73" s="480"/>
    </row>
    <row r="74" spans="6:8" ht="12.75">
      <c r="F74" s="480"/>
      <c r="G74" s="480"/>
      <c r="H74" s="480"/>
    </row>
    <row r="75" spans="6:8" ht="12.75">
      <c r="F75" s="480"/>
      <c r="G75" s="480"/>
      <c r="H75" s="480"/>
    </row>
    <row r="76" spans="6:8" ht="12.75">
      <c r="F76" s="480"/>
      <c r="G76" s="480"/>
      <c r="H76" s="480"/>
    </row>
    <row r="77" spans="6:8" ht="12.75">
      <c r="F77" s="480"/>
      <c r="G77" s="480"/>
      <c r="H77" s="480"/>
    </row>
    <row r="78" spans="6:8" ht="12.75">
      <c r="F78" s="480"/>
      <c r="G78" s="480"/>
      <c r="H78" s="480"/>
    </row>
    <row r="79" spans="6:8" ht="12.75">
      <c r="F79" s="480"/>
      <c r="G79" s="480"/>
      <c r="H79" s="480"/>
    </row>
    <row r="80" spans="6:8" ht="12.75">
      <c r="F80" s="480"/>
      <c r="G80" s="480"/>
      <c r="H80" s="480"/>
    </row>
    <row r="81" spans="6:8" ht="12.75">
      <c r="F81" s="480"/>
      <c r="G81" s="480"/>
      <c r="H81" s="480"/>
    </row>
    <row r="82" spans="6:8" ht="12.75">
      <c r="F82" s="480"/>
      <c r="G82" s="480"/>
      <c r="H82" s="480"/>
    </row>
    <row r="83" spans="6:8" ht="12.75">
      <c r="F83" s="480"/>
      <c r="G83" s="480"/>
      <c r="H83" s="480"/>
    </row>
    <row r="84" spans="6:8" ht="12.75">
      <c r="F84" s="480"/>
      <c r="G84" s="480"/>
      <c r="H84" s="480"/>
    </row>
    <row r="85" spans="6:8" ht="12.75">
      <c r="F85" s="480"/>
      <c r="G85" s="480"/>
      <c r="H85" s="480"/>
    </row>
    <row r="86" spans="6:8" ht="12.75">
      <c r="F86" s="480"/>
      <c r="G86" s="480"/>
      <c r="H86" s="480"/>
    </row>
    <row r="87" spans="6:8" ht="12.75">
      <c r="F87" s="480"/>
      <c r="G87" s="480"/>
      <c r="H87" s="480"/>
    </row>
    <row r="88" spans="6:8" ht="12.75">
      <c r="F88" s="480"/>
      <c r="G88" s="480"/>
      <c r="H88" s="480"/>
    </row>
    <row r="89" spans="6:8" ht="12.75">
      <c r="F89" s="480"/>
      <c r="G89" s="480"/>
      <c r="H89" s="480"/>
    </row>
    <row r="90" spans="6:8" ht="12.75">
      <c r="F90" s="480"/>
      <c r="G90" s="480"/>
      <c r="H90" s="480"/>
    </row>
    <row r="91" spans="6:8" ht="12.75">
      <c r="F91" s="480"/>
      <c r="G91" s="480"/>
      <c r="H91" s="480"/>
    </row>
    <row r="92" spans="6:8" ht="12.75">
      <c r="F92" s="480"/>
      <c r="G92" s="480"/>
      <c r="H92" s="480"/>
    </row>
    <row r="93" spans="6:8" ht="12.75">
      <c r="F93" s="480"/>
      <c r="G93" s="480"/>
      <c r="H93" s="480"/>
    </row>
    <row r="94" spans="6:8" ht="12.75">
      <c r="F94" s="480"/>
      <c r="G94" s="480"/>
      <c r="H94" s="480"/>
    </row>
    <row r="95" spans="6:8" ht="12.75">
      <c r="F95" s="480"/>
      <c r="G95" s="480"/>
      <c r="H95" s="480"/>
    </row>
    <row r="96" spans="6:8" ht="12.75">
      <c r="F96" s="480"/>
      <c r="G96" s="480"/>
      <c r="H96" s="480"/>
    </row>
    <row r="97" spans="6:8" ht="12.75">
      <c r="F97" s="480"/>
      <c r="G97" s="480"/>
      <c r="H97" s="480"/>
    </row>
    <row r="98" spans="6:8" ht="12.75">
      <c r="F98" s="480"/>
      <c r="G98" s="480"/>
      <c r="H98" s="480"/>
    </row>
    <row r="99" spans="6:8" ht="12.75">
      <c r="F99" s="480"/>
      <c r="G99" s="480"/>
      <c r="H99" s="480"/>
    </row>
    <row r="100" spans="6:8" ht="12.75">
      <c r="F100" s="480"/>
      <c r="G100" s="480"/>
      <c r="H100" s="480"/>
    </row>
    <row r="101" spans="6:8" ht="12.75">
      <c r="F101" s="480"/>
      <c r="G101" s="480"/>
      <c r="H101" s="480"/>
    </row>
    <row r="102" spans="6:8" ht="12.75">
      <c r="F102" s="480"/>
      <c r="G102" s="480"/>
      <c r="H102" s="480"/>
    </row>
    <row r="103" spans="6:8" ht="12.75">
      <c r="F103" s="480"/>
      <c r="G103" s="480"/>
      <c r="H103" s="480"/>
    </row>
    <row r="104" spans="6:8" ht="12.75">
      <c r="F104" s="480"/>
      <c r="G104" s="480"/>
      <c r="H104" s="480"/>
    </row>
    <row r="105" spans="6:8" ht="12.75">
      <c r="F105" s="480"/>
      <c r="G105" s="480"/>
      <c r="H105" s="480"/>
    </row>
    <row r="106" spans="6:8" ht="12.75">
      <c r="F106" s="480"/>
      <c r="G106" s="480"/>
      <c r="H106" s="480"/>
    </row>
    <row r="107" spans="6:8" ht="12.75">
      <c r="F107" s="480"/>
      <c r="G107" s="480"/>
      <c r="H107" s="480"/>
    </row>
    <row r="108" spans="6:8" ht="12.75">
      <c r="F108" s="480"/>
      <c r="G108" s="480"/>
      <c r="H108" s="480"/>
    </row>
    <row r="109" spans="6:8" ht="12.75">
      <c r="F109" s="480"/>
      <c r="G109" s="480"/>
      <c r="H109" s="480"/>
    </row>
    <row r="110" spans="6:8" ht="12.75">
      <c r="F110" s="480"/>
      <c r="G110" s="480"/>
      <c r="H110" s="480"/>
    </row>
    <row r="111" spans="6:8" ht="12.75">
      <c r="F111" s="480"/>
      <c r="G111" s="480"/>
      <c r="H111" s="480"/>
    </row>
    <row r="112" spans="6:8" ht="12.75">
      <c r="F112" s="480"/>
      <c r="G112" s="480"/>
      <c r="H112" s="480"/>
    </row>
    <row r="113" spans="6:8" ht="12.75">
      <c r="F113" s="480"/>
      <c r="G113" s="480"/>
      <c r="H113" s="480"/>
    </row>
    <row r="114" spans="6:8" ht="12.75">
      <c r="F114" s="480"/>
      <c r="G114" s="480"/>
      <c r="H114" s="480"/>
    </row>
    <row r="115" spans="6:8" ht="12.75">
      <c r="F115" s="480"/>
      <c r="G115" s="480"/>
      <c r="H115" s="480"/>
    </row>
    <row r="116" spans="6:8" ht="12.75">
      <c r="F116" s="480"/>
      <c r="G116" s="480"/>
      <c r="H116" s="480"/>
    </row>
    <row r="117" spans="6:8" ht="12.75">
      <c r="F117" s="480"/>
      <c r="G117" s="480"/>
      <c r="H117" s="480"/>
    </row>
    <row r="118" spans="6:8" ht="12.75">
      <c r="F118" s="480"/>
      <c r="G118" s="480"/>
      <c r="H118" s="480"/>
    </row>
    <row r="119" spans="6:8" ht="12.75">
      <c r="F119" s="480"/>
      <c r="G119" s="480"/>
      <c r="H119" s="480"/>
    </row>
    <row r="120" spans="6:8" ht="12.75">
      <c r="F120" s="480"/>
      <c r="G120" s="480"/>
      <c r="H120" s="480"/>
    </row>
    <row r="121" spans="6:8" ht="12.75">
      <c r="F121" s="480"/>
      <c r="G121" s="480"/>
      <c r="H121" s="480"/>
    </row>
    <row r="122" spans="6:8" ht="12.75">
      <c r="F122" s="480"/>
      <c r="G122" s="480"/>
      <c r="H122" s="480"/>
    </row>
    <row r="123" spans="6:8" ht="12.75">
      <c r="F123" s="480"/>
      <c r="G123" s="480"/>
      <c r="H123" s="480"/>
    </row>
    <row r="124" spans="6:8" ht="12.75">
      <c r="F124" s="480"/>
      <c r="G124" s="480"/>
      <c r="H124" s="480"/>
    </row>
    <row r="125" spans="6:8" ht="12.75">
      <c r="F125" s="480"/>
      <c r="G125" s="480"/>
      <c r="H125" s="480"/>
    </row>
    <row r="126" spans="6:8" ht="12.75">
      <c r="F126" s="480"/>
      <c r="G126" s="480"/>
      <c r="H126" s="480"/>
    </row>
    <row r="127" spans="6:8" ht="12.75">
      <c r="F127" s="480"/>
      <c r="G127" s="480"/>
      <c r="H127" s="480"/>
    </row>
    <row r="128" spans="6:8" ht="12.75">
      <c r="F128" s="480"/>
      <c r="G128" s="480"/>
      <c r="H128" s="480"/>
    </row>
    <row r="129" spans="6:8" ht="12.75">
      <c r="F129" s="480"/>
      <c r="G129" s="480"/>
      <c r="H129" s="480"/>
    </row>
    <row r="130" spans="6:8" ht="12.75">
      <c r="F130" s="480"/>
      <c r="G130" s="480"/>
      <c r="H130" s="480"/>
    </row>
    <row r="131" spans="6:8" ht="12.75">
      <c r="F131" s="480"/>
      <c r="G131" s="480"/>
      <c r="H131" s="480"/>
    </row>
    <row r="132" spans="6:8" ht="12.75">
      <c r="F132" s="480"/>
      <c r="G132" s="480"/>
      <c r="H132" s="480"/>
    </row>
    <row r="133" spans="6:8" ht="12.75">
      <c r="F133" s="480"/>
      <c r="G133" s="480"/>
      <c r="H133" s="480"/>
    </row>
    <row r="134" spans="6:8" ht="12.75">
      <c r="F134" s="480"/>
      <c r="G134" s="480"/>
      <c r="H134" s="480"/>
    </row>
    <row r="135" spans="6:8" ht="12.75">
      <c r="F135" s="480"/>
      <c r="G135" s="480"/>
      <c r="H135" s="480"/>
    </row>
    <row r="136" spans="6:8" ht="12.75">
      <c r="F136" s="480"/>
      <c r="G136" s="480"/>
      <c r="H136" s="480"/>
    </row>
    <row r="137" spans="6:8" ht="12.75">
      <c r="F137" s="480"/>
      <c r="G137" s="480"/>
      <c r="H137" s="480"/>
    </row>
    <row r="138" spans="6:8" ht="12.75">
      <c r="F138" s="480"/>
      <c r="G138" s="480"/>
      <c r="H138" s="480"/>
    </row>
    <row r="139" spans="6:8" ht="12.75">
      <c r="F139" s="480"/>
      <c r="G139" s="480"/>
      <c r="H139" s="480"/>
    </row>
    <row r="140" spans="6:8" ht="12.75">
      <c r="F140" s="480"/>
      <c r="G140" s="480"/>
      <c r="H140" s="480"/>
    </row>
    <row r="141" spans="6:8" ht="12.75">
      <c r="F141" s="480"/>
      <c r="G141" s="480"/>
      <c r="H141" s="480"/>
    </row>
    <row r="142" spans="6:8" ht="12.75">
      <c r="F142" s="480"/>
      <c r="G142" s="480"/>
      <c r="H142" s="480"/>
    </row>
    <row r="143" spans="6:8" ht="12.75">
      <c r="F143" s="480"/>
      <c r="G143" s="480"/>
      <c r="H143" s="480"/>
    </row>
    <row r="144" spans="6:8" ht="12.75">
      <c r="F144" s="480"/>
      <c r="G144" s="480"/>
      <c r="H144" s="480"/>
    </row>
    <row r="145" spans="6:8" ht="12.75">
      <c r="F145" s="480"/>
      <c r="G145" s="480"/>
      <c r="H145" s="480"/>
    </row>
    <row r="146" spans="6:8" ht="12.75">
      <c r="F146" s="480"/>
      <c r="G146" s="480"/>
      <c r="H146" s="480"/>
    </row>
    <row r="147" spans="6:8" ht="12.75">
      <c r="F147" s="480"/>
      <c r="G147" s="480"/>
      <c r="H147" s="480"/>
    </row>
    <row r="148" spans="6:8" ht="12.75">
      <c r="F148" s="480"/>
      <c r="G148" s="480"/>
      <c r="H148" s="480"/>
    </row>
    <row r="149" spans="6:8" ht="12.75">
      <c r="F149" s="480"/>
      <c r="G149" s="480"/>
      <c r="H149" s="480"/>
    </row>
    <row r="150" spans="6:8" ht="12.75">
      <c r="F150" s="480"/>
      <c r="G150" s="480"/>
      <c r="H150" s="480"/>
    </row>
    <row r="151" spans="6:8" ht="12.75">
      <c r="F151" s="480"/>
      <c r="G151" s="480"/>
      <c r="H151" s="480"/>
    </row>
    <row r="152" spans="6:8" ht="12.75">
      <c r="F152" s="480"/>
      <c r="G152" s="480"/>
      <c r="H152" s="480"/>
    </row>
    <row r="153" spans="6:8" ht="12.75">
      <c r="F153" s="480"/>
      <c r="G153" s="480"/>
      <c r="H153" s="480"/>
    </row>
    <row r="154" spans="6:8" ht="12.75">
      <c r="F154" s="480"/>
      <c r="G154" s="480"/>
      <c r="H154" s="480"/>
    </row>
    <row r="155" spans="6:8" ht="12.75">
      <c r="F155" s="480"/>
      <c r="G155" s="480"/>
      <c r="H155" s="480"/>
    </row>
    <row r="156" spans="6:8" ht="12.75">
      <c r="F156" s="480"/>
      <c r="G156" s="480"/>
      <c r="H156" s="480"/>
    </row>
    <row r="157" spans="6:8" ht="12.75">
      <c r="F157" s="480"/>
      <c r="G157" s="480"/>
      <c r="H157" s="480"/>
    </row>
    <row r="158" spans="6:8" ht="12.75">
      <c r="F158" s="480"/>
      <c r="G158" s="480"/>
      <c r="H158" s="480"/>
    </row>
    <row r="159" spans="6:8" ht="12.75">
      <c r="F159" s="480"/>
      <c r="G159" s="480"/>
      <c r="H159" s="480"/>
    </row>
    <row r="160" spans="6:8" ht="12.75">
      <c r="F160" s="480"/>
      <c r="G160" s="480"/>
      <c r="H160" s="480"/>
    </row>
    <row r="161" spans="6:8" ht="12.75">
      <c r="F161" s="480"/>
      <c r="G161" s="480"/>
      <c r="H161" s="480"/>
    </row>
    <row r="162" spans="6:8" ht="12.75">
      <c r="F162" s="480"/>
      <c r="G162" s="480"/>
      <c r="H162" s="480"/>
    </row>
    <row r="163" spans="6:8" ht="12.75">
      <c r="F163" s="480"/>
      <c r="G163" s="480"/>
      <c r="H163" s="480"/>
    </row>
    <row r="164" spans="6:8" ht="12.75">
      <c r="F164" s="480"/>
      <c r="G164" s="480"/>
      <c r="H164" s="480"/>
    </row>
    <row r="165" spans="6:8" ht="12.75">
      <c r="F165" s="480"/>
      <c r="G165" s="480"/>
      <c r="H165" s="480"/>
    </row>
    <row r="166" spans="6:8" ht="12.75">
      <c r="F166" s="480"/>
      <c r="G166" s="480"/>
      <c r="H166" s="480"/>
    </row>
    <row r="167" spans="6:8" ht="12.75">
      <c r="F167" s="480"/>
      <c r="G167" s="480"/>
      <c r="H167" s="480"/>
    </row>
    <row r="168" spans="6:8" ht="12.75">
      <c r="F168" s="480"/>
      <c r="G168" s="480"/>
      <c r="H168" s="480"/>
    </row>
    <row r="169" spans="6:8" ht="12.75">
      <c r="F169" s="480"/>
      <c r="G169" s="480"/>
      <c r="H169" s="480"/>
    </row>
    <row r="170" spans="6:8" ht="12.75">
      <c r="F170" s="480"/>
      <c r="G170" s="480"/>
      <c r="H170" s="480"/>
    </row>
    <row r="171" spans="6:8" ht="12.75">
      <c r="F171" s="480"/>
      <c r="G171" s="480"/>
      <c r="H171" s="480"/>
    </row>
    <row r="172" spans="6:8" ht="12.75">
      <c r="F172" s="480"/>
      <c r="G172" s="480"/>
      <c r="H172" s="480"/>
    </row>
    <row r="173" spans="6:8" ht="12.75">
      <c r="F173" s="480"/>
      <c r="G173" s="480"/>
      <c r="H173" s="480"/>
    </row>
    <row r="174" spans="6:8" ht="12.75">
      <c r="F174" s="480"/>
      <c r="G174" s="480"/>
      <c r="H174" s="480"/>
    </row>
    <row r="175" spans="6:8" ht="12.75">
      <c r="F175" s="480"/>
      <c r="G175" s="480"/>
      <c r="H175" s="480"/>
    </row>
    <row r="176" spans="6:8" ht="12.75">
      <c r="F176" s="480"/>
      <c r="G176" s="480"/>
      <c r="H176" s="480"/>
    </row>
    <row r="177" spans="6:8" ht="12.75">
      <c r="F177" s="480"/>
      <c r="G177" s="480"/>
      <c r="H177" s="480"/>
    </row>
    <row r="178" spans="6:8" ht="12.75">
      <c r="F178" s="480"/>
      <c r="G178" s="480"/>
      <c r="H178" s="480"/>
    </row>
    <row r="179" spans="6:8" ht="12.75">
      <c r="F179" s="480"/>
      <c r="G179" s="480"/>
      <c r="H179" s="480"/>
    </row>
    <row r="180" spans="6:8" ht="12.75">
      <c r="F180" s="480"/>
      <c r="G180" s="480"/>
      <c r="H180" s="480"/>
    </row>
    <row r="181" spans="6:8" ht="12.75">
      <c r="F181" s="480"/>
      <c r="G181" s="480"/>
      <c r="H181" s="480"/>
    </row>
    <row r="182" spans="6:8" ht="12.75">
      <c r="F182" s="480"/>
      <c r="G182" s="480"/>
      <c r="H182" s="480"/>
    </row>
    <row r="183" spans="6:8" ht="12.75">
      <c r="F183" s="480"/>
      <c r="G183" s="480"/>
      <c r="H183" s="480"/>
    </row>
    <row r="184" spans="6:8" ht="12.75">
      <c r="F184" s="480"/>
      <c r="G184" s="480"/>
      <c r="H184" s="480"/>
    </row>
    <row r="185" spans="6:8" ht="12.75">
      <c r="F185" s="480"/>
      <c r="G185" s="480"/>
      <c r="H185" s="480"/>
    </row>
    <row r="186" spans="6:8" ht="12.75">
      <c r="F186" s="480"/>
      <c r="G186" s="480"/>
      <c r="H186" s="480"/>
    </row>
    <row r="187" spans="6:8" ht="12.75">
      <c r="F187" s="480"/>
      <c r="G187" s="480"/>
      <c r="H187" s="480"/>
    </row>
    <row r="188" spans="6:8" ht="12.75">
      <c r="F188" s="480"/>
      <c r="G188" s="480"/>
      <c r="H188" s="480"/>
    </row>
    <row r="189" spans="6:8" ht="12.75">
      <c r="F189" s="480"/>
      <c r="G189" s="480"/>
      <c r="H189" s="480"/>
    </row>
    <row r="190" spans="6:8" ht="12.75">
      <c r="F190" s="480"/>
      <c r="G190" s="480"/>
      <c r="H190" s="480"/>
    </row>
    <row r="191" spans="6:8" ht="12.75">
      <c r="F191" s="480"/>
      <c r="G191" s="480"/>
      <c r="H191" s="480"/>
    </row>
    <row r="192" spans="6:8" ht="12.75">
      <c r="F192" s="480"/>
      <c r="G192" s="480"/>
      <c r="H192" s="480"/>
    </row>
    <row r="193" spans="6:8" ht="12.75">
      <c r="F193" s="480"/>
      <c r="G193" s="480"/>
      <c r="H193" s="480"/>
    </row>
    <row r="194" spans="6:8" ht="12.75">
      <c r="F194" s="480"/>
      <c r="G194" s="480"/>
      <c r="H194" s="480"/>
    </row>
    <row r="195" spans="6:8" ht="12.75">
      <c r="F195" s="480"/>
      <c r="G195" s="480"/>
      <c r="H195" s="480"/>
    </row>
    <row r="196" spans="6:8" ht="12.75">
      <c r="F196" s="480"/>
      <c r="G196" s="480"/>
      <c r="H196" s="480"/>
    </row>
    <row r="197" spans="6:8" ht="12.75">
      <c r="F197" s="480"/>
      <c r="G197" s="480"/>
      <c r="H197" s="480"/>
    </row>
    <row r="198" spans="6:8" ht="12.75">
      <c r="F198" s="480"/>
      <c r="G198" s="480"/>
      <c r="H198" s="480"/>
    </row>
    <row r="199" spans="6:8" ht="12.75">
      <c r="F199" s="480"/>
      <c r="G199" s="480"/>
      <c r="H199" s="480"/>
    </row>
    <row r="200" spans="6:8" ht="12.75">
      <c r="F200" s="480"/>
      <c r="G200" s="480"/>
      <c r="H200" s="480"/>
    </row>
    <row r="201" spans="6:8" ht="12.75">
      <c r="F201" s="480"/>
      <c r="G201" s="480"/>
      <c r="H201" s="480"/>
    </row>
    <row r="202" spans="6:8" ht="12.75">
      <c r="F202" s="480"/>
      <c r="G202" s="480"/>
      <c r="H202" s="480"/>
    </row>
    <row r="203" spans="6:8" ht="12.75">
      <c r="F203" s="480"/>
      <c r="G203" s="480"/>
      <c r="H203" s="480"/>
    </row>
    <row r="204" spans="6:8" ht="12.75">
      <c r="F204" s="480"/>
      <c r="G204" s="480"/>
      <c r="H204" s="480"/>
    </row>
    <row r="205" spans="6:8" ht="12.75">
      <c r="F205" s="480"/>
      <c r="G205" s="480"/>
      <c r="H205" s="480"/>
    </row>
    <row r="206" spans="6:8" ht="12.75">
      <c r="F206" s="480"/>
      <c r="G206" s="480"/>
      <c r="H206" s="480"/>
    </row>
    <row r="207" spans="6:8" ht="12.75">
      <c r="F207" s="480"/>
      <c r="G207" s="480"/>
      <c r="H207" s="480"/>
    </row>
    <row r="208" spans="6:8" ht="12.75">
      <c r="F208" s="480"/>
      <c r="G208" s="480"/>
      <c r="H208" s="480"/>
    </row>
    <row r="209" spans="6:8" ht="12.75">
      <c r="F209" s="480"/>
      <c r="G209" s="480"/>
      <c r="H209" s="480"/>
    </row>
    <row r="210" spans="6:8" ht="12.75">
      <c r="F210" s="480"/>
      <c r="G210" s="480"/>
      <c r="H210" s="480"/>
    </row>
    <row r="211" spans="6:8" ht="12.75">
      <c r="F211" s="480"/>
      <c r="G211" s="480"/>
      <c r="H211" s="480"/>
    </row>
    <row r="212" spans="6:8" ht="12.75">
      <c r="F212" s="480"/>
      <c r="G212" s="480"/>
      <c r="H212" s="480"/>
    </row>
    <row r="213" spans="6:8" ht="12.75">
      <c r="F213" s="480"/>
      <c r="G213" s="480"/>
      <c r="H213" s="480"/>
    </row>
    <row r="214" spans="6:8" ht="12.75">
      <c r="F214" s="480"/>
      <c r="G214" s="480"/>
      <c r="H214" s="480"/>
    </row>
    <row r="215" spans="6:8" ht="12.75">
      <c r="F215" s="480"/>
      <c r="G215" s="480"/>
      <c r="H215" s="480"/>
    </row>
    <row r="216" spans="6:8" ht="12.75">
      <c r="F216" s="480"/>
      <c r="G216" s="480"/>
      <c r="H216" s="480"/>
    </row>
    <row r="217" spans="6:8" ht="12.75">
      <c r="F217" s="480"/>
      <c r="G217" s="480"/>
      <c r="H217" s="480"/>
    </row>
    <row r="218" spans="6:8" ht="12.75">
      <c r="F218" s="480"/>
      <c r="G218" s="480"/>
      <c r="H218" s="480"/>
    </row>
    <row r="219" spans="6:8" ht="12.75">
      <c r="F219" s="480"/>
      <c r="G219" s="480"/>
      <c r="H219" s="480"/>
    </row>
    <row r="220" spans="6:8" ht="12.75">
      <c r="F220" s="480"/>
      <c r="G220" s="480"/>
      <c r="H220" s="480"/>
    </row>
    <row r="221" spans="6:8" ht="12.75">
      <c r="F221" s="480"/>
      <c r="G221" s="480"/>
      <c r="H221" s="480"/>
    </row>
    <row r="222" spans="6:8" ht="12.75">
      <c r="F222" s="480"/>
      <c r="G222" s="480"/>
      <c r="H222" s="480"/>
    </row>
    <row r="223" spans="6:8" ht="12.75">
      <c r="F223" s="480"/>
      <c r="G223" s="480"/>
      <c r="H223" s="480"/>
    </row>
    <row r="224" spans="6:8" ht="12.75">
      <c r="F224" s="480"/>
      <c r="G224" s="480"/>
      <c r="H224" s="480"/>
    </row>
    <row r="225" spans="6:8" ht="12.75">
      <c r="F225" s="480"/>
      <c r="G225" s="480"/>
      <c r="H225" s="480"/>
    </row>
    <row r="226" spans="6:8" ht="12.75">
      <c r="F226" s="480"/>
      <c r="G226" s="480"/>
      <c r="H226" s="480"/>
    </row>
    <row r="227" spans="6:8" ht="12.75">
      <c r="F227" s="480"/>
      <c r="G227" s="480"/>
      <c r="H227" s="480"/>
    </row>
    <row r="228" spans="6:8" ht="12.75">
      <c r="F228" s="480"/>
      <c r="G228" s="480"/>
      <c r="H228" s="480"/>
    </row>
    <row r="229" spans="6:8" ht="12.75">
      <c r="F229" s="480"/>
      <c r="G229" s="480"/>
      <c r="H229" s="480"/>
    </row>
    <row r="230" spans="6:8" ht="12.75">
      <c r="F230" s="480"/>
      <c r="G230" s="480"/>
      <c r="H230" s="480"/>
    </row>
    <row r="231" spans="6:8" ht="12.75">
      <c r="F231" s="480"/>
      <c r="G231" s="480"/>
      <c r="H231" s="480"/>
    </row>
    <row r="232" spans="6:8" ht="12.75">
      <c r="F232" s="480"/>
      <c r="G232" s="480"/>
      <c r="H232" s="480"/>
    </row>
  </sheetData>
  <sheetProtection/>
  <mergeCells count="13">
    <mergeCell ref="Q3:R3"/>
    <mergeCell ref="S5:S6"/>
    <mergeCell ref="T5:T6"/>
    <mergeCell ref="A2:B2"/>
    <mergeCell ref="A3:B3"/>
    <mergeCell ref="A5:B6"/>
    <mergeCell ref="K5:K6"/>
    <mergeCell ref="M44:R44"/>
    <mergeCell ref="S44:T44"/>
    <mergeCell ref="C2:J2"/>
    <mergeCell ref="C3:F3"/>
    <mergeCell ref="C5:C6"/>
    <mergeCell ref="C8:T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33:R37 Q21:R24 S17:T17 E33:K37 P38 M39:R39 E28:K31 M28:R31 I18:J19 K17:K24 E21:F24 D9:D24 D39:K39 D28:D37 E18:F19 G17:H24 G32:H32 I21:J24 E9:K16 K32:L32 M18:N19 M21:N24 L17 O32:P32 O17:O24 M9:O16 Q9:S16 P9:P24 Q18:S19 S20:S24">
      <formula1>0</formula1>
      <formula2>9999999999999990</formula2>
    </dataValidation>
  </dataValidations>
  <printOptions/>
  <pageMargins left="0.15748031496062992" right="0" top="0.35433070866141736" bottom="0.1968503937007874" header="0.5118110236220472" footer="0.196850393700787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C116"/>
  <sheetViews>
    <sheetView workbookViewId="0" topLeftCell="A91">
      <selection activeCell="C115" sqref="C115:E116"/>
    </sheetView>
  </sheetViews>
  <sheetFormatPr defaultColWidth="10.7109375" defaultRowHeight="12.75"/>
  <cols>
    <col min="1" max="1" width="34.7109375" style="209" customWidth="1"/>
    <col min="2" max="2" width="10.421875" style="251" customWidth="1"/>
    <col min="3" max="3" width="15.7109375" style="569" customWidth="1"/>
    <col min="4" max="4" width="13.7109375" style="569" customWidth="1"/>
    <col min="5" max="5" width="14.00390625" style="569" customWidth="1"/>
    <col min="6" max="6" width="13.28125" style="569" customWidth="1"/>
    <col min="7" max="26" width="10.7109375" style="209" hidden="1" customWidth="1"/>
    <col min="27" max="16384" width="10.7109375" style="209" customWidth="1"/>
  </cols>
  <sheetData>
    <row r="1" spans="1:6" ht="24" customHeight="1">
      <c r="A1" s="687" t="s">
        <v>615</v>
      </c>
      <c r="B1" s="687"/>
      <c r="C1" s="687"/>
      <c r="D1" s="687"/>
      <c r="E1" s="687"/>
      <c r="F1" s="559"/>
    </row>
    <row r="2" spans="1:6" ht="12">
      <c r="A2" s="210"/>
      <c r="B2" s="211" t="s">
        <v>859</v>
      </c>
      <c r="C2" s="560"/>
      <c r="D2" s="561">
        <v>18037</v>
      </c>
      <c r="E2" s="561"/>
      <c r="F2" s="562"/>
    </row>
    <row r="3" spans="1:15" ht="13.5" customHeight="1">
      <c r="A3" s="213" t="s">
        <v>526</v>
      </c>
      <c r="B3" s="688" t="str">
        <f>'[4]справка №1-БАЛАНС'!E3</f>
        <v>ЕВРОХОЛД БЪЛГАРИЯ АД</v>
      </c>
      <c r="C3" s="689"/>
      <c r="D3" s="563" t="s">
        <v>1</v>
      </c>
      <c r="E3" s="561">
        <f>'[4]справка №1-БАЛАНС'!H3</f>
        <v>175187337</v>
      </c>
      <c r="F3" s="564"/>
      <c r="G3" s="214"/>
      <c r="H3" s="214"/>
      <c r="I3" s="214"/>
      <c r="J3" s="214"/>
      <c r="K3" s="214"/>
      <c r="L3" s="214"/>
      <c r="M3" s="214"/>
      <c r="N3" s="214"/>
      <c r="O3" s="214"/>
    </row>
    <row r="4" spans="1:15" ht="15">
      <c r="A4" s="215" t="s">
        <v>5</v>
      </c>
      <c r="B4" s="690" t="str">
        <f>'справка № 2-ОТЧЕТ ЗА ДОХОДИТЕ'!B4:D4</f>
        <v>01.01.2015-31.12.2015 г.</v>
      </c>
      <c r="C4" s="691"/>
      <c r="D4" s="565" t="s">
        <v>3</v>
      </c>
      <c r="E4" s="561" t="str">
        <f>'[4]справка №1-БАЛАНС'!H4</f>
        <v> </v>
      </c>
      <c r="F4" s="566"/>
      <c r="G4" s="216"/>
      <c r="H4" s="216"/>
      <c r="I4" s="216"/>
      <c r="J4" s="216"/>
      <c r="K4" s="216"/>
      <c r="L4" s="216"/>
      <c r="M4" s="216"/>
      <c r="N4" s="216"/>
      <c r="O4" s="216"/>
    </row>
    <row r="5" spans="1:5" ht="12.75" customHeight="1">
      <c r="A5" s="217" t="s">
        <v>616</v>
      </c>
      <c r="B5" s="218"/>
      <c r="C5" s="567"/>
      <c r="D5" s="561"/>
      <c r="E5" s="568" t="s">
        <v>617</v>
      </c>
    </row>
    <row r="6" spans="1:14" s="222" customFormat="1" ht="24">
      <c r="A6" s="219" t="s">
        <v>461</v>
      </c>
      <c r="B6" s="220" t="s">
        <v>8</v>
      </c>
      <c r="C6" s="570" t="s">
        <v>618</v>
      </c>
      <c r="D6" s="571" t="s">
        <v>619</v>
      </c>
      <c r="E6" s="571"/>
      <c r="F6" s="572"/>
      <c r="G6" s="221"/>
      <c r="H6" s="221"/>
      <c r="I6" s="221"/>
      <c r="J6" s="221"/>
      <c r="K6" s="221"/>
      <c r="L6" s="221"/>
      <c r="M6" s="221"/>
      <c r="N6" s="221"/>
    </row>
    <row r="7" spans="1:15" s="222" customFormat="1" ht="12">
      <c r="A7" s="219"/>
      <c r="B7" s="223"/>
      <c r="C7" s="570"/>
      <c r="D7" s="573" t="s">
        <v>620</v>
      </c>
      <c r="E7" s="574" t="s">
        <v>621</v>
      </c>
      <c r="F7" s="572"/>
      <c r="G7" s="221"/>
      <c r="H7" s="221"/>
      <c r="I7" s="221"/>
      <c r="J7" s="221"/>
      <c r="K7" s="221"/>
      <c r="L7" s="221"/>
      <c r="M7" s="221"/>
      <c r="N7" s="221"/>
      <c r="O7" s="221"/>
    </row>
    <row r="8" spans="1:15" s="222" customFormat="1" ht="12">
      <c r="A8" s="225" t="s">
        <v>12</v>
      </c>
      <c r="B8" s="223" t="s">
        <v>13</v>
      </c>
      <c r="C8" s="575">
        <v>1</v>
      </c>
      <c r="D8" s="575">
        <v>2</v>
      </c>
      <c r="E8" s="575">
        <v>3</v>
      </c>
      <c r="F8" s="572"/>
      <c r="G8" s="221"/>
      <c r="H8" s="221"/>
      <c r="I8" s="221"/>
      <c r="J8" s="221"/>
      <c r="K8" s="221"/>
      <c r="L8" s="221"/>
      <c r="M8" s="221"/>
      <c r="N8" s="221"/>
      <c r="O8" s="221"/>
    </row>
    <row r="9" spans="1:6" ht="17.25" customHeight="1">
      <c r="A9" s="224" t="s">
        <v>622</v>
      </c>
      <c r="B9" s="226" t="s">
        <v>623</v>
      </c>
      <c r="C9" s="593">
        <v>0</v>
      </c>
      <c r="D9" s="593"/>
      <c r="E9" s="594">
        <v>0</v>
      </c>
      <c r="F9" s="595"/>
    </row>
    <row r="10" spans="1:6" ht="12">
      <c r="A10" s="224" t="s">
        <v>624</v>
      </c>
      <c r="B10" s="227"/>
      <c r="C10" s="596"/>
      <c r="D10" s="596"/>
      <c r="E10" s="594"/>
      <c r="F10" s="595"/>
    </row>
    <row r="11" spans="1:15" ht="12">
      <c r="A11" s="228" t="s">
        <v>625</v>
      </c>
      <c r="B11" s="229" t="s">
        <v>626</v>
      </c>
      <c r="C11" s="597">
        <v>21</v>
      </c>
      <c r="D11" s="597">
        <v>0</v>
      </c>
      <c r="E11" s="598">
        <v>21</v>
      </c>
      <c r="F11" s="599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6" ht="12">
      <c r="A12" s="228" t="s">
        <v>627</v>
      </c>
      <c r="B12" s="229" t="s">
        <v>628</v>
      </c>
      <c r="C12" s="593">
        <v>21</v>
      </c>
      <c r="D12" s="593"/>
      <c r="E12" s="598">
        <v>21</v>
      </c>
      <c r="F12" s="599"/>
    </row>
    <row r="13" spans="1:6" ht="12">
      <c r="A13" s="228" t="s">
        <v>629</v>
      </c>
      <c r="B13" s="229" t="s">
        <v>630</v>
      </c>
      <c r="C13" s="593">
        <v>0</v>
      </c>
      <c r="D13" s="593"/>
      <c r="E13" s="598">
        <v>0</v>
      </c>
      <c r="F13" s="599"/>
    </row>
    <row r="14" spans="1:6" ht="12">
      <c r="A14" s="228" t="s">
        <v>631</v>
      </c>
      <c r="B14" s="229" t="s">
        <v>632</v>
      </c>
      <c r="C14" s="593">
        <v>0</v>
      </c>
      <c r="D14" s="593"/>
      <c r="E14" s="598">
        <v>0</v>
      </c>
      <c r="F14" s="599"/>
    </row>
    <row r="15" spans="1:6" ht="24">
      <c r="A15" s="228" t="s">
        <v>633</v>
      </c>
      <c r="B15" s="229" t="s">
        <v>634</v>
      </c>
      <c r="C15" s="593">
        <v>1730</v>
      </c>
      <c r="D15" s="593"/>
      <c r="E15" s="598">
        <v>1730</v>
      </c>
      <c r="F15" s="599"/>
    </row>
    <row r="16" spans="1:15" ht="12">
      <c r="A16" s="228" t="s">
        <v>635</v>
      </c>
      <c r="B16" s="229" t="s">
        <v>636</v>
      </c>
      <c r="C16" s="597">
        <v>69059</v>
      </c>
      <c r="D16" s="597">
        <v>0</v>
      </c>
      <c r="E16" s="598">
        <v>69059</v>
      </c>
      <c r="F16" s="599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6" ht="12">
      <c r="A17" s="228" t="s">
        <v>637</v>
      </c>
      <c r="B17" s="229" t="s">
        <v>638</v>
      </c>
      <c r="C17" s="593">
        <v>42385</v>
      </c>
      <c r="D17" s="593"/>
      <c r="E17" s="598">
        <v>42385</v>
      </c>
      <c r="F17" s="599"/>
    </row>
    <row r="18" spans="1:6" ht="12">
      <c r="A18" s="228" t="s">
        <v>631</v>
      </c>
      <c r="B18" s="229" t="s">
        <v>639</v>
      </c>
      <c r="C18" s="593">
        <v>26674</v>
      </c>
      <c r="D18" s="593"/>
      <c r="E18" s="598">
        <v>26674</v>
      </c>
      <c r="F18" s="599"/>
    </row>
    <row r="19" spans="1:15" ht="12">
      <c r="A19" s="230" t="s">
        <v>640</v>
      </c>
      <c r="B19" s="226" t="s">
        <v>641</v>
      </c>
      <c r="C19" s="596">
        <v>70810</v>
      </c>
      <c r="D19" s="596">
        <v>0</v>
      </c>
      <c r="E19" s="600">
        <v>70810</v>
      </c>
      <c r="F19" s="599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6" ht="12">
      <c r="A20" s="224" t="s">
        <v>642</v>
      </c>
      <c r="B20" s="227"/>
      <c r="C20" s="597"/>
      <c r="D20" s="596"/>
      <c r="E20" s="598">
        <v>0</v>
      </c>
      <c r="F20" s="599"/>
    </row>
    <row r="21" spans="1:6" ht="12">
      <c r="A21" s="228" t="s">
        <v>643</v>
      </c>
      <c r="B21" s="226" t="s">
        <v>644</v>
      </c>
      <c r="C21" s="593">
        <v>17472</v>
      </c>
      <c r="D21" s="593"/>
      <c r="E21" s="598">
        <v>17472</v>
      </c>
      <c r="F21" s="599"/>
    </row>
    <row r="22" spans="1:6" ht="12">
      <c r="A22" s="228"/>
      <c r="B22" s="227"/>
      <c r="C22" s="597"/>
      <c r="D22" s="596"/>
      <c r="E22" s="598"/>
      <c r="F22" s="599"/>
    </row>
    <row r="23" spans="1:6" ht="12">
      <c r="A23" s="224" t="s">
        <v>645</v>
      </c>
      <c r="B23" s="231"/>
      <c r="C23" s="597"/>
      <c r="D23" s="596"/>
      <c r="E23" s="598"/>
      <c r="F23" s="599"/>
    </row>
    <row r="24" spans="1:15" ht="12">
      <c r="A24" s="228" t="s">
        <v>646</v>
      </c>
      <c r="B24" s="229" t="s">
        <v>647</v>
      </c>
      <c r="C24" s="597">
        <v>18</v>
      </c>
      <c r="D24" s="597">
        <v>18</v>
      </c>
      <c r="E24" s="598"/>
      <c r="F24" s="599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6" ht="12">
      <c r="A25" s="228" t="s">
        <v>648</v>
      </c>
      <c r="B25" s="229" t="s">
        <v>649</v>
      </c>
      <c r="C25" s="593">
        <v>18</v>
      </c>
      <c r="D25" s="593">
        <v>18</v>
      </c>
      <c r="E25" s="598"/>
      <c r="F25" s="599"/>
    </row>
    <row r="26" spans="1:6" ht="12">
      <c r="A26" s="228" t="s">
        <v>650</v>
      </c>
      <c r="B26" s="229" t="s">
        <v>651</v>
      </c>
      <c r="C26" s="593">
        <v>0</v>
      </c>
      <c r="D26" s="593">
        <v>0</v>
      </c>
      <c r="E26" s="598"/>
      <c r="F26" s="599"/>
    </row>
    <row r="27" spans="1:6" ht="12">
      <c r="A27" s="228" t="s">
        <v>652</v>
      </c>
      <c r="B27" s="229" t="s">
        <v>653</v>
      </c>
      <c r="C27" s="593">
        <v>0</v>
      </c>
      <c r="D27" s="593">
        <v>0</v>
      </c>
      <c r="E27" s="598"/>
      <c r="F27" s="599"/>
    </row>
    <row r="28" spans="1:6" ht="12">
      <c r="A28" s="228" t="s">
        <v>654</v>
      </c>
      <c r="B28" s="229" t="s">
        <v>655</v>
      </c>
      <c r="C28" s="593">
        <v>112236</v>
      </c>
      <c r="D28" s="593">
        <v>112236</v>
      </c>
      <c r="E28" s="598"/>
      <c r="F28" s="599"/>
    </row>
    <row r="29" spans="1:6" ht="12">
      <c r="A29" s="228" t="s">
        <v>656</v>
      </c>
      <c r="B29" s="229" t="s">
        <v>657</v>
      </c>
      <c r="C29" s="593">
        <v>906</v>
      </c>
      <c r="D29" s="593">
        <v>906</v>
      </c>
      <c r="E29" s="598"/>
      <c r="F29" s="599"/>
    </row>
    <row r="30" spans="1:6" ht="24">
      <c r="A30" s="228" t="s">
        <v>658</v>
      </c>
      <c r="B30" s="229" t="s">
        <v>659</v>
      </c>
      <c r="C30" s="593">
        <v>1077</v>
      </c>
      <c r="D30" s="593">
        <v>1077</v>
      </c>
      <c r="E30" s="598"/>
      <c r="F30" s="599"/>
    </row>
    <row r="31" spans="1:6" ht="12">
      <c r="A31" s="228" t="s">
        <v>660</v>
      </c>
      <c r="B31" s="229" t="s">
        <v>661</v>
      </c>
      <c r="C31" s="593">
        <v>969</v>
      </c>
      <c r="D31" s="593">
        <v>969</v>
      </c>
      <c r="E31" s="598"/>
      <c r="F31" s="599"/>
    </row>
    <row r="32" spans="1:6" ht="12">
      <c r="A32" s="228" t="s">
        <v>662</v>
      </c>
      <c r="B32" s="229" t="s">
        <v>663</v>
      </c>
      <c r="C32" s="593">
        <v>2293</v>
      </c>
      <c r="D32" s="593">
        <v>2293</v>
      </c>
      <c r="E32" s="598"/>
      <c r="F32" s="599"/>
    </row>
    <row r="33" spans="1:15" ht="12">
      <c r="A33" s="228" t="s">
        <v>664</v>
      </c>
      <c r="B33" s="229" t="s">
        <v>665</v>
      </c>
      <c r="C33" s="597">
        <v>946</v>
      </c>
      <c r="D33" s="597">
        <v>946</v>
      </c>
      <c r="E33" s="598"/>
      <c r="F33" s="599"/>
      <c r="G33" s="212"/>
      <c r="H33" s="212"/>
      <c r="I33" s="212"/>
      <c r="J33" s="212"/>
      <c r="K33" s="212"/>
      <c r="L33" s="212"/>
      <c r="M33" s="212"/>
      <c r="N33" s="212"/>
      <c r="O33" s="212"/>
    </row>
    <row r="34" spans="1:6" ht="12">
      <c r="A34" s="228" t="s">
        <v>666</v>
      </c>
      <c r="B34" s="229" t="s">
        <v>667</v>
      </c>
      <c r="C34" s="593">
        <v>91</v>
      </c>
      <c r="D34" s="593">
        <v>91</v>
      </c>
      <c r="E34" s="598"/>
      <c r="F34" s="599"/>
    </row>
    <row r="35" spans="1:6" ht="12">
      <c r="A35" s="228" t="s">
        <v>668</v>
      </c>
      <c r="B35" s="229" t="s">
        <v>669</v>
      </c>
      <c r="C35" s="593">
        <v>787</v>
      </c>
      <c r="D35" s="593">
        <v>787</v>
      </c>
      <c r="E35" s="598"/>
      <c r="F35" s="599"/>
    </row>
    <row r="36" spans="1:6" ht="12">
      <c r="A36" s="228" t="s">
        <v>670</v>
      </c>
      <c r="B36" s="229" t="s">
        <v>671</v>
      </c>
      <c r="C36" s="593">
        <v>0</v>
      </c>
      <c r="D36" s="593">
        <v>0</v>
      </c>
      <c r="E36" s="598"/>
      <c r="F36" s="599"/>
    </row>
    <row r="37" spans="1:6" ht="12">
      <c r="A37" s="228" t="s">
        <v>672</v>
      </c>
      <c r="B37" s="229" t="s">
        <v>673</v>
      </c>
      <c r="C37" s="593">
        <v>68</v>
      </c>
      <c r="D37" s="593">
        <v>68</v>
      </c>
      <c r="E37" s="598"/>
      <c r="F37" s="599"/>
    </row>
    <row r="38" spans="1:15" ht="12">
      <c r="A38" s="228" t="s">
        <v>674</v>
      </c>
      <c r="B38" s="229" t="s">
        <v>675</v>
      </c>
      <c r="C38" s="597">
        <v>295215</v>
      </c>
      <c r="D38" s="597">
        <v>295215</v>
      </c>
      <c r="E38" s="598"/>
      <c r="F38" s="599"/>
      <c r="G38" s="212"/>
      <c r="H38" s="212"/>
      <c r="I38" s="212"/>
      <c r="J38" s="212"/>
      <c r="K38" s="212"/>
      <c r="L38" s="212"/>
      <c r="M38" s="212"/>
      <c r="N38" s="212"/>
      <c r="O38" s="212"/>
    </row>
    <row r="39" spans="1:6" ht="12">
      <c r="A39" s="228" t="s">
        <v>676</v>
      </c>
      <c r="B39" s="229" t="s">
        <v>677</v>
      </c>
      <c r="C39" s="593">
        <v>309</v>
      </c>
      <c r="D39" s="593">
        <v>309</v>
      </c>
      <c r="E39" s="598"/>
      <c r="F39" s="599"/>
    </row>
    <row r="40" spans="1:6" ht="12">
      <c r="A40" s="228" t="s">
        <v>678</v>
      </c>
      <c r="B40" s="229" t="s">
        <v>679</v>
      </c>
      <c r="C40" s="593">
        <v>0</v>
      </c>
      <c r="D40" s="593">
        <v>0</v>
      </c>
      <c r="E40" s="598"/>
      <c r="F40" s="599"/>
    </row>
    <row r="41" spans="1:6" ht="12">
      <c r="A41" s="228" t="s">
        <v>680</v>
      </c>
      <c r="B41" s="229" t="s">
        <v>681</v>
      </c>
      <c r="C41" s="593">
        <v>0</v>
      </c>
      <c r="D41" s="593">
        <v>0</v>
      </c>
      <c r="E41" s="598"/>
      <c r="F41" s="599"/>
    </row>
    <row r="42" spans="1:6" ht="12">
      <c r="A42" s="228" t="s">
        <v>682</v>
      </c>
      <c r="B42" s="229" t="s">
        <v>683</v>
      </c>
      <c r="C42" s="593">
        <v>294906</v>
      </c>
      <c r="D42" s="593">
        <v>294906</v>
      </c>
      <c r="E42" s="598"/>
      <c r="F42" s="599"/>
    </row>
    <row r="43" spans="1:15" ht="12">
      <c r="A43" s="230" t="s">
        <v>684</v>
      </c>
      <c r="B43" s="226" t="s">
        <v>685</v>
      </c>
      <c r="C43" s="596">
        <v>413660</v>
      </c>
      <c r="D43" s="596">
        <v>413660</v>
      </c>
      <c r="E43" s="600"/>
      <c r="F43" s="599"/>
      <c r="G43" s="212"/>
      <c r="H43" s="212"/>
      <c r="I43" s="212"/>
      <c r="J43" s="212"/>
      <c r="K43" s="212"/>
      <c r="L43" s="212"/>
      <c r="M43" s="212"/>
      <c r="N43" s="212"/>
      <c r="O43" s="212"/>
    </row>
    <row r="44" spans="1:15" ht="12">
      <c r="A44" s="224" t="s">
        <v>686</v>
      </c>
      <c r="B44" s="227" t="s">
        <v>687</v>
      </c>
      <c r="C44" s="596">
        <v>501942</v>
      </c>
      <c r="D44" s="596">
        <v>413660</v>
      </c>
      <c r="E44" s="596">
        <v>88282</v>
      </c>
      <c r="F44" s="599"/>
      <c r="G44" s="212"/>
      <c r="H44" s="212"/>
      <c r="I44" s="212"/>
      <c r="J44" s="212"/>
      <c r="K44" s="212"/>
      <c r="L44" s="212"/>
      <c r="M44" s="212"/>
      <c r="N44" s="212"/>
      <c r="O44" s="212"/>
    </row>
    <row r="45" spans="1:27" ht="12">
      <c r="A45" s="232"/>
      <c r="B45" s="233"/>
      <c r="C45" s="601"/>
      <c r="D45" s="601"/>
      <c r="E45" s="602"/>
      <c r="F45" s="599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2"/>
      <c r="B46" s="233"/>
      <c r="C46" s="601"/>
      <c r="D46" s="601"/>
      <c r="E46" s="602"/>
      <c r="F46" s="599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6" ht="12">
      <c r="A47" s="232" t="s">
        <v>688</v>
      </c>
      <c r="B47" s="233"/>
      <c r="C47" s="235"/>
      <c r="D47" s="235"/>
      <c r="E47" s="603"/>
      <c r="F47" s="604" t="s">
        <v>274</v>
      </c>
    </row>
    <row r="48" spans="1:6" s="222" customFormat="1" ht="24">
      <c r="A48" s="219" t="s">
        <v>461</v>
      </c>
      <c r="B48" s="220" t="s">
        <v>8</v>
      </c>
      <c r="C48" s="605" t="s">
        <v>689</v>
      </c>
      <c r="D48" s="606" t="s">
        <v>690</v>
      </c>
      <c r="E48" s="607"/>
      <c r="F48" s="607" t="s">
        <v>691</v>
      </c>
    </row>
    <row r="49" spans="1:6" s="222" customFormat="1" ht="12">
      <c r="A49" s="219"/>
      <c r="B49" s="223"/>
      <c r="C49" s="605"/>
      <c r="D49" s="224" t="s">
        <v>620</v>
      </c>
      <c r="E49" s="608" t="s">
        <v>621</v>
      </c>
      <c r="F49" s="607"/>
    </row>
    <row r="50" spans="1:6" s="222" customFormat="1" ht="12">
      <c r="A50" s="225" t="s">
        <v>12</v>
      </c>
      <c r="B50" s="223" t="s">
        <v>13</v>
      </c>
      <c r="C50" s="225">
        <v>1</v>
      </c>
      <c r="D50" s="225">
        <v>2</v>
      </c>
      <c r="E50" s="609">
        <v>3</v>
      </c>
      <c r="F50" s="609">
        <v>4</v>
      </c>
    </row>
    <row r="51" spans="1:6" ht="24">
      <c r="A51" s="224" t="s">
        <v>692</v>
      </c>
      <c r="B51" s="231"/>
      <c r="C51" s="610"/>
      <c r="D51" s="610"/>
      <c r="E51" s="596"/>
      <c r="F51" s="611"/>
    </row>
    <row r="52" spans="1:16" ht="24">
      <c r="A52" s="228" t="s">
        <v>693</v>
      </c>
      <c r="B52" s="229" t="s">
        <v>694</v>
      </c>
      <c r="C52" s="596">
        <v>17784</v>
      </c>
      <c r="D52" s="596">
        <v>0</v>
      </c>
      <c r="E52" s="597">
        <v>17784</v>
      </c>
      <c r="F52" s="596">
        <v>0</v>
      </c>
      <c r="G52" s="212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1:6" ht="12">
      <c r="A53" s="228" t="s">
        <v>695</v>
      </c>
      <c r="B53" s="229" t="s">
        <v>696</v>
      </c>
      <c r="C53" s="593">
        <v>17784</v>
      </c>
      <c r="D53" s="593"/>
      <c r="E53" s="597">
        <v>17784</v>
      </c>
      <c r="F53" s="593"/>
    </row>
    <row r="54" spans="1:6" ht="12">
      <c r="A54" s="228" t="s">
        <v>697</v>
      </c>
      <c r="B54" s="229" t="s">
        <v>698</v>
      </c>
      <c r="C54" s="593">
        <v>0</v>
      </c>
      <c r="D54" s="593"/>
      <c r="E54" s="597">
        <v>0</v>
      </c>
      <c r="F54" s="593"/>
    </row>
    <row r="55" spans="1:6" ht="12">
      <c r="A55" s="228" t="s">
        <v>682</v>
      </c>
      <c r="B55" s="229" t="s">
        <v>699</v>
      </c>
      <c r="C55" s="593">
        <v>0</v>
      </c>
      <c r="D55" s="593"/>
      <c r="E55" s="597">
        <v>0</v>
      </c>
      <c r="F55" s="593"/>
    </row>
    <row r="56" spans="1:16" ht="24">
      <c r="A56" s="228" t="s">
        <v>700</v>
      </c>
      <c r="B56" s="229" t="s">
        <v>701</v>
      </c>
      <c r="C56" s="596">
        <v>93273</v>
      </c>
      <c r="D56" s="596">
        <v>0</v>
      </c>
      <c r="E56" s="597">
        <v>93273</v>
      </c>
      <c r="F56" s="596">
        <v>0</v>
      </c>
      <c r="G56" s="212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1:6" ht="12">
      <c r="A57" s="228" t="s">
        <v>702</v>
      </c>
      <c r="B57" s="229" t="s">
        <v>703</v>
      </c>
      <c r="C57" s="593">
        <v>73512</v>
      </c>
      <c r="D57" s="593"/>
      <c r="E57" s="597">
        <v>73512</v>
      </c>
      <c r="F57" s="593"/>
    </row>
    <row r="58" spans="1:6" ht="12">
      <c r="A58" s="236" t="s">
        <v>704</v>
      </c>
      <c r="B58" s="229" t="s">
        <v>705</v>
      </c>
      <c r="C58" s="593">
        <v>0</v>
      </c>
      <c r="D58" s="593"/>
      <c r="E58" s="597">
        <v>0</v>
      </c>
      <c r="F58" s="593"/>
    </row>
    <row r="59" spans="1:6" ht="12">
      <c r="A59" s="236" t="s">
        <v>706</v>
      </c>
      <c r="B59" s="229" t="s">
        <v>707</v>
      </c>
      <c r="C59" s="593">
        <v>19761</v>
      </c>
      <c r="D59" s="593"/>
      <c r="E59" s="597">
        <v>19761</v>
      </c>
      <c r="F59" s="593"/>
    </row>
    <row r="60" spans="1:6" ht="12">
      <c r="A60" s="236" t="s">
        <v>704</v>
      </c>
      <c r="B60" s="229" t="s">
        <v>708</v>
      </c>
      <c r="C60" s="593">
        <v>0</v>
      </c>
      <c r="D60" s="593"/>
      <c r="E60" s="597">
        <v>0</v>
      </c>
      <c r="F60" s="593"/>
    </row>
    <row r="61" spans="1:6" ht="12">
      <c r="A61" s="228" t="s">
        <v>137</v>
      </c>
      <c r="B61" s="229" t="s">
        <v>709</v>
      </c>
      <c r="C61" s="593">
        <v>0</v>
      </c>
      <c r="D61" s="593"/>
      <c r="E61" s="597">
        <v>0</v>
      </c>
      <c r="F61" s="612"/>
    </row>
    <row r="62" spans="1:6" ht="12">
      <c r="A62" s="228" t="s">
        <v>140</v>
      </c>
      <c r="B62" s="229" t="s">
        <v>710</v>
      </c>
      <c r="C62" s="593">
        <v>775</v>
      </c>
      <c r="D62" s="593"/>
      <c r="E62" s="597">
        <v>775</v>
      </c>
      <c r="F62" s="612"/>
    </row>
    <row r="63" spans="1:6" ht="12">
      <c r="A63" s="228" t="s">
        <v>711</v>
      </c>
      <c r="B63" s="229" t="s">
        <v>712</v>
      </c>
      <c r="C63" s="593">
        <v>52556</v>
      </c>
      <c r="D63" s="593"/>
      <c r="E63" s="597">
        <v>52556</v>
      </c>
      <c r="F63" s="612"/>
    </row>
    <row r="64" spans="1:6" ht="12">
      <c r="A64" s="228" t="s">
        <v>713</v>
      </c>
      <c r="B64" s="229" t="s">
        <v>714</v>
      </c>
      <c r="C64" s="593">
        <v>34200</v>
      </c>
      <c r="D64" s="593"/>
      <c r="E64" s="597">
        <v>34200</v>
      </c>
      <c r="F64" s="612"/>
    </row>
    <row r="65" spans="1:6" ht="12">
      <c r="A65" s="228" t="s">
        <v>715</v>
      </c>
      <c r="B65" s="229" t="s">
        <v>716</v>
      </c>
      <c r="C65" s="593">
        <v>11467</v>
      </c>
      <c r="D65" s="593"/>
      <c r="E65" s="597">
        <v>11467</v>
      </c>
      <c r="F65" s="612"/>
    </row>
    <row r="66" spans="1:16" ht="12">
      <c r="A66" s="230" t="s">
        <v>717</v>
      </c>
      <c r="B66" s="226" t="s">
        <v>718</v>
      </c>
      <c r="C66" s="596">
        <v>198588</v>
      </c>
      <c r="D66" s="596">
        <v>0</v>
      </c>
      <c r="E66" s="597">
        <v>198588</v>
      </c>
      <c r="F66" s="596">
        <v>0</v>
      </c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6" ht="12">
      <c r="A67" s="224" t="s">
        <v>719</v>
      </c>
      <c r="B67" s="227"/>
      <c r="C67" s="596"/>
      <c r="D67" s="596"/>
      <c r="E67" s="597"/>
      <c r="F67" s="611"/>
    </row>
    <row r="68" spans="1:6" ht="12">
      <c r="A68" s="228" t="s">
        <v>720</v>
      </c>
      <c r="B68" s="237" t="s">
        <v>721</v>
      </c>
      <c r="C68" s="593">
        <v>244</v>
      </c>
      <c r="D68" s="593"/>
      <c r="E68" s="597">
        <v>244</v>
      </c>
      <c r="F68" s="612"/>
    </row>
    <row r="69" spans="1:6" ht="12">
      <c r="A69" s="224"/>
      <c r="B69" s="227"/>
      <c r="C69" s="596"/>
      <c r="D69" s="596"/>
      <c r="E69" s="597"/>
      <c r="F69" s="611"/>
    </row>
    <row r="70" spans="1:6" ht="24">
      <c r="A70" s="224" t="s">
        <v>722</v>
      </c>
      <c r="B70" s="231"/>
      <c r="C70" s="596"/>
      <c r="D70" s="596"/>
      <c r="E70" s="597"/>
      <c r="F70" s="611"/>
    </row>
    <row r="71" spans="1:16" ht="24">
      <c r="A71" s="228" t="s">
        <v>693</v>
      </c>
      <c r="B71" s="229" t="s">
        <v>723</v>
      </c>
      <c r="C71" s="597">
        <v>1454</v>
      </c>
      <c r="D71" s="597">
        <v>1454</v>
      </c>
      <c r="E71" s="597">
        <v>0</v>
      </c>
      <c r="F71" s="597">
        <v>0</v>
      </c>
      <c r="G71" s="212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1:6" ht="12">
      <c r="A72" s="228" t="s">
        <v>724</v>
      </c>
      <c r="B72" s="229" t="s">
        <v>725</v>
      </c>
      <c r="C72" s="593">
        <v>0</v>
      </c>
      <c r="D72" s="593">
        <v>0</v>
      </c>
      <c r="E72" s="597">
        <v>0</v>
      </c>
      <c r="F72" s="612"/>
    </row>
    <row r="73" spans="1:6" ht="12">
      <c r="A73" s="228" t="s">
        <v>726</v>
      </c>
      <c r="B73" s="229" t="s">
        <v>727</v>
      </c>
      <c r="C73" s="593">
        <v>0</v>
      </c>
      <c r="D73" s="593">
        <v>0</v>
      </c>
      <c r="E73" s="597">
        <v>0</v>
      </c>
      <c r="F73" s="612"/>
    </row>
    <row r="74" spans="1:6" ht="12">
      <c r="A74" s="238" t="s">
        <v>728</v>
      </c>
      <c r="B74" s="229" t="s">
        <v>729</v>
      </c>
      <c r="C74" s="593">
        <v>1454</v>
      </c>
      <c r="D74" s="593">
        <v>1454</v>
      </c>
      <c r="E74" s="597">
        <v>0</v>
      </c>
      <c r="F74" s="612"/>
    </row>
    <row r="75" spans="1:16" ht="24">
      <c r="A75" s="228" t="s">
        <v>700</v>
      </c>
      <c r="B75" s="229" t="s">
        <v>730</v>
      </c>
      <c r="C75" s="596">
        <v>16270</v>
      </c>
      <c r="D75" s="596">
        <v>16270</v>
      </c>
      <c r="E75" s="596">
        <v>0</v>
      </c>
      <c r="F75" s="596">
        <v>0</v>
      </c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6" ht="12">
      <c r="A76" s="228" t="s">
        <v>731</v>
      </c>
      <c r="B76" s="229" t="s">
        <v>732</v>
      </c>
      <c r="C76" s="593">
        <v>14314</v>
      </c>
      <c r="D76" s="593">
        <v>14314</v>
      </c>
      <c r="E76" s="597">
        <v>0</v>
      </c>
      <c r="F76" s="593"/>
    </row>
    <row r="77" spans="1:6" ht="12">
      <c r="A77" s="228" t="s">
        <v>733</v>
      </c>
      <c r="B77" s="229" t="s">
        <v>734</v>
      </c>
      <c r="C77" s="593">
        <v>0</v>
      </c>
      <c r="D77" s="593">
        <v>0</v>
      </c>
      <c r="E77" s="597">
        <v>0</v>
      </c>
      <c r="F77" s="593"/>
    </row>
    <row r="78" spans="1:6" ht="12">
      <c r="A78" s="228" t="s">
        <v>735</v>
      </c>
      <c r="B78" s="229" t="s">
        <v>736</v>
      </c>
      <c r="C78" s="593">
        <v>1956</v>
      </c>
      <c r="D78" s="593">
        <v>1956</v>
      </c>
      <c r="E78" s="597">
        <v>0</v>
      </c>
      <c r="F78" s="593"/>
    </row>
    <row r="79" spans="1:6" ht="12">
      <c r="A79" s="228" t="s">
        <v>704</v>
      </c>
      <c r="B79" s="229" t="s">
        <v>737</v>
      </c>
      <c r="C79" s="593">
        <v>0</v>
      </c>
      <c r="D79" s="593">
        <v>0</v>
      </c>
      <c r="E79" s="597">
        <v>0</v>
      </c>
      <c r="F79" s="593"/>
    </row>
    <row r="80" spans="1:16" ht="12">
      <c r="A80" s="228" t="s">
        <v>738</v>
      </c>
      <c r="B80" s="229" t="s">
        <v>739</v>
      </c>
      <c r="C80" s="596">
        <v>2350</v>
      </c>
      <c r="D80" s="613">
        <v>2350</v>
      </c>
      <c r="E80" s="596">
        <v>0</v>
      </c>
      <c r="F80" s="596">
        <v>0</v>
      </c>
      <c r="G80" s="212"/>
      <c r="H80" s="212"/>
      <c r="I80" s="212"/>
      <c r="J80" s="212"/>
      <c r="K80" s="212"/>
      <c r="L80" s="212"/>
      <c r="M80" s="212"/>
      <c r="N80" s="212"/>
      <c r="O80" s="212"/>
      <c r="P80" s="212"/>
    </row>
    <row r="81" spans="1:6" ht="12">
      <c r="A81" s="228" t="s">
        <v>740</v>
      </c>
      <c r="B81" s="229" t="s">
        <v>741</v>
      </c>
      <c r="C81" s="593">
        <v>0</v>
      </c>
      <c r="D81" s="593">
        <v>0</v>
      </c>
      <c r="E81" s="597">
        <v>0</v>
      </c>
      <c r="F81" s="593"/>
    </row>
    <row r="82" spans="1:6" ht="12">
      <c r="A82" s="228" t="s">
        <v>742</v>
      </c>
      <c r="B82" s="229" t="s">
        <v>743</v>
      </c>
      <c r="C82" s="593">
        <v>209</v>
      </c>
      <c r="D82" s="593">
        <v>209</v>
      </c>
      <c r="E82" s="597">
        <v>0</v>
      </c>
      <c r="F82" s="593"/>
    </row>
    <row r="83" spans="1:6" ht="24">
      <c r="A83" s="228" t="s">
        <v>744</v>
      </c>
      <c r="B83" s="229" t="s">
        <v>745</v>
      </c>
      <c r="C83" s="593">
        <v>101</v>
      </c>
      <c r="D83" s="593">
        <v>101</v>
      </c>
      <c r="E83" s="597">
        <v>0</v>
      </c>
      <c r="F83" s="593"/>
    </row>
    <row r="84" spans="1:6" ht="12">
      <c r="A84" s="228" t="s">
        <v>746</v>
      </c>
      <c r="B84" s="229" t="s">
        <v>747</v>
      </c>
      <c r="C84" s="593">
        <v>2040</v>
      </c>
      <c r="D84" s="593">
        <v>2040</v>
      </c>
      <c r="E84" s="597">
        <v>0</v>
      </c>
      <c r="F84" s="593"/>
    </row>
    <row r="85" spans="1:16" ht="12">
      <c r="A85" s="228" t="s">
        <v>748</v>
      </c>
      <c r="B85" s="229" t="s">
        <v>749</v>
      </c>
      <c r="C85" s="596">
        <v>151289</v>
      </c>
      <c r="D85" s="613">
        <v>151289</v>
      </c>
      <c r="E85" s="596">
        <v>0</v>
      </c>
      <c r="F85" s="596">
        <v>0</v>
      </c>
      <c r="G85" s="212"/>
      <c r="H85" s="212"/>
      <c r="I85" s="212"/>
      <c r="J85" s="212"/>
      <c r="K85" s="212"/>
      <c r="L85" s="212"/>
      <c r="M85" s="212"/>
      <c r="N85" s="212"/>
      <c r="O85" s="212"/>
      <c r="P85" s="212"/>
    </row>
    <row r="86" spans="1:6" ht="12">
      <c r="A86" s="228" t="s">
        <v>750</v>
      </c>
      <c r="B86" s="229" t="s">
        <v>751</v>
      </c>
      <c r="C86" s="593">
        <v>24070</v>
      </c>
      <c r="D86" s="593">
        <v>24070</v>
      </c>
      <c r="E86" s="597">
        <v>0</v>
      </c>
      <c r="F86" s="593"/>
    </row>
    <row r="87" spans="1:6" ht="12">
      <c r="A87" s="228" t="s">
        <v>752</v>
      </c>
      <c r="B87" s="229" t="s">
        <v>753</v>
      </c>
      <c r="C87" s="593">
        <v>118331</v>
      </c>
      <c r="D87" s="593">
        <v>118331</v>
      </c>
      <c r="E87" s="597">
        <v>0</v>
      </c>
      <c r="F87" s="593"/>
    </row>
    <row r="88" spans="1:6" ht="12">
      <c r="A88" s="228" t="s">
        <v>754</v>
      </c>
      <c r="B88" s="229" t="s">
        <v>755</v>
      </c>
      <c r="C88" s="593">
        <v>4206</v>
      </c>
      <c r="D88" s="593">
        <v>4206</v>
      </c>
      <c r="E88" s="597">
        <v>0</v>
      </c>
      <c r="F88" s="593"/>
    </row>
    <row r="89" spans="1:6" ht="12">
      <c r="A89" s="228" t="s">
        <v>756</v>
      </c>
      <c r="B89" s="229" t="s">
        <v>757</v>
      </c>
      <c r="C89" s="593">
        <v>3126</v>
      </c>
      <c r="D89" s="593">
        <v>3126</v>
      </c>
      <c r="E89" s="597">
        <v>0</v>
      </c>
      <c r="F89" s="593"/>
    </row>
    <row r="90" spans="1:16" ht="12">
      <c r="A90" s="228" t="s">
        <v>758</v>
      </c>
      <c r="B90" s="229" t="s">
        <v>759</v>
      </c>
      <c r="C90" s="596">
        <v>5131</v>
      </c>
      <c r="D90" s="613">
        <v>5131</v>
      </c>
      <c r="E90" s="596">
        <v>0</v>
      </c>
      <c r="F90" s="596">
        <v>0</v>
      </c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6" ht="12">
      <c r="A91" s="228" t="s">
        <v>760</v>
      </c>
      <c r="B91" s="229" t="s">
        <v>761</v>
      </c>
      <c r="C91" s="593">
        <v>92</v>
      </c>
      <c r="D91" s="593">
        <v>92</v>
      </c>
      <c r="E91" s="597">
        <v>0</v>
      </c>
      <c r="F91" s="593"/>
    </row>
    <row r="92" spans="1:6" ht="12">
      <c r="A92" s="228" t="s">
        <v>668</v>
      </c>
      <c r="B92" s="229" t="s">
        <v>762</v>
      </c>
      <c r="C92" s="593">
        <v>2368</v>
      </c>
      <c r="D92" s="593">
        <v>2368</v>
      </c>
      <c r="E92" s="597">
        <v>0</v>
      </c>
      <c r="F92" s="593"/>
    </row>
    <row r="93" spans="1:6" ht="12">
      <c r="A93" s="228" t="s">
        <v>672</v>
      </c>
      <c r="B93" s="229" t="s">
        <v>763</v>
      </c>
      <c r="C93" s="593">
        <v>2671</v>
      </c>
      <c r="D93" s="593">
        <v>2671</v>
      </c>
      <c r="E93" s="597">
        <v>0</v>
      </c>
      <c r="F93" s="593"/>
    </row>
    <row r="94" spans="1:6" ht="12">
      <c r="A94" s="228" t="s">
        <v>764</v>
      </c>
      <c r="B94" s="229" t="s">
        <v>765</v>
      </c>
      <c r="C94" s="593">
        <v>1556</v>
      </c>
      <c r="D94" s="593">
        <v>1556</v>
      </c>
      <c r="E94" s="597">
        <v>0</v>
      </c>
      <c r="F94" s="593"/>
    </row>
    <row r="95" spans="1:6" ht="12">
      <c r="A95" s="228" t="s">
        <v>766</v>
      </c>
      <c r="B95" s="229" t="s">
        <v>767</v>
      </c>
      <c r="C95" s="593">
        <v>13676</v>
      </c>
      <c r="D95" s="593">
        <v>13676</v>
      </c>
      <c r="E95" s="597">
        <v>0</v>
      </c>
      <c r="F95" s="612"/>
    </row>
    <row r="96" spans="1:16" ht="12">
      <c r="A96" s="230" t="s">
        <v>768</v>
      </c>
      <c r="B96" s="237" t="s">
        <v>769</v>
      </c>
      <c r="C96" s="596">
        <v>190170</v>
      </c>
      <c r="D96" s="596">
        <v>190170</v>
      </c>
      <c r="E96" s="596">
        <v>0</v>
      </c>
      <c r="F96" s="596">
        <v>0</v>
      </c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29" ht="12">
      <c r="A97" s="224" t="s">
        <v>770</v>
      </c>
      <c r="B97" s="227" t="s">
        <v>771</v>
      </c>
      <c r="C97" s="614">
        <v>389002</v>
      </c>
      <c r="D97" s="614">
        <v>190170</v>
      </c>
      <c r="E97" s="614">
        <v>198832</v>
      </c>
      <c r="F97" s="614">
        <v>0</v>
      </c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AC97" s="239"/>
    </row>
    <row r="98" spans="1:6" ht="12">
      <c r="A98" s="235"/>
      <c r="B98" s="240"/>
      <c r="C98" s="603"/>
      <c r="D98" s="603"/>
      <c r="E98" s="603"/>
      <c r="F98" s="599"/>
    </row>
    <row r="99" spans="1:29" ht="12">
      <c r="A99" s="232" t="s">
        <v>772</v>
      </c>
      <c r="B99" s="241"/>
      <c r="C99" s="603"/>
      <c r="D99" s="603"/>
      <c r="E99" s="603"/>
      <c r="F99" s="615" t="s">
        <v>773</v>
      </c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C99" s="239"/>
    </row>
    <row r="100" spans="1:16" s="243" customFormat="1" ht="24">
      <c r="A100" s="225" t="s">
        <v>461</v>
      </c>
      <c r="B100" s="227" t="s">
        <v>462</v>
      </c>
      <c r="C100" s="616" t="s">
        <v>774</v>
      </c>
      <c r="D100" s="616" t="s">
        <v>775</v>
      </c>
      <c r="E100" s="616" t="s">
        <v>776</v>
      </c>
      <c r="F100" s="616" t="s">
        <v>777</v>
      </c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</row>
    <row r="101" spans="1:16" s="243" customFormat="1" ht="12">
      <c r="A101" s="225" t="s">
        <v>12</v>
      </c>
      <c r="B101" s="227" t="s">
        <v>13</v>
      </c>
      <c r="C101" s="616">
        <v>1</v>
      </c>
      <c r="D101" s="616">
        <v>2</v>
      </c>
      <c r="E101" s="616">
        <v>3</v>
      </c>
      <c r="F101" s="609">
        <v>4</v>
      </c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</row>
    <row r="102" spans="1:14" ht="12">
      <c r="A102" s="228" t="s">
        <v>778</v>
      </c>
      <c r="B102" s="229" t="s">
        <v>779</v>
      </c>
      <c r="C102" s="593">
        <v>0</v>
      </c>
      <c r="D102" s="593"/>
      <c r="E102" s="593"/>
      <c r="F102" s="617">
        <v>0</v>
      </c>
      <c r="G102" s="212"/>
      <c r="H102" s="212"/>
      <c r="I102" s="212"/>
      <c r="J102" s="212"/>
      <c r="K102" s="212"/>
      <c r="L102" s="212"/>
      <c r="M102" s="212"/>
      <c r="N102" s="212"/>
    </row>
    <row r="103" spans="1:6" ht="12">
      <c r="A103" s="228" t="s">
        <v>780</v>
      </c>
      <c r="B103" s="229" t="s">
        <v>781</v>
      </c>
      <c r="C103" s="593">
        <v>32</v>
      </c>
      <c r="D103" s="593">
        <v>15</v>
      </c>
      <c r="E103" s="593">
        <v>47</v>
      </c>
      <c r="F103" s="617">
        <v>0</v>
      </c>
    </row>
    <row r="104" spans="1:6" ht="12">
      <c r="A104" s="228" t="s">
        <v>782</v>
      </c>
      <c r="B104" s="229" t="s">
        <v>783</v>
      </c>
      <c r="C104" s="593">
        <v>0</v>
      </c>
      <c r="D104" s="593">
        <v>323</v>
      </c>
      <c r="E104" s="593">
        <v>305</v>
      </c>
      <c r="F104" s="617">
        <v>18</v>
      </c>
    </row>
    <row r="105" spans="1:16" ht="12">
      <c r="A105" s="244" t="s">
        <v>784</v>
      </c>
      <c r="B105" s="227" t="s">
        <v>785</v>
      </c>
      <c r="C105" s="618">
        <v>32</v>
      </c>
      <c r="D105" s="618">
        <v>338</v>
      </c>
      <c r="E105" s="618">
        <v>352</v>
      </c>
      <c r="F105" s="618">
        <v>18</v>
      </c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</row>
    <row r="106" spans="1:27" ht="12">
      <c r="A106" s="245" t="s">
        <v>786</v>
      </c>
      <c r="B106" s="246"/>
      <c r="C106" s="576"/>
      <c r="D106" s="576"/>
      <c r="E106" s="576"/>
      <c r="F106" s="572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692" t="s">
        <v>787</v>
      </c>
      <c r="B107" s="692"/>
      <c r="C107" s="692"/>
      <c r="D107" s="692"/>
      <c r="E107" s="692"/>
      <c r="F107" s="692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6" ht="12">
      <c r="A108" s="232" t="str">
        <f>'справка №1-БАЛАНС'!A96</f>
        <v>Дата на съставяне: 24.6.2016 г.</v>
      </c>
      <c r="B108" s="233"/>
      <c r="C108" s="576"/>
      <c r="D108" s="576"/>
      <c r="E108" s="576"/>
      <c r="F108" s="572"/>
    </row>
    <row r="109" spans="1:6" ht="12">
      <c r="A109" s="684"/>
      <c r="B109" s="684"/>
      <c r="C109" s="685" t="s">
        <v>788</v>
      </c>
      <c r="D109" s="685"/>
      <c r="E109" s="685"/>
      <c r="F109" s="685"/>
    </row>
    <row r="110" spans="1:6" ht="12">
      <c r="A110" s="247"/>
      <c r="B110" s="248"/>
      <c r="C110" s="577" t="str">
        <f>'справка №3-ОПП по прекия метод'!C50:D50</f>
        <v>(И. Христов)</v>
      </c>
      <c r="D110" s="578"/>
      <c r="E110" s="577"/>
      <c r="F110" s="579"/>
    </row>
    <row r="111" spans="1:6" ht="12">
      <c r="A111" s="247"/>
      <c r="B111" s="248"/>
      <c r="C111" s="577"/>
      <c r="D111" s="578"/>
      <c r="E111" s="577"/>
      <c r="F111" s="579"/>
    </row>
    <row r="112" spans="1:6" ht="12">
      <c r="A112" s="247"/>
      <c r="B112" s="248"/>
      <c r="C112" s="686" t="s">
        <v>789</v>
      </c>
      <c r="D112" s="686"/>
      <c r="E112" s="686"/>
      <c r="F112" s="686"/>
    </row>
    <row r="113" spans="1:6" ht="12">
      <c r="A113" s="249"/>
      <c r="B113" s="250"/>
      <c r="C113" s="564" t="s">
        <v>522</v>
      </c>
      <c r="D113" s="580"/>
      <c r="E113" s="564"/>
      <c r="F113" s="564"/>
    </row>
    <row r="114" spans="1:6" ht="12">
      <c r="A114" s="249"/>
      <c r="B114" s="250"/>
      <c r="C114" s="564"/>
      <c r="D114" s="564"/>
      <c r="E114" s="564"/>
      <c r="F114" s="564"/>
    </row>
    <row r="115" spans="1:6" ht="12">
      <c r="A115" s="249"/>
      <c r="B115" s="250"/>
      <c r="C115" s="644" t="s">
        <v>878</v>
      </c>
      <c r="D115" s="644"/>
      <c r="E115" s="644"/>
      <c r="F115" s="564"/>
    </row>
    <row r="116" spans="1:6" ht="12">
      <c r="A116" s="249"/>
      <c r="B116" s="250"/>
      <c r="C116" s="645" t="s">
        <v>879</v>
      </c>
      <c r="D116" s="645"/>
      <c r="E116" s="453"/>
      <c r="F116" s="564"/>
    </row>
  </sheetData>
  <sheetProtection/>
  <mergeCells count="9">
    <mergeCell ref="C115:E115"/>
    <mergeCell ref="C116:D116"/>
    <mergeCell ref="A109:B109"/>
    <mergeCell ref="C109:F109"/>
    <mergeCell ref="C112:F112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D76:D95 C25:D32 C34:D37 C53:D55 F53:F55 C39:D42 F57:F65 C68:D68 F68 C91:C95 F72:F74 C76:C79 F76:F79 C86:C89 F81:F84 C81:C84 F86:F89 C72:D74 F91:F95 C57:D65 C102:E104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Q35"/>
  <sheetViews>
    <sheetView zoomScalePageLayoutView="0" workbookViewId="0" topLeftCell="A10">
      <selection activeCell="H32" sqref="H32:J33"/>
    </sheetView>
  </sheetViews>
  <sheetFormatPr defaultColWidth="9.140625" defaultRowHeight="12.75"/>
  <cols>
    <col min="1" max="1" width="38.57421875" style="0" bestFit="1" customWidth="1"/>
    <col min="2" max="2" width="11.8515625" style="0" customWidth="1"/>
    <col min="3" max="3" width="10.28125" style="0" bestFit="1" customWidth="1"/>
    <col min="4" max="4" width="11.00390625" style="0" customWidth="1"/>
    <col min="5" max="5" width="8.8515625" style="0" bestFit="1" customWidth="1"/>
    <col min="6" max="6" width="14.7109375" style="0" bestFit="1" customWidth="1"/>
    <col min="7" max="7" width="10.28125" style="0" bestFit="1" customWidth="1"/>
    <col min="8" max="8" width="9.57421875" style="0" bestFit="1" customWidth="1"/>
    <col min="9" max="9" width="14.28125" style="0" customWidth="1"/>
  </cols>
  <sheetData>
    <row r="1" spans="1:9" s="212" customFormat="1" ht="12">
      <c r="A1" s="252"/>
      <c r="B1" s="253"/>
      <c r="C1" s="252"/>
      <c r="D1" s="252"/>
      <c r="E1" s="252"/>
      <c r="F1" s="252"/>
      <c r="G1" s="252"/>
      <c r="H1" s="252"/>
      <c r="I1" s="252"/>
    </row>
    <row r="2" spans="1:9" s="212" customFormat="1" ht="12">
      <c r="A2" s="252"/>
      <c r="B2" s="253"/>
      <c r="C2" s="254"/>
      <c r="D2" s="255"/>
      <c r="E2" s="495" t="s">
        <v>790</v>
      </c>
      <c r="F2" s="254"/>
      <c r="G2" s="254"/>
      <c r="H2" s="252"/>
      <c r="I2" s="252"/>
    </row>
    <row r="3" spans="1:9" s="212" customFormat="1" ht="12">
      <c r="A3" s="252"/>
      <c r="B3" s="253"/>
      <c r="C3" s="256" t="s">
        <v>791</v>
      </c>
      <c r="D3" s="256"/>
      <c r="E3" s="256"/>
      <c r="F3" s="256"/>
      <c r="G3" s="256"/>
      <c r="H3" s="252"/>
      <c r="I3" s="252"/>
    </row>
    <row r="4" spans="1:9" s="212" customFormat="1" ht="15" customHeight="1">
      <c r="A4" s="257" t="s">
        <v>526</v>
      </c>
      <c r="B4" s="698" t="s">
        <v>861</v>
      </c>
      <c r="C4" s="698"/>
      <c r="D4" s="698"/>
      <c r="E4" s="698"/>
      <c r="F4" s="698"/>
      <c r="G4" s="699" t="s">
        <v>1</v>
      </c>
      <c r="H4" s="699"/>
      <c r="I4" s="358">
        <v>175187337</v>
      </c>
    </row>
    <row r="5" spans="1:9" s="212" customFormat="1" ht="15">
      <c r="A5" s="258" t="s">
        <v>5</v>
      </c>
      <c r="B5" s="700" t="str">
        <f>'справка №3-ОПП по прекия метод'!B6</f>
        <v>01.01.2015-31.12.2015 г.</v>
      </c>
      <c r="C5" s="700"/>
      <c r="D5" s="700"/>
      <c r="E5" s="700"/>
      <c r="F5" s="700"/>
      <c r="G5" s="701" t="s">
        <v>3</v>
      </c>
      <c r="H5" s="702"/>
      <c r="I5" s="259" t="str">
        <f>'[6]справка №1-БАЛАНС'!H4</f>
        <v> </v>
      </c>
    </row>
    <row r="6" spans="1:9" s="212" customFormat="1" ht="12">
      <c r="A6" s="260"/>
      <c r="B6" s="261"/>
      <c r="C6" s="262"/>
      <c r="D6" s="262"/>
      <c r="E6" s="262"/>
      <c r="F6" s="262"/>
      <c r="G6" s="262"/>
      <c r="H6" s="262"/>
      <c r="I6" s="260" t="s">
        <v>792</v>
      </c>
    </row>
    <row r="7" spans="1:9" s="268" customFormat="1" ht="12">
      <c r="A7" s="263" t="s">
        <v>461</v>
      </c>
      <c r="B7" s="264"/>
      <c r="C7" s="263" t="s">
        <v>793</v>
      </c>
      <c r="D7" s="265"/>
      <c r="E7" s="266"/>
      <c r="F7" s="267" t="s">
        <v>794</v>
      </c>
      <c r="G7" s="267"/>
      <c r="H7" s="267"/>
      <c r="I7" s="267"/>
    </row>
    <row r="8" spans="1:9" s="268" customFormat="1" ht="21.75" customHeight="1">
      <c r="A8" s="263"/>
      <c r="B8" s="269" t="s">
        <v>8</v>
      </c>
      <c r="C8" s="270" t="s">
        <v>795</v>
      </c>
      <c r="D8" s="270" t="s">
        <v>796</v>
      </c>
      <c r="E8" s="270" t="s">
        <v>797</v>
      </c>
      <c r="F8" s="266" t="s">
        <v>798</v>
      </c>
      <c r="G8" s="271" t="s">
        <v>799</v>
      </c>
      <c r="H8" s="271"/>
      <c r="I8" s="271" t="s">
        <v>857</v>
      </c>
    </row>
    <row r="9" spans="1:9" s="268" customFormat="1" ht="15.75" customHeight="1">
      <c r="A9" s="263"/>
      <c r="B9" s="272"/>
      <c r="C9" s="273"/>
      <c r="D9" s="273"/>
      <c r="E9" s="273"/>
      <c r="F9" s="266"/>
      <c r="G9" s="274" t="s">
        <v>536</v>
      </c>
      <c r="H9" s="274" t="s">
        <v>537</v>
      </c>
      <c r="I9" s="271"/>
    </row>
    <row r="10" spans="1:9" s="278" customFormat="1" ht="12">
      <c r="A10" s="275" t="s">
        <v>12</v>
      </c>
      <c r="B10" s="276" t="s">
        <v>13</v>
      </c>
      <c r="C10" s="277">
        <v>1</v>
      </c>
      <c r="D10" s="277">
        <v>2</v>
      </c>
      <c r="E10" s="277">
        <v>3</v>
      </c>
      <c r="F10" s="275">
        <v>4</v>
      </c>
      <c r="G10" s="275">
        <v>5</v>
      </c>
      <c r="H10" s="275">
        <v>6</v>
      </c>
      <c r="I10" s="275">
        <v>7</v>
      </c>
    </row>
    <row r="11" spans="1:9" s="278" customFormat="1" ht="20.25" customHeight="1">
      <c r="A11" s="279" t="s">
        <v>800</v>
      </c>
      <c r="B11" s="280"/>
      <c r="C11" s="275"/>
      <c r="D11" s="275"/>
      <c r="E11" s="275"/>
      <c r="F11" s="275"/>
      <c r="G11" s="275"/>
      <c r="H11" s="275"/>
      <c r="I11" s="275"/>
    </row>
    <row r="12" spans="1:9" s="278" customFormat="1" ht="12">
      <c r="A12" s="281" t="s">
        <v>801</v>
      </c>
      <c r="B12" s="282" t="s">
        <v>802</v>
      </c>
      <c r="C12" s="494">
        <v>243926</v>
      </c>
      <c r="D12" s="494">
        <v>0</v>
      </c>
      <c r="E12" s="494">
        <v>0</v>
      </c>
      <c r="F12" s="494">
        <v>298</v>
      </c>
      <c r="G12" s="494">
        <v>0</v>
      </c>
      <c r="H12" s="494">
        <v>0</v>
      </c>
      <c r="I12" s="586">
        <v>298</v>
      </c>
    </row>
    <row r="13" spans="1:10" s="278" customFormat="1" ht="12">
      <c r="A13" s="281" t="s">
        <v>803</v>
      </c>
      <c r="B13" s="282" t="s">
        <v>804</v>
      </c>
      <c r="C13" s="494">
        <v>0</v>
      </c>
      <c r="D13" s="494">
        <v>0</v>
      </c>
      <c r="E13" s="494">
        <v>0</v>
      </c>
      <c r="F13" s="494">
        <v>0</v>
      </c>
      <c r="G13" s="494">
        <v>0</v>
      </c>
      <c r="H13" s="494">
        <v>0</v>
      </c>
      <c r="I13" s="586">
        <v>0</v>
      </c>
      <c r="J13" s="511"/>
    </row>
    <row r="14" spans="1:9" s="278" customFormat="1" ht="12">
      <c r="A14" s="281" t="s">
        <v>599</v>
      </c>
      <c r="B14" s="282" t="s">
        <v>805</v>
      </c>
      <c r="C14" s="494">
        <v>0</v>
      </c>
      <c r="D14" s="494">
        <v>0</v>
      </c>
      <c r="E14" s="494">
        <v>0</v>
      </c>
      <c r="F14" s="494"/>
      <c r="G14" s="494"/>
      <c r="H14" s="494"/>
      <c r="I14" s="586">
        <v>0</v>
      </c>
    </row>
    <row r="15" spans="1:9" s="278" customFormat="1" ht="12">
      <c r="A15" s="281" t="s">
        <v>806</v>
      </c>
      <c r="B15" s="282" t="s">
        <v>807</v>
      </c>
      <c r="C15" s="494">
        <v>0</v>
      </c>
      <c r="D15" s="494">
        <v>0</v>
      </c>
      <c r="E15" s="494">
        <v>0</v>
      </c>
      <c r="F15" s="494"/>
      <c r="G15" s="494"/>
      <c r="H15" s="494"/>
      <c r="I15" s="586">
        <v>0</v>
      </c>
    </row>
    <row r="16" spans="1:9" s="278" customFormat="1" ht="12">
      <c r="A16" s="281" t="s">
        <v>76</v>
      </c>
      <c r="B16" s="282" t="s">
        <v>808</v>
      </c>
      <c r="C16" s="494">
        <v>945</v>
      </c>
      <c r="D16" s="494">
        <v>0</v>
      </c>
      <c r="E16" s="494">
        <v>0</v>
      </c>
      <c r="F16" s="494">
        <v>10</v>
      </c>
      <c r="G16" s="494">
        <v>0</v>
      </c>
      <c r="H16" s="494">
        <v>0</v>
      </c>
      <c r="I16" s="586">
        <v>10</v>
      </c>
    </row>
    <row r="17" spans="1:9" s="278" customFormat="1" ht="12">
      <c r="A17" s="284" t="s">
        <v>567</v>
      </c>
      <c r="B17" s="285" t="s">
        <v>809</v>
      </c>
      <c r="C17" s="587">
        <v>244871</v>
      </c>
      <c r="D17" s="587">
        <v>0</v>
      </c>
      <c r="E17" s="587">
        <v>0</v>
      </c>
      <c r="F17" s="587">
        <v>308</v>
      </c>
      <c r="G17" s="587">
        <v>0</v>
      </c>
      <c r="H17" s="587">
        <v>0</v>
      </c>
      <c r="I17" s="587">
        <v>308</v>
      </c>
    </row>
    <row r="18" spans="1:9" s="278" customFormat="1" ht="18" customHeight="1">
      <c r="A18" s="279" t="s">
        <v>810</v>
      </c>
      <c r="B18" s="287"/>
      <c r="C18" s="367"/>
      <c r="D18" s="283"/>
      <c r="E18" s="283"/>
      <c r="F18" s="367"/>
      <c r="G18" s="367"/>
      <c r="H18" s="367"/>
      <c r="I18" s="586"/>
    </row>
    <row r="19" spans="1:16" s="278" customFormat="1" ht="12">
      <c r="A19" s="281" t="s">
        <v>801</v>
      </c>
      <c r="B19" s="282" t="s">
        <v>811</v>
      </c>
      <c r="C19" s="494">
        <v>4906340</v>
      </c>
      <c r="D19" s="494">
        <v>0</v>
      </c>
      <c r="E19" s="494">
        <v>0</v>
      </c>
      <c r="F19" s="494">
        <v>66451</v>
      </c>
      <c r="G19" s="494">
        <v>5140</v>
      </c>
      <c r="H19" s="494">
        <v>794</v>
      </c>
      <c r="I19" s="586">
        <v>70797</v>
      </c>
      <c r="J19" s="286"/>
      <c r="K19" s="286"/>
      <c r="L19" s="286"/>
      <c r="M19" s="286"/>
      <c r="N19" s="286"/>
      <c r="O19" s="286"/>
      <c r="P19" s="286"/>
    </row>
    <row r="20" spans="1:16" s="278" customFormat="1" ht="12">
      <c r="A20" s="281" t="s">
        <v>812</v>
      </c>
      <c r="B20" s="282" t="s">
        <v>813</v>
      </c>
      <c r="C20" s="494">
        <v>0</v>
      </c>
      <c r="D20" s="494">
        <v>0</v>
      </c>
      <c r="E20" s="494">
        <v>0</v>
      </c>
      <c r="F20" s="494">
        <v>0</v>
      </c>
      <c r="G20" s="494">
        <v>0</v>
      </c>
      <c r="H20" s="494">
        <v>0</v>
      </c>
      <c r="I20" s="586">
        <v>0</v>
      </c>
      <c r="J20" s="286"/>
      <c r="K20" s="286"/>
      <c r="L20" s="286"/>
      <c r="M20" s="286"/>
      <c r="N20" s="286"/>
      <c r="O20" s="286"/>
      <c r="P20" s="286"/>
    </row>
    <row r="21" spans="1:16" s="278" customFormat="1" ht="12">
      <c r="A21" s="281" t="s">
        <v>814</v>
      </c>
      <c r="B21" s="282" t="s">
        <v>815</v>
      </c>
      <c r="C21" s="494">
        <v>3110822</v>
      </c>
      <c r="D21" s="494">
        <v>0</v>
      </c>
      <c r="E21" s="494">
        <v>0</v>
      </c>
      <c r="F21" s="494">
        <v>12608</v>
      </c>
      <c r="G21" s="494">
        <v>160</v>
      </c>
      <c r="H21" s="494">
        <v>271</v>
      </c>
      <c r="I21" s="586">
        <v>12497</v>
      </c>
      <c r="J21" s="286"/>
      <c r="K21" s="286"/>
      <c r="L21" s="286"/>
      <c r="M21" s="286"/>
      <c r="N21" s="286"/>
      <c r="O21" s="286"/>
      <c r="P21" s="286"/>
    </row>
    <row r="22" spans="1:16" s="278" customFormat="1" ht="12">
      <c r="A22" s="281" t="s">
        <v>816</v>
      </c>
      <c r="B22" s="282" t="s">
        <v>817</v>
      </c>
      <c r="C22" s="494">
        <v>0</v>
      </c>
      <c r="D22" s="494">
        <v>0</v>
      </c>
      <c r="E22" s="494">
        <v>0</v>
      </c>
      <c r="F22" s="494">
        <v>0</v>
      </c>
      <c r="G22" s="494">
        <v>0</v>
      </c>
      <c r="H22" s="494">
        <v>0</v>
      </c>
      <c r="I22" s="586">
        <v>0</v>
      </c>
      <c r="J22" s="286"/>
      <c r="K22" s="286"/>
      <c r="L22" s="286"/>
      <c r="M22" s="286"/>
      <c r="N22" s="286"/>
      <c r="O22" s="286"/>
      <c r="P22" s="286"/>
    </row>
    <row r="23" spans="1:16" s="278" customFormat="1" ht="12">
      <c r="A23" s="281" t="s">
        <v>818</v>
      </c>
      <c r="B23" s="282" t="s">
        <v>819</v>
      </c>
      <c r="C23" s="494">
        <v>8616715</v>
      </c>
      <c r="D23" s="494">
        <v>0</v>
      </c>
      <c r="E23" s="494">
        <v>0</v>
      </c>
      <c r="F23" s="494">
        <v>9400</v>
      </c>
      <c r="G23" s="494">
        <v>2517</v>
      </c>
      <c r="H23" s="494">
        <v>2682</v>
      </c>
      <c r="I23" s="586">
        <v>9235</v>
      </c>
      <c r="J23" s="286"/>
      <c r="K23" s="286"/>
      <c r="L23" s="286"/>
      <c r="M23" s="286"/>
      <c r="N23" s="286"/>
      <c r="O23" s="286"/>
      <c r="P23" s="286"/>
    </row>
    <row r="24" spans="1:16" s="278" customFormat="1" ht="12">
      <c r="A24" s="281" t="s">
        <v>820</v>
      </c>
      <c r="B24" s="282" t="s">
        <v>821</v>
      </c>
      <c r="C24" s="494">
        <v>7313980</v>
      </c>
      <c r="D24" s="494">
        <v>0</v>
      </c>
      <c r="E24" s="494">
        <v>0</v>
      </c>
      <c r="F24" s="494">
        <v>11193</v>
      </c>
      <c r="G24" s="494">
        <v>0</v>
      </c>
      <c r="H24" s="494">
        <v>0</v>
      </c>
      <c r="I24" s="586">
        <v>11193</v>
      </c>
      <c r="J24" s="286"/>
      <c r="K24" s="286"/>
      <c r="L24" s="286"/>
      <c r="M24" s="286"/>
      <c r="N24" s="286"/>
      <c r="O24" s="286"/>
      <c r="P24" s="286"/>
    </row>
    <row r="25" spans="1:16" s="278" customFormat="1" ht="12">
      <c r="A25" s="288" t="s">
        <v>822</v>
      </c>
      <c r="B25" s="289" t="s">
        <v>823</v>
      </c>
      <c r="C25" s="494">
        <v>16</v>
      </c>
      <c r="D25" s="494">
        <v>0</v>
      </c>
      <c r="E25" s="494">
        <v>0</v>
      </c>
      <c r="F25" s="494">
        <v>13124</v>
      </c>
      <c r="G25" s="494">
        <v>8172</v>
      </c>
      <c r="H25" s="494">
        <v>5614</v>
      </c>
      <c r="I25" s="586">
        <v>15682</v>
      </c>
      <c r="J25" s="286"/>
      <c r="K25" s="286"/>
      <c r="L25" s="286"/>
      <c r="M25" s="286"/>
      <c r="N25" s="286"/>
      <c r="O25" s="286"/>
      <c r="P25" s="286"/>
    </row>
    <row r="26" spans="1:16" s="278" customFormat="1" ht="12">
      <c r="A26" s="284" t="s">
        <v>824</v>
      </c>
      <c r="B26" s="285" t="s">
        <v>825</v>
      </c>
      <c r="C26" s="587">
        <v>23947873</v>
      </c>
      <c r="D26" s="587">
        <v>0</v>
      </c>
      <c r="E26" s="587">
        <v>0</v>
      </c>
      <c r="F26" s="587">
        <v>112776</v>
      </c>
      <c r="G26" s="587">
        <v>15989</v>
      </c>
      <c r="H26" s="587">
        <v>9361</v>
      </c>
      <c r="I26" s="587">
        <v>119404</v>
      </c>
      <c r="J26" s="286"/>
      <c r="K26" s="286"/>
      <c r="L26" s="286"/>
      <c r="M26" s="286"/>
      <c r="N26" s="286"/>
      <c r="O26" s="286"/>
      <c r="P26" s="286"/>
    </row>
    <row r="28" spans="8:9" ht="15" customHeight="1">
      <c r="H28" s="359"/>
      <c r="I28" s="360"/>
    </row>
    <row r="29" spans="1:17" ht="15" customHeight="1">
      <c r="A29" s="362" t="str">
        <f>'справка №1-БАЛАНС'!A96</f>
        <v>Дата на съставяне: 24.6.2016 г.</v>
      </c>
      <c r="B29" s="362"/>
      <c r="C29" s="364" t="s">
        <v>862</v>
      </c>
      <c r="D29" s="364"/>
      <c r="E29" s="363"/>
      <c r="F29" s="361"/>
      <c r="G29" s="364"/>
      <c r="H29" s="631" t="s">
        <v>860</v>
      </c>
      <c r="I29" s="631"/>
      <c r="J29" s="697"/>
      <c r="K29" s="697"/>
      <c r="L29" s="697"/>
      <c r="M29" s="697"/>
      <c r="N29" s="693"/>
      <c r="O29" s="694"/>
      <c r="P29" s="694"/>
      <c r="Q29" s="694"/>
    </row>
    <row r="30" spans="1:17" ht="14.25">
      <c r="A30" s="365"/>
      <c r="B30" s="365"/>
      <c r="C30" s="651" t="str">
        <f>'справка №3-ОПП по прекия метод'!C50:D50</f>
        <v>(И. Христов)</v>
      </c>
      <c r="D30" s="651"/>
      <c r="E30" s="366"/>
      <c r="F30" s="486"/>
      <c r="G30" s="365"/>
      <c r="H30" s="695" t="s">
        <v>611</v>
      </c>
      <c r="I30" s="695"/>
      <c r="J30" s="365"/>
      <c r="K30" s="365"/>
      <c r="L30" s="365"/>
      <c r="M30" s="365"/>
      <c r="N30" s="365"/>
      <c r="O30" s="696"/>
      <c r="P30" s="696"/>
      <c r="Q30" s="365"/>
    </row>
    <row r="31" spans="1:7" ht="12.75">
      <c r="A31" s="57"/>
      <c r="B31" s="57"/>
      <c r="C31" s="57"/>
      <c r="D31" s="57"/>
      <c r="E31" s="57"/>
      <c r="F31" s="488"/>
      <c r="G31" s="57"/>
    </row>
    <row r="32" spans="1:10" ht="12.75">
      <c r="A32" s="57"/>
      <c r="B32" s="57"/>
      <c r="C32" s="57"/>
      <c r="D32" s="57"/>
      <c r="E32" s="57"/>
      <c r="F32" s="488"/>
      <c r="G32" s="57"/>
      <c r="H32" s="644" t="s">
        <v>878</v>
      </c>
      <c r="I32" s="644"/>
      <c r="J32" s="644"/>
    </row>
    <row r="33" spans="1:10" ht="12.75">
      <c r="A33" s="57"/>
      <c r="B33" s="57"/>
      <c r="C33" s="57"/>
      <c r="D33" s="57"/>
      <c r="E33" s="57"/>
      <c r="F33" s="489"/>
      <c r="G33" s="57"/>
      <c r="H33" s="632" t="s">
        <v>879</v>
      </c>
      <c r="I33" s="632"/>
      <c r="J33" s="453"/>
    </row>
    <row r="34" spans="1:9" ht="12.75">
      <c r="A34" s="57"/>
      <c r="B34" s="57"/>
      <c r="C34" s="57"/>
      <c r="D34" s="57"/>
      <c r="E34" s="57"/>
      <c r="F34" s="488"/>
      <c r="G34" s="57"/>
      <c r="H34" s="57"/>
      <c r="I34" s="458"/>
    </row>
    <row r="35" spans="1:9" ht="12.75">
      <c r="A35" s="57"/>
      <c r="B35" s="57"/>
      <c r="C35" s="57"/>
      <c r="D35" s="57"/>
      <c r="E35" s="57"/>
      <c r="F35" s="487"/>
      <c r="G35" s="57"/>
      <c r="H35" s="57"/>
      <c r="I35" s="57"/>
    </row>
  </sheetData>
  <sheetProtection/>
  <mergeCells count="10">
    <mergeCell ref="B4:F4"/>
    <mergeCell ref="G4:H4"/>
    <mergeCell ref="B5:F5"/>
    <mergeCell ref="G5:H5"/>
    <mergeCell ref="H32:J32"/>
    <mergeCell ref="N29:Q29"/>
    <mergeCell ref="H30:I30"/>
    <mergeCell ref="O30:P30"/>
    <mergeCell ref="C30:D30"/>
    <mergeCell ref="J29:M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H26 F33 C12:H16 C19:H25">
      <formula1>0</formula1>
      <formula2>9999999999999990</formula2>
    </dataValidation>
  </dataValidations>
  <printOptions/>
  <pageMargins left="0.75" right="0.48" top="1" bottom="1" header="0.5" footer="0.5"/>
  <pageSetup horizontalDpi="600" verticalDpi="600" orientation="landscape" paperSize="9" scale="9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B1:Q85"/>
  <sheetViews>
    <sheetView zoomScalePageLayoutView="0" workbookViewId="0" topLeftCell="A74">
      <selection activeCell="D84" sqref="D84:F85"/>
    </sheetView>
  </sheetViews>
  <sheetFormatPr defaultColWidth="10.7109375" defaultRowHeight="12.75"/>
  <cols>
    <col min="1" max="1" width="2.28125" style="290" customWidth="1"/>
    <col min="2" max="2" width="34.00390625" style="290" customWidth="1"/>
    <col min="3" max="3" width="8.140625" style="348" customWidth="1"/>
    <col min="4" max="4" width="10.7109375" style="378" customWidth="1"/>
    <col min="5" max="5" width="10.8515625" style="350" customWidth="1"/>
    <col min="6" max="7" width="16.28125" style="350" customWidth="1"/>
    <col min="8" max="16384" width="10.7109375" style="290" customWidth="1"/>
  </cols>
  <sheetData>
    <row r="1" spans="2:7" ht="15.75" customHeight="1">
      <c r="B1" s="291"/>
      <c r="C1" s="292"/>
      <c r="D1" s="368"/>
      <c r="E1" s="293"/>
      <c r="F1" s="293"/>
      <c r="G1" s="293"/>
    </row>
    <row r="2" spans="2:7" ht="12.75" customHeight="1">
      <c r="B2" s="294" t="s">
        <v>826</v>
      </c>
      <c r="C2" s="294"/>
      <c r="D2" s="369"/>
      <c r="E2" s="295"/>
      <c r="F2" s="295"/>
      <c r="G2" s="295"/>
    </row>
    <row r="3" spans="2:7" ht="12.75" customHeight="1">
      <c r="B3" s="294" t="s">
        <v>827</v>
      </c>
      <c r="C3" s="294"/>
      <c r="D3" s="369"/>
      <c r="E3" s="295"/>
      <c r="F3" s="295"/>
      <c r="G3" s="295"/>
    </row>
    <row r="4" spans="2:7" ht="12.75" customHeight="1">
      <c r="B4" s="296"/>
      <c r="C4" s="297"/>
      <c r="D4" s="370"/>
      <c r="E4" s="298"/>
      <c r="F4" s="298"/>
      <c r="G4" s="298"/>
    </row>
    <row r="5" spans="2:7" ht="12.75" customHeight="1">
      <c r="B5" s="299" t="s">
        <v>526</v>
      </c>
      <c r="C5" s="704" t="str">
        <f>'справка №1-БАЛАНС'!E3</f>
        <v>ЕВРОХОЛД БЪЛГАРИЯ АД</v>
      </c>
      <c r="D5" s="705"/>
      <c r="E5" s="705"/>
      <c r="F5" s="300" t="s">
        <v>1</v>
      </c>
      <c r="G5" s="301">
        <f>'справка №1-БАЛАНС'!H3</f>
        <v>175187337</v>
      </c>
    </row>
    <row r="6" spans="2:14" ht="15" customHeight="1">
      <c r="B6" s="302" t="s">
        <v>828</v>
      </c>
      <c r="C6" s="706" t="str">
        <f>'справка № 2-ОТЧЕТ ЗА ДОХОДИТЕ'!B4</f>
        <v>01.01.2015-31.12.2015 г.</v>
      </c>
      <c r="D6" s="706"/>
      <c r="E6" s="303"/>
      <c r="F6" s="304" t="s">
        <v>3</v>
      </c>
      <c r="G6" s="305"/>
      <c r="H6" s="306"/>
      <c r="I6" s="306"/>
      <c r="J6" s="306"/>
      <c r="K6" s="306"/>
      <c r="L6" s="306"/>
      <c r="M6" s="306"/>
      <c r="N6" s="306"/>
    </row>
    <row r="7" spans="3:14" s="307" customFormat="1" ht="15" customHeight="1">
      <c r="C7" s="707" t="s">
        <v>858</v>
      </c>
      <c r="D7" s="707"/>
      <c r="E7" s="707"/>
      <c r="F7" s="308"/>
      <c r="G7" s="309" t="s">
        <v>274</v>
      </c>
      <c r="H7" s="310"/>
      <c r="I7" s="310"/>
      <c r="J7" s="310"/>
      <c r="K7" s="310"/>
      <c r="L7" s="310"/>
      <c r="M7" s="310"/>
      <c r="N7" s="310"/>
    </row>
    <row r="8" spans="2:16" s="311" customFormat="1" ht="89.25">
      <c r="B8" s="312" t="s">
        <v>829</v>
      </c>
      <c r="C8" s="313" t="s">
        <v>8</v>
      </c>
      <c r="D8" s="371" t="s">
        <v>830</v>
      </c>
      <c r="E8" s="314" t="s">
        <v>831</v>
      </c>
      <c r="F8" s="314" t="s">
        <v>832</v>
      </c>
      <c r="G8" s="314" t="s">
        <v>833</v>
      </c>
      <c r="H8" s="315"/>
      <c r="I8" s="315"/>
      <c r="J8" s="315"/>
      <c r="K8" s="315"/>
      <c r="L8" s="315"/>
      <c r="M8" s="315"/>
      <c r="N8" s="315"/>
      <c r="O8" s="315"/>
      <c r="P8" s="315"/>
    </row>
    <row r="9" spans="2:7" s="311" customFormat="1" ht="12.75">
      <c r="B9" s="316" t="s">
        <v>12</v>
      </c>
      <c r="C9" s="313" t="s">
        <v>13</v>
      </c>
      <c r="D9" s="371">
        <v>1</v>
      </c>
      <c r="E9" s="314">
        <v>2</v>
      </c>
      <c r="F9" s="314">
        <v>3</v>
      </c>
      <c r="G9" s="314">
        <v>4</v>
      </c>
    </row>
    <row r="10" spans="2:7" ht="14.25" customHeight="1">
      <c r="B10" s="317" t="s">
        <v>834</v>
      </c>
      <c r="C10" s="318"/>
      <c r="D10" s="372"/>
      <c r="E10" s="319"/>
      <c r="F10" s="319"/>
      <c r="G10" s="319"/>
    </row>
    <row r="11" spans="2:7" ht="24.75" customHeight="1">
      <c r="B11" s="320" t="str">
        <f>'[5]Консолидиран'!A11</f>
        <v>I. Инвестиции в дъщерни предприятия</v>
      </c>
      <c r="C11" s="321"/>
      <c r="D11" s="373"/>
      <c r="E11" s="323"/>
      <c r="F11" s="322"/>
      <c r="G11" s="324">
        <v>0</v>
      </c>
    </row>
    <row r="12" spans="2:8" ht="12.75">
      <c r="B12" s="325" t="s">
        <v>543</v>
      </c>
      <c r="C12" s="321"/>
      <c r="D12" s="374"/>
      <c r="E12" s="327"/>
      <c r="F12" s="326"/>
      <c r="G12" s="324">
        <v>0</v>
      </c>
      <c r="H12" s="328"/>
    </row>
    <row r="13" spans="2:7" ht="12.75">
      <c r="B13" s="320" t="s">
        <v>546</v>
      </c>
      <c r="C13" s="321"/>
      <c r="D13" s="374"/>
      <c r="E13" s="327"/>
      <c r="F13" s="326"/>
      <c r="G13" s="324">
        <v>0</v>
      </c>
    </row>
    <row r="14" spans="2:7" ht="12.75">
      <c r="B14" s="320" t="s">
        <v>549</v>
      </c>
      <c r="C14" s="321"/>
      <c r="D14" s="374"/>
      <c r="E14" s="327"/>
      <c r="F14" s="326"/>
      <c r="G14" s="324">
        <v>0</v>
      </c>
    </row>
    <row r="15" spans="2:7" ht="12.75">
      <c r="B15" s="325" t="s">
        <v>552</v>
      </c>
      <c r="C15" s="321"/>
      <c r="D15" s="374"/>
      <c r="E15" s="327"/>
      <c r="F15" s="326"/>
      <c r="G15" s="324">
        <v>0</v>
      </c>
    </row>
    <row r="16" spans="2:7" ht="12.75">
      <c r="B16" s="320" t="s">
        <v>555</v>
      </c>
      <c r="C16" s="321"/>
      <c r="D16" s="374"/>
      <c r="E16" s="327"/>
      <c r="F16" s="326"/>
      <c r="G16" s="324">
        <v>0</v>
      </c>
    </row>
    <row r="17" spans="2:7" ht="12.75">
      <c r="B17" s="320" t="s">
        <v>835</v>
      </c>
      <c r="C17" s="321"/>
      <c r="D17" s="374"/>
      <c r="E17" s="327"/>
      <c r="F17" s="326"/>
      <c r="G17" s="324">
        <v>0</v>
      </c>
    </row>
    <row r="18" spans="2:17" ht="11.25" customHeight="1">
      <c r="B18" s="329" t="s">
        <v>567</v>
      </c>
      <c r="C18" s="330" t="s">
        <v>836</v>
      </c>
      <c r="D18" s="375">
        <v>0</v>
      </c>
      <c r="E18" s="331"/>
      <c r="F18" s="331">
        <v>0</v>
      </c>
      <c r="G18" s="332">
        <v>0</v>
      </c>
      <c r="H18" s="333"/>
      <c r="I18" s="333"/>
      <c r="J18" s="333"/>
      <c r="K18" s="333"/>
      <c r="L18" s="333"/>
      <c r="M18" s="333"/>
      <c r="N18" s="333"/>
      <c r="O18" s="333"/>
      <c r="P18" s="333"/>
      <c r="Q18" s="333"/>
    </row>
    <row r="19" spans="2:7" ht="27" customHeight="1">
      <c r="B19" s="320" t="s">
        <v>837</v>
      </c>
      <c r="C19" s="334"/>
      <c r="D19" s="372"/>
      <c r="E19" s="319"/>
      <c r="F19" s="319"/>
      <c r="G19" s="335"/>
    </row>
    <row r="20" spans="2:7" ht="12.75">
      <c r="B20" s="320" t="s">
        <v>543</v>
      </c>
      <c r="C20" s="334"/>
      <c r="D20" s="374"/>
      <c r="E20" s="326"/>
      <c r="F20" s="326"/>
      <c r="G20" s="324">
        <v>0</v>
      </c>
    </row>
    <row r="21" spans="2:7" ht="12.75">
      <c r="B21" s="320" t="s">
        <v>546</v>
      </c>
      <c r="C21" s="334"/>
      <c r="D21" s="374"/>
      <c r="E21" s="326"/>
      <c r="F21" s="326"/>
      <c r="G21" s="324">
        <v>0</v>
      </c>
    </row>
    <row r="22" spans="2:7" ht="12.75">
      <c r="B22" s="320" t="s">
        <v>549</v>
      </c>
      <c r="C22" s="334"/>
      <c r="D22" s="374"/>
      <c r="E22" s="326"/>
      <c r="F22" s="326"/>
      <c r="G22" s="324">
        <v>0</v>
      </c>
    </row>
    <row r="23" spans="2:7" ht="12.75">
      <c r="B23" s="320" t="s">
        <v>552</v>
      </c>
      <c r="C23" s="334"/>
      <c r="D23" s="374"/>
      <c r="E23" s="326"/>
      <c r="F23" s="326"/>
      <c r="G23" s="324">
        <v>0</v>
      </c>
    </row>
    <row r="24" spans="2:7" ht="12.75">
      <c r="B24" s="320" t="s">
        <v>555</v>
      </c>
      <c r="C24" s="334"/>
      <c r="D24" s="374"/>
      <c r="E24" s="326"/>
      <c r="F24" s="326"/>
      <c r="G24" s="324">
        <v>0</v>
      </c>
    </row>
    <row r="25" spans="2:7" ht="12.75">
      <c r="B25" s="320" t="s">
        <v>835</v>
      </c>
      <c r="C25" s="334"/>
      <c r="D25" s="374"/>
      <c r="E25" s="326"/>
      <c r="F25" s="326"/>
      <c r="G25" s="324">
        <v>0</v>
      </c>
    </row>
    <row r="26" spans="2:17" ht="15" customHeight="1">
      <c r="B26" s="329" t="s">
        <v>824</v>
      </c>
      <c r="C26" s="330" t="s">
        <v>838</v>
      </c>
      <c r="D26" s="375">
        <v>0</v>
      </c>
      <c r="E26" s="331"/>
      <c r="F26" s="331">
        <v>0</v>
      </c>
      <c r="G26" s="332">
        <v>0</v>
      </c>
      <c r="H26" s="333"/>
      <c r="I26" s="444"/>
      <c r="J26" s="444"/>
      <c r="K26" s="444"/>
      <c r="L26" s="444"/>
      <c r="M26" s="444"/>
      <c r="N26" s="444"/>
      <c r="O26" s="333"/>
      <c r="P26" s="333"/>
      <c r="Q26" s="333"/>
    </row>
    <row r="27" spans="2:14" ht="23.25" customHeight="1">
      <c r="B27" s="320" t="s">
        <v>839</v>
      </c>
      <c r="C27" s="334"/>
      <c r="D27" s="372"/>
      <c r="E27" s="319"/>
      <c r="F27" s="319"/>
      <c r="G27" s="335"/>
      <c r="I27" s="445"/>
      <c r="J27" s="445"/>
      <c r="K27" s="445"/>
      <c r="L27" s="445"/>
      <c r="M27" s="445"/>
      <c r="N27" s="445"/>
    </row>
    <row r="28" spans="2:14" ht="14.25" customHeight="1">
      <c r="B28" s="320" t="s">
        <v>840</v>
      </c>
      <c r="C28" s="334"/>
      <c r="D28" s="374">
        <v>1</v>
      </c>
      <c r="E28" s="327">
        <v>0.2002</v>
      </c>
      <c r="F28" s="509"/>
      <c r="G28" s="324">
        <v>1</v>
      </c>
      <c r="I28" s="444"/>
      <c r="J28" s="444"/>
      <c r="K28" s="444"/>
      <c r="L28" s="444"/>
      <c r="M28" s="444"/>
      <c r="N28" s="444"/>
    </row>
    <row r="29" spans="2:14" ht="13.5" customHeight="1">
      <c r="B29" s="320" t="s">
        <v>546</v>
      </c>
      <c r="C29" s="334"/>
      <c r="D29" s="509"/>
      <c r="E29" s="515"/>
      <c r="F29" s="507"/>
      <c r="G29" s="324">
        <v>0</v>
      </c>
      <c r="I29" s="444"/>
      <c r="J29" s="444"/>
      <c r="K29" s="444"/>
      <c r="L29" s="444"/>
      <c r="M29" s="444"/>
      <c r="N29" s="444"/>
    </row>
    <row r="30" spans="2:14" ht="15.75" customHeight="1">
      <c r="B30" s="320" t="s">
        <v>549</v>
      </c>
      <c r="C30" s="334"/>
      <c r="D30" s="507"/>
      <c r="E30" s="508"/>
      <c r="F30" s="509"/>
      <c r="G30" s="324">
        <v>0</v>
      </c>
      <c r="I30" s="446"/>
      <c r="J30" s="446"/>
      <c r="K30" s="446"/>
      <c r="L30" s="444"/>
      <c r="M30" s="444"/>
      <c r="N30" s="444"/>
    </row>
    <row r="31" spans="2:14" ht="12.75">
      <c r="B31" s="336" t="s">
        <v>552</v>
      </c>
      <c r="C31" s="337"/>
      <c r="D31" s="509"/>
      <c r="E31" s="515"/>
      <c r="F31" s="509"/>
      <c r="G31" s="324">
        <v>0</v>
      </c>
      <c r="I31" s="444"/>
      <c r="J31" s="444"/>
      <c r="K31" s="444"/>
      <c r="L31" s="444"/>
      <c r="M31" s="444"/>
      <c r="N31" s="444"/>
    </row>
    <row r="32" spans="2:14" ht="12.75">
      <c r="B32" s="320" t="s">
        <v>555</v>
      </c>
      <c r="C32" s="321"/>
      <c r="D32" s="507"/>
      <c r="E32" s="515"/>
      <c r="F32" s="326"/>
      <c r="G32" s="324">
        <v>0</v>
      </c>
      <c r="I32" s="444"/>
      <c r="J32" s="444"/>
      <c r="K32" s="444"/>
      <c r="L32" s="444"/>
      <c r="M32" s="444"/>
      <c r="N32" s="444"/>
    </row>
    <row r="33" spans="2:14" ht="12.75">
      <c r="B33" s="320" t="s">
        <v>835</v>
      </c>
      <c r="C33" s="321"/>
      <c r="D33" s="507"/>
      <c r="E33" s="523"/>
      <c r="F33" s="326"/>
      <c r="G33" s="324">
        <v>0</v>
      </c>
      <c r="I33" s="444"/>
      <c r="J33" s="444"/>
      <c r="K33" s="444"/>
      <c r="L33" s="444"/>
      <c r="M33" s="444"/>
      <c r="N33" s="444"/>
    </row>
    <row r="34" spans="2:17" ht="12" customHeight="1">
      <c r="B34" s="329" t="s">
        <v>841</v>
      </c>
      <c r="C34" s="330" t="s">
        <v>842</v>
      </c>
      <c r="D34" s="375">
        <v>1</v>
      </c>
      <c r="E34" s="331"/>
      <c r="F34" s="331">
        <v>0</v>
      </c>
      <c r="G34" s="332">
        <v>1</v>
      </c>
      <c r="H34" s="333"/>
      <c r="I34" s="448"/>
      <c r="J34" s="444"/>
      <c r="K34" s="444"/>
      <c r="L34" s="444"/>
      <c r="M34" s="444"/>
      <c r="N34" s="444"/>
      <c r="O34" s="333"/>
      <c r="P34" s="333"/>
      <c r="Q34" s="333"/>
    </row>
    <row r="35" spans="2:14" ht="18.75" customHeight="1">
      <c r="B35" s="320" t="s">
        <v>843</v>
      </c>
      <c r="C35" s="334"/>
      <c r="D35" s="372"/>
      <c r="E35" s="319"/>
      <c r="F35" s="319"/>
      <c r="G35" s="335"/>
      <c r="I35" s="447"/>
      <c r="J35" s="445"/>
      <c r="K35" s="445"/>
      <c r="L35" s="445"/>
      <c r="M35" s="445"/>
      <c r="N35" s="445"/>
    </row>
    <row r="36" spans="2:14" ht="12.75">
      <c r="B36" s="588" t="s">
        <v>873</v>
      </c>
      <c r="C36" s="337"/>
      <c r="D36" s="507">
        <v>134</v>
      </c>
      <c r="E36" s="327">
        <v>0.19</v>
      </c>
      <c r="F36" s="326">
        <v>0</v>
      </c>
      <c r="G36" s="324">
        <v>134</v>
      </c>
      <c r="I36" s="444"/>
      <c r="J36" s="444"/>
      <c r="K36" s="444"/>
      <c r="L36" s="444"/>
      <c r="M36" s="444"/>
      <c r="N36" s="444"/>
    </row>
    <row r="37" spans="2:14" ht="12.75">
      <c r="B37" s="325" t="s">
        <v>874</v>
      </c>
      <c r="C37" s="321"/>
      <c r="D37" s="463">
        <v>1</v>
      </c>
      <c r="E37" s="510"/>
      <c r="F37" s="326"/>
      <c r="G37" s="324">
        <v>1</v>
      </c>
      <c r="I37" s="444"/>
      <c r="J37" s="444"/>
      <c r="K37" s="444"/>
      <c r="L37" s="444"/>
      <c r="M37" s="444"/>
      <c r="N37" s="444"/>
    </row>
    <row r="38" spans="2:14" ht="15" customHeight="1">
      <c r="B38" s="588"/>
      <c r="C38" s="338"/>
      <c r="D38" s="374"/>
      <c r="E38" s="327"/>
      <c r="F38" s="326"/>
      <c r="G38" s="324">
        <v>0</v>
      </c>
      <c r="I38" s="448"/>
      <c r="J38" s="444"/>
      <c r="K38" s="444"/>
      <c r="L38" s="444"/>
      <c r="M38" s="444"/>
      <c r="N38" s="444"/>
    </row>
    <row r="39" spans="2:14" ht="12.75">
      <c r="B39" s="320"/>
      <c r="C39" s="321"/>
      <c r="D39" s="463"/>
      <c r="E39" s="510"/>
      <c r="F39" s="326"/>
      <c r="G39" s="324">
        <v>0</v>
      </c>
      <c r="I39" s="444"/>
      <c r="J39" s="444"/>
      <c r="K39" s="444"/>
      <c r="L39" s="444"/>
      <c r="M39" s="444"/>
      <c r="N39" s="444"/>
    </row>
    <row r="40" spans="2:14" ht="12.75">
      <c r="B40" s="320"/>
      <c r="C40" s="321"/>
      <c r="D40" s="463"/>
      <c r="E40" s="510"/>
      <c r="F40" s="326"/>
      <c r="G40" s="324">
        <v>0</v>
      </c>
      <c r="I40" s="448"/>
      <c r="J40" s="444"/>
      <c r="K40" s="444"/>
      <c r="L40" s="444"/>
      <c r="M40" s="444"/>
      <c r="N40" s="444"/>
    </row>
    <row r="41" spans="2:14" ht="12.75">
      <c r="B41" s="320"/>
      <c r="C41" s="321"/>
      <c r="D41" s="374"/>
      <c r="E41" s="327"/>
      <c r="F41" s="326"/>
      <c r="G41" s="324">
        <v>0</v>
      </c>
      <c r="I41" s="444"/>
      <c r="J41" s="444"/>
      <c r="K41" s="444"/>
      <c r="L41" s="444"/>
      <c r="M41" s="444"/>
      <c r="N41" s="444"/>
    </row>
    <row r="42" spans="2:14" ht="14.25" customHeight="1">
      <c r="B42" s="329" t="s">
        <v>584</v>
      </c>
      <c r="C42" s="330" t="s">
        <v>844</v>
      </c>
      <c r="D42" s="375">
        <v>135</v>
      </c>
      <c r="E42" s="331"/>
      <c r="F42" s="331">
        <v>984</v>
      </c>
      <c r="G42" s="332">
        <v>258</v>
      </c>
      <c r="H42" s="333"/>
      <c r="I42" s="444"/>
      <c r="J42" s="444"/>
      <c r="K42" s="444"/>
      <c r="L42" s="444"/>
      <c r="M42" s="444"/>
      <c r="N42" s="444"/>
    </row>
    <row r="43" spans="2:14" ht="24.75" customHeight="1">
      <c r="B43" s="339" t="s">
        <v>845</v>
      </c>
      <c r="C43" s="330" t="s">
        <v>846</v>
      </c>
      <c r="D43" s="375">
        <v>136</v>
      </c>
      <c r="E43" s="331"/>
      <c r="F43" s="331">
        <v>984</v>
      </c>
      <c r="G43" s="332">
        <v>259</v>
      </c>
      <c r="H43" s="333"/>
      <c r="I43" s="445"/>
      <c r="J43" s="445"/>
      <c r="K43" s="444"/>
      <c r="L43" s="444"/>
      <c r="M43" s="444"/>
      <c r="N43" s="444"/>
    </row>
    <row r="44" spans="2:14" ht="15" customHeight="1">
      <c r="B44" s="317" t="s">
        <v>847</v>
      </c>
      <c r="C44" s="330"/>
      <c r="D44" s="372"/>
      <c r="E44" s="319"/>
      <c r="F44" s="319"/>
      <c r="G44" s="335"/>
      <c r="I44" s="445"/>
      <c r="J44" s="445"/>
      <c r="K44" s="444"/>
      <c r="L44" s="444"/>
      <c r="M44" s="444"/>
      <c r="N44" s="444"/>
    </row>
    <row r="45" spans="2:14" ht="23.25" customHeight="1">
      <c r="B45" s="320" t="s">
        <v>848</v>
      </c>
      <c r="C45" s="334"/>
      <c r="D45" s="372"/>
      <c r="E45" s="319"/>
      <c r="F45" s="319"/>
      <c r="G45" s="335"/>
      <c r="I45" s="448"/>
      <c r="J45" s="444"/>
      <c r="K45" s="444"/>
      <c r="L45" s="444"/>
      <c r="M45" s="444"/>
      <c r="N45" s="444"/>
    </row>
    <row r="46" spans="2:14" ht="12.75">
      <c r="B46" s="320" t="s">
        <v>543</v>
      </c>
      <c r="C46" s="334"/>
      <c r="D46" s="374"/>
      <c r="E46" s="327"/>
      <c r="F46" s="326"/>
      <c r="G46" s="324">
        <v>0</v>
      </c>
      <c r="I46" s="446"/>
      <c r="J46" s="446"/>
      <c r="K46" s="446"/>
      <c r="L46" s="444"/>
      <c r="M46" s="444"/>
      <c r="N46" s="444"/>
    </row>
    <row r="47" spans="2:14" ht="12.75">
      <c r="B47" s="320" t="s">
        <v>546</v>
      </c>
      <c r="C47" s="334"/>
      <c r="D47" s="374"/>
      <c r="E47" s="327"/>
      <c r="F47" s="326"/>
      <c r="G47" s="324">
        <v>0</v>
      </c>
      <c r="I47" s="444"/>
      <c r="J47" s="444"/>
      <c r="K47" s="444"/>
      <c r="L47" s="444"/>
      <c r="M47" s="444"/>
      <c r="N47" s="444"/>
    </row>
    <row r="48" spans="2:14" ht="12.75">
      <c r="B48" s="320" t="s">
        <v>549</v>
      </c>
      <c r="C48" s="334"/>
      <c r="D48" s="374"/>
      <c r="E48" s="327"/>
      <c r="F48" s="326"/>
      <c r="G48" s="324">
        <v>0</v>
      </c>
      <c r="I48" s="444"/>
      <c r="J48" s="444"/>
      <c r="K48" s="444"/>
      <c r="L48" s="444"/>
      <c r="M48" s="444"/>
      <c r="N48" s="444"/>
    </row>
    <row r="49" spans="2:14" ht="12.75">
      <c r="B49" s="320" t="s">
        <v>552</v>
      </c>
      <c r="C49" s="334"/>
      <c r="D49" s="374"/>
      <c r="E49" s="327"/>
      <c r="F49" s="326"/>
      <c r="G49" s="324">
        <v>0</v>
      </c>
      <c r="I49" s="444"/>
      <c r="J49" s="444"/>
      <c r="K49" s="444"/>
      <c r="L49" s="444"/>
      <c r="M49" s="444"/>
      <c r="N49" s="444"/>
    </row>
    <row r="50" spans="2:14" ht="12.75">
      <c r="B50" s="320" t="s">
        <v>555</v>
      </c>
      <c r="C50" s="321"/>
      <c r="D50" s="374"/>
      <c r="E50" s="326"/>
      <c r="F50" s="326"/>
      <c r="G50" s="324">
        <v>0</v>
      </c>
      <c r="I50" s="444"/>
      <c r="J50" s="444"/>
      <c r="K50" s="444"/>
      <c r="L50" s="444"/>
      <c r="M50" s="444"/>
      <c r="N50" s="444"/>
    </row>
    <row r="51" spans="2:17" ht="15" customHeight="1">
      <c r="B51" s="329" t="s">
        <v>567</v>
      </c>
      <c r="C51" s="330" t="s">
        <v>849</v>
      </c>
      <c r="D51" s="375">
        <v>0</v>
      </c>
      <c r="E51" s="331"/>
      <c r="F51" s="331">
        <v>0</v>
      </c>
      <c r="G51" s="332">
        <v>0</v>
      </c>
      <c r="H51" s="333"/>
      <c r="I51" s="444"/>
      <c r="J51" s="444"/>
      <c r="K51" s="444"/>
      <c r="L51" s="444"/>
      <c r="M51" s="444"/>
      <c r="N51" s="444"/>
      <c r="O51" s="333"/>
      <c r="P51" s="333"/>
      <c r="Q51" s="333"/>
    </row>
    <row r="52" spans="2:14" ht="23.25" customHeight="1">
      <c r="B52" s="320" t="s">
        <v>837</v>
      </c>
      <c r="C52" s="334"/>
      <c r="D52" s="372"/>
      <c r="E52" s="319"/>
      <c r="F52" s="319"/>
      <c r="G52" s="335"/>
      <c r="I52" s="445"/>
      <c r="J52" s="445"/>
      <c r="K52" s="445"/>
      <c r="L52" s="445"/>
      <c r="M52" s="445"/>
      <c r="N52" s="445"/>
    </row>
    <row r="53" spans="2:14" ht="12.75">
      <c r="B53" s="320" t="s">
        <v>543</v>
      </c>
      <c r="C53" s="334"/>
      <c r="D53" s="374"/>
      <c r="E53" s="326"/>
      <c r="F53" s="326"/>
      <c r="G53" s="324">
        <v>0</v>
      </c>
      <c r="I53" s="444"/>
      <c r="J53" s="444"/>
      <c r="K53" s="444"/>
      <c r="L53" s="444"/>
      <c r="M53" s="444"/>
      <c r="N53" s="444"/>
    </row>
    <row r="54" spans="2:14" ht="12.75">
      <c r="B54" s="320" t="s">
        <v>546</v>
      </c>
      <c r="C54" s="334"/>
      <c r="D54" s="374"/>
      <c r="E54" s="326"/>
      <c r="F54" s="326"/>
      <c r="G54" s="324">
        <v>0</v>
      </c>
      <c r="I54" s="449"/>
      <c r="J54" s="444"/>
      <c r="K54" s="444"/>
      <c r="L54" s="444"/>
      <c r="M54" s="444"/>
      <c r="N54" s="444"/>
    </row>
    <row r="55" spans="2:14" ht="12.75">
      <c r="B55" s="320" t="s">
        <v>549</v>
      </c>
      <c r="C55" s="334"/>
      <c r="D55" s="374"/>
      <c r="E55" s="326"/>
      <c r="F55" s="326"/>
      <c r="G55" s="324">
        <v>0</v>
      </c>
      <c r="I55" s="449"/>
      <c r="J55" s="444"/>
      <c r="K55" s="444"/>
      <c r="L55" s="444"/>
      <c r="M55" s="444"/>
      <c r="N55" s="444"/>
    </row>
    <row r="56" spans="2:14" ht="12.75">
      <c r="B56" s="320" t="s">
        <v>552</v>
      </c>
      <c r="C56" s="334"/>
      <c r="D56" s="374"/>
      <c r="E56" s="326"/>
      <c r="F56" s="326"/>
      <c r="G56" s="324">
        <v>0</v>
      </c>
      <c r="I56" s="446"/>
      <c r="J56" s="444"/>
      <c r="K56" s="444"/>
      <c r="L56" s="444"/>
      <c r="M56" s="444"/>
      <c r="N56" s="444"/>
    </row>
    <row r="57" spans="2:14" ht="12.75">
      <c r="B57" s="320" t="s">
        <v>555</v>
      </c>
      <c r="C57" s="321"/>
      <c r="D57" s="374"/>
      <c r="E57" s="326"/>
      <c r="F57" s="326"/>
      <c r="G57" s="324">
        <v>0</v>
      </c>
      <c r="I57" s="444"/>
      <c r="J57" s="444"/>
      <c r="K57" s="444"/>
      <c r="L57" s="444"/>
      <c r="M57" s="444"/>
      <c r="N57" s="444"/>
    </row>
    <row r="58" spans="2:14" ht="12.75">
      <c r="B58" s="320" t="s">
        <v>835</v>
      </c>
      <c r="C58" s="321"/>
      <c r="D58" s="374"/>
      <c r="E58" s="326"/>
      <c r="F58" s="326"/>
      <c r="G58" s="324">
        <v>0</v>
      </c>
      <c r="I58" s="444"/>
      <c r="J58" s="444"/>
      <c r="K58" s="444"/>
      <c r="L58" s="444"/>
      <c r="M58" s="444"/>
      <c r="N58" s="444"/>
    </row>
    <row r="59" spans="2:17" ht="11.25" customHeight="1">
      <c r="B59" s="329" t="s">
        <v>824</v>
      </c>
      <c r="C59" s="330" t="s">
        <v>850</v>
      </c>
      <c r="D59" s="375">
        <v>0</v>
      </c>
      <c r="E59" s="331"/>
      <c r="F59" s="331">
        <v>0</v>
      </c>
      <c r="G59" s="332">
        <v>0</v>
      </c>
      <c r="H59" s="333"/>
      <c r="I59" s="333"/>
      <c r="J59" s="333"/>
      <c r="K59" s="333"/>
      <c r="L59" s="333"/>
      <c r="M59" s="333"/>
      <c r="N59" s="333"/>
      <c r="O59" s="333"/>
      <c r="P59" s="333"/>
      <c r="Q59" s="333"/>
    </row>
    <row r="60" spans="2:7" ht="22.5" customHeight="1">
      <c r="B60" s="320" t="s">
        <v>839</v>
      </c>
      <c r="C60" s="334"/>
      <c r="D60" s="372"/>
      <c r="E60" s="319"/>
      <c r="F60" s="319"/>
      <c r="G60" s="335"/>
    </row>
    <row r="61" spans="2:7" ht="12.75">
      <c r="B61" s="320" t="s">
        <v>543</v>
      </c>
      <c r="C61" s="337"/>
      <c r="D61" s="463"/>
      <c r="E61" s="327"/>
      <c r="F61" s="326"/>
      <c r="G61" s="324"/>
    </row>
    <row r="62" spans="2:7" ht="12.75">
      <c r="B62" s="320">
        <v>2</v>
      </c>
      <c r="C62" s="337"/>
      <c r="D62" s="463"/>
      <c r="E62" s="327"/>
      <c r="F62" s="326"/>
      <c r="G62" s="324"/>
    </row>
    <row r="63" spans="2:7" ht="12.75">
      <c r="B63" s="320">
        <v>3</v>
      </c>
      <c r="C63" s="338"/>
      <c r="D63" s="463"/>
      <c r="E63" s="326"/>
      <c r="F63" s="326"/>
      <c r="G63" s="324">
        <v>0</v>
      </c>
    </row>
    <row r="64" spans="2:7" ht="12.75">
      <c r="B64" s="320" t="s">
        <v>552</v>
      </c>
      <c r="C64" s="334"/>
      <c r="D64" s="374"/>
      <c r="E64" s="326"/>
      <c r="F64" s="326"/>
      <c r="G64" s="324">
        <v>0</v>
      </c>
    </row>
    <row r="65" spans="2:7" ht="12.75">
      <c r="B65" s="320" t="s">
        <v>555</v>
      </c>
      <c r="C65" s="321"/>
      <c r="D65" s="374"/>
      <c r="E65" s="326"/>
      <c r="F65" s="326"/>
      <c r="G65" s="324">
        <v>0</v>
      </c>
    </row>
    <row r="66" spans="2:17" ht="15.75" customHeight="1">
      <c r="B66" s="329" t="s">
        <v>841</v>
      </c>
      <c r="C66" s="330" t="s">
        <v>851</v>
      </c>
      <c r="D66" s="375">
        <v>0</v>
      </c>
      <c r="E66" s="331"/>
      <c r="F66" s="331">
        <v>0</v>
      </c>
      <c r="G66" s="332">
        <v>0</v>
      </c>
      <c r="H66" s="333"/>
      <c r="I66" s="333"/>
      <c r="J66" s="333"/>
      <c r="K66" s="333"/>
      <c r="L66" s="333"/>
      <c r="M66" s="333"/>
      <c r="N66" s="333"/>
      <c r="O66" s="333"/>
      <c r="P66" s="333"/>
      <c r="Q66" s="333"/>
    </row>
    <row r="67" spans="2:7" ht="16.5" customHeight="1">
      <c r="B67" s="320" t="s">
        <v>843</v>
      </c>
      <c r="C67" s="334"/>
      <c r="D67" s="372"/>
      <c r="E67" s="319"/>
      <c r="F67" s="319"/>
      <c r="G67" s="335"/>
    </row>
    <row r="68" spans="2:7" ht="12.75">
      <c r="B68" s="516"/>
      <c r="C68" s="517"/>
      <c r="D68" s="581"/>
      <c r="E68" s="518"/>
      <c r="F68" s="518"/>
      <c r="G68" s="324">
        <v>4</v>
      </c>
    </row>
    <row r="69" spans="2:7" ht="12.75">
      <c r="B69" s="516"/>
      <c r="C69" s="517"/>
      <c r="D69" s="581"/>
      <c r="E69" s="518"/>
      <c r="F69" s="518"/>
      <c r="G69" s="324">
        <v>13</v>
      </c>
    </row>
    <row r="70" spans="2:7" ht="12.75">
      <c r="B70" s="516"/>
      <c r="C70" s="517"/>
      <c r="D70" s="581"/>
      <c r="E70" s="518"/>
      <c r="F70" s="518"/>
      <c r="G70" s="324">
        <v>467</v>
      </c>
    </row>
    <row r="71" spans="2:7" ht="12.75">
      <c r="B71" s="520"/>
      <c r="C71" s="519"/>
      <c r="D71" s="581"/>
      <c r="E71" s="518"/>
      <c r="F71" s="515"/>
      <c r="G71" s="324">
        <v>5</v>
      </c>
    </row>
    <row r="72" spans="2:7" ht="12.75">
      <c r="B72" s="520"/>
      <c r="C72" s="519"/>
      <c r="D72" s="581"/>
      <c r="E72" s="518"/>
      <c r="F72" s="521"/>
      <c r="G72" s="324">
        <v>72</v>
      </c>
    </row>
    <row r="73" spans="2:7" ht="12.75">
      <c r="B73" s="520"/>
      <c r="C73" s="519"/>
      <c r="D73" s="581"/>
      <c r="E73" s="518"/>
      <c r="F73" s="521"/>
      <c r="G73" s="324">
        <v>0</v>
      </c>
    </row>
    <row r="74" spans="2:17" ht="17.25" customHeight="1">
      <c r="B74" s="320"/>
      <c r="C74" s="321"/>
      <c r="D74" s="374"/>
      <c r="E74" s="326"/>
      <c r="F74" s="326"/>
      <c r="G74" s="324">
        <v>0</v>
      </c>
      <c r="H74" s="333"/>
      <c r="I74" s="333"/>
      <c r="J74" s="333"/>
      <c r="K74" s="333"/>
      <c r="L74" s="333"/>
      <c r="M74" s="333"/>
      <c r="N74" s="333"/>
      <c r="O74" s="333"/>
      <c r="P74" s="333"/>
      <c r="Q74" s="333"/>
    </row>
    <row r="75" spans="2:17" ht="17.25" customHeight="1">
      <c r="B75" s="329" t="s">
        <v>584</v>
      </c>
      <c r="C75" s="330" t="s">
        <v>852</v>
      </c>
      <c r="D75" s="375">
        <v>0</v>
      </c>
      <c r="E75" s="331"/>
      <c r="F75" s="331">
        <v>0</v>
      </c>
      <c r="G75" s="512">
        <v>4957</v>
      </c>
      <c r="H75" s="333"/>
      <c r="I75" s="333"/>
      <c r="J75" s="333"/>
      <c r="K75" s="333"/>
      <c r="L75" s="333"/>
      <c r="M75" s="333"/>
      <c r="N75" s="333"/>
      <c r="O75" s="333"/>
      <c r="P75" s="333"/>
      <c r="Q75" s="333"/>
    </row>
    <row r="76" spans="2:17" ht="27" customHeight="1">
      <c r="B76" s="339" t="s">
        <v>853</v>
      </c>
      <c r="C76" s="330" t="s">
        <v>854</v>
      </c>
      <c r="D76" s="375">
        <v>0</v>
      </c>
      <c r="E76" s="331"/>
      <c r="F76" s="331">
        <v>0</v>
      </c>
      <c r="G76" s="332">
        <v>4957</v>
      </c>
      <c r="H76" s="333"/>
      <c r="I76" s="333"/>
      <c r="J76" s="333"/>
      <c r="K76" s="333"/>
      <c r="L76" s="333"/>
      <c r="M76" s="333"/>
      <c r="N76" s="333"/>
      <c r="O76" s="333"/>
      <c r="P76" s="333"/>
      <c r="Q76" s="333"/>
    </row>
    <row r="77" spans="2:7" ht="19.5" customHeight="1">
      <c r="B77" s="340"/>
      <c r="C77" s="341"/>
      <c r="D77" s="376"/>
      <c r="E77" s="342"/>
      <c r="F77" s="342"/>
      <c r="G77" s="342"/>
    </row>
    <row r="78" spans="2:7" ht="15.75" customHeight="1">
      <c r="B78" s="450" t="str">
        <f>'справка №1-БАЛАНС'!A96</f>
        <v>Дата на съставяне: 24.6.2016 г.</v>
      </c>
      <c r="C78" s="343"/>
      <c r="D78" s="703" t="s">
        <v>855</v>
      </c>
      <c r="E78" s="703"/>
      <c r="F78" s="703"/>
      <c r="G78" s="703"/>
    </row>
    <row r="79" spans="2:7" ht="14.25" customHeight="1">
      <c r="B79" s="344"/>
      <c r="C79" s="345"/>
      <c r="D79" s="377" t="s">
        <v>872</v>
      </c>
      <c r="E79" s="346"/>
      <c r="F79" s="347"/>
      <c r="G79" s="347"/>
    </row>
    <row r="80" spans="2:7" ht="14.25" customHeight="1">
      <c r="B80" s="344"/>
      <c r="C80" s="345"/>
      <c r="D80" s="377"/>
      <c r="E80" s="346"/>
      <c r="F80" s="347"/>
      <c r="G80" s="347"/>
    </row>
    <row r="81" spans="2:7" ht="12.75" customHeight="1">
      <c r="B81" s="344"/>
      <c r="C81" s="345"/>
      <c r="D81" s="703" t="s">
        <v>856</v>
      </c>
      <c r="E81" s="703"/>
      <c r="F81" s="703"/>
      <c r="G81" s="703"/>
    </row>
    <row r="82" spans="4:6" ht="12.75">
      <c r="D82" s="377" t="s">
        <v>611</v>
      </c>
      <c r="E82" s="349"/>
      <c r="F82" s="347"/>
    </row>
    <row r="84" spans="4:6" ht="12.75">
      <c r="D84" s="644" t="s">
        <v>878</v>
      </c>
      <c r="E84" s="644"/>
      <c r="F84" s="644"/>
    </row>
    <row r="85" spans="4:6" ht="12.75">
      <c r="D85" s="632" t="s">
        <v>879</v>
      </c>
      <c r="E85" s="632"/>
      <c r="F85" s="453"/>
    </row>
  </sheetData>
  <sheetProtection/>
  <protectedRanges>
    <protectedRange sqref="F68:F70 F72:F73" name="Range1_3"/>
    <protectedRange sqref="F71" name="Range1_7_1"/>
    <protectedRange sqref="E68:E73" name="Range1_1"/>
  </protectedRanges>
  <mergeCells count="6">
    <mergeCell ref="D81:G81"/>
    <mergeCell ref="C5:E5"/>
    <mergeCell ref="C6:D6"/>
    <mergeCell ref="C7:E7"/>
    <mergeCell ref="D78:G78"/>
    <mergeCell ref="D84:F8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:G65 D46:G50 D53:G58 G68:G74 D74:F74 D28:G33 D11:G17 D68:D73 D20:G25 D36:G41">
      <formula1>0</formula1>
      <formula2>9999999999999990</formula2>
    </dataValidation>
  </dataValidations>
  <printOptions/>
  <pageMargins left="0.75" right="0.3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largova</dc:creator>
  <cp:keywords/>
  <dc:description/>
  <cp:lastModifiedBy>Milena Stoyanova</cp:lastModifiedBy>
  <cp:lastPrinted>2016-06-28T16:22:06Z</cp:lastPrinted>
  <dcterms:created xsi:type="dcterms:W3CDTF">2008-11-20T08:23:33Z</dcterms:created>
  <dcterms:modified xsi:type="dcterms:W3CDTF">2016-06-28T16:22:43Z</dcterms:modified>
  <cp:category/>
  <cp:version/>
  <cp:contentType/>
  <cp:contentStatus/>
</cp:coreProperties>
</file>