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<sst xmlns="http://schemas.openxmlformats.org/spreadsheetml/2006/main" count="1054" uniqueCount="865">
  <si>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</si>
  <si>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</si>
  <si>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</si>
  <si>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</si>
  <si>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</si>
  <si>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</si>
  <si>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</si>
  <si>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</si>
  <si>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</si>
  <si>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</si>
  <si>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</si>
  <si>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</si>
  <si>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</si>
  <si>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</si>
  <si>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</si>
  <si>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</si>
  <si>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</si>
  <si>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</si>
  <si>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</si>
  <si>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</si>
  <si>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</si>
  <si>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</si>
  <si>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</si>
  <si>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</si>
  <si>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</si>
  <si>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</si>
  <si>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</si>
  <si>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</si>
  <si>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</si>
  <si>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</si>
  <si>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</si>
  <si>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</si>
  <si>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</si>
  <si>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</si>
  <si>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</si>
  <si>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</si>
  <si>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</si>
  <si>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</si>
  <si>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</si>
  <si>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</si>
  <si>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</si>
  <si>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</si>
  <si>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</si>
  <si>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</si>
  <si>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</si>
  <si>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</si>
  <si>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</si>
  <si>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</si>
  <si>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</si>
  <si>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</si>
  <si>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</si>
  <si>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</si>
  <si>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</si>
  <si>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</si>
  <si>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</si>
  <si>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</si>
  <si>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</si>
  <si>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</si>
  <si>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</si>
  <si>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</si>
  <si>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</si>
  <si>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</si>
  <si>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</si>
  <si>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</si>
  <si>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</si>
  <si>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</si>
  <si>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</si>
  <si>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</si>
  <si>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</si>
  <si>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</si>
  <si>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</si>
  <si>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</si>
  <si>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</si>
  <si>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</si>
  <si>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</si>
  <si>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</si>
  <si>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</si>
  <si>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</si>
  <si>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</si>
  <si>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</si>
  <si>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</si>
  <si>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</si>
  <si>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</si>
  <si>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</si>
  <si>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</si>
  <si>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</si>
  <si>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</si>
  <si>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</si>
  <si>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</si>
  <si>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</si>
  <si>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</si>
  <si>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</si>
  <si>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</si>
  <si>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</si>
  <si>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</si>
  <si>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</si>
  <si>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</si>
  <si>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</si>
  <si>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</si>
  <si>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</si>
  <si>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</si>
  <si>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</si>
  <si>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</si>
  <si>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</si>
  <si>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</si>
  <si>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</si>
  <si>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</si>
  <si>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</si>
  <si>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</si>
  <si>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</si>
  <si>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</si>
  <si>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</si>
  <si>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</si>
  <si>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</si>
  <si>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</si>
  <si>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</si>
  <si>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</si>
  <si>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</si>
  <si>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</si>
  <si>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</si>
  <si>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</si>
  <si>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</si>
  <si>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</si>
  <si>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</si>
  <si>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</si>
  <si>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</si>
  <si>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</si>
  <si>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</si>
  <si>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</si>
  <si>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</si>
  <si>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</si>
  <si>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</si>
  <si>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</si>
  <si>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</si>
  <si>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</si>
  <si>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</si>
  <si>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</si>
  <si>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</si>
  <si>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</si>
  <si>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</si>
  <si>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</si>
  <si>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</si>
  <si>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</si>
  <si>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</si>
  <si>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</si>
  <si>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</si>
  <si>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</si>
  <si>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</si>
  <si>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</si>
  <si>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</si>
  <si>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</si>
  <si>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</si>
  <si>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</si>
  <si>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</si>
  <si>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</si>
  <si>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</si>
  <si>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</si>
  <si>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</si>
  <si>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</si>
  <si>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</si>
  <si>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</si>
  <si>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</si>
  <si>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</si>
  <si>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</si>
  <si>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</si>
  <si>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</si>
  <si>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</si>
  <si>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</si>
  <si>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</si>
  <si>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</si>
  <si>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</si>
  <si>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</si>
  <si>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</si>
  <si>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</si>
  <si>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</si>
  <si>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</si>
  <si>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</si>
  <si>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</si>
  <si>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</si>
  <si>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</si>
  <si>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</si>
  <si>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</si>
  <si>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</si>
  <si>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</si>
  <si>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</si>
  <si>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</si>
  <si>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</si>
  <si>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</si>
  <si>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</si>
  <si>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</si>
  <si>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</si>
  <si>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</si>
  <si>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</si>
  <si>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</si>
  <si>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</si>
  <si>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</si>
  <si>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</si>
  <si>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</si>
  <si>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</si>
  <si>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</si>
  <si>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</si>
  <si>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</si>
  <si>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</si>
  <si>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</si>
  <si>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</si>
  <si>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</si>
  <si>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</si>
  <si>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</si>
  <si>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</si>
  <si>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</si>
  <si>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</si>
  <si>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</si>
  <si>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</si>
  <si>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</si>
  <si>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</si>
  <si>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</si>
  <si>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</si>
  <si>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</si>
  <si>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</si>
  <si>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</si>
  <si>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</si>
  <si>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</si>
  <si>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</si>
  <si>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</si>
  <si>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</si>
  <si>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</si>
  <si>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</si>
  <si>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</si>
  <si>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</si>
  <si>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</si>
  <si>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</si>
  <si>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</si>
  <si>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</si>
  <si>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</si>
  <si>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</si>
  <si>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</si>
  <si>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</si>
  <si>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</si>
  <si>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</si>
  <si>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</si>
  <si>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</si>
  <si>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</si>
  <si>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</si>
  <si>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</si>
  <si>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</si>
  <si>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</si>
  <si>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</si>
  <si>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</si>
  <si>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</si>
  <si>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</si>
  <si>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</si>
  <si>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</si>
  <si>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</si>
  <si>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</si>
  <si>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</si>
  <si>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</si>
  <si>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</si>
  <si>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</si>
  <si>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</si>
  <si>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</si>
  <si>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</si>
  <si>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</si>
  <si>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</si>
  <si>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</si>
  <si>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</si>
  <si>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</si>
  <si>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</si>
  <si>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</si>
  <si>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</si>
  <si>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</si>
  <si>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</si>
  <si>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</si>
  <si>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</si>
  <si>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</si>
  <si>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</si>
  <si>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</si>
  <si>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</si>
  <si>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</si>
  <si>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</si>
  <si>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</si>
  <si>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</si>
  <si>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</si>
  <si>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</si>
  <si>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</si>
  <si>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</si>
  <si>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</si>
  <si>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</si>
  <si>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</si>
  <si>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</si>
  <si>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</si>
  <si>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</si>
  <si>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</si>
  <si>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</si>
  <si>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</si>
  <si>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</si>
  <si>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</si>
  <si>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</si>
  <si>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</si>
  <si>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</si>
  <si>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</si>
  <si>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</si>
  <si>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</si>
  <si>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</si>
  <si>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</si>
  <si>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</si>
  <si>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</si>
  <si>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</si>
  <si>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</si>
  <si>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</si>
  <si>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</si>
  <si>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</si>
  <si>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</si>
  <si>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</si>
  <si>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</si>
  <si>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</si>
  <si>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</si>
  <si>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</si>
  <si>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</si>
  <si>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</si>
  <si>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</si>
  <si>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</si>
  <si>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</si>
  <si>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</si>
  <si>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</si>
  <si>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</si>
  <si>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</si>
  <si>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</si>
  <si>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</si>
  <si>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</si>
  <si>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</si>
  <si>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</si>
  <si>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</si>
  <si>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</si>
  <si>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</si>
  <si>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</si>
  <si>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</si>
  <si>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</si>
  <si>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</si>
  <si>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</si>
  <si>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</si>
  <si>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</si>
  <si>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</si>
  <si>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</si>
  <si>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</si>
  <si>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</si>
  <si>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</si>
  <si>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</si>
  <si>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</si>
  <si>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</si>
  <si>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</si>
  <si>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</si>
  <si>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</si>
  <si>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</si>
  <si>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</si>
  <si>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</si>
  <si>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</si>
  <si>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</si>
  <si>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</si>
  <si>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</si>
  <si>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</si>
  <si>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</si>
  <si>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</si>
  <si>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</si>
  <si>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</si>
  <si>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</si>
  <si>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</si>
  <si>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</si>
  <si>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</si>
  <si>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</si>
  <si>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</si>
  <si>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</si>
  <si>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</si>
  <si>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</si>
  <si>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</si>
  <si>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</si>
  <si>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</si>
  <si>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</si>
  <si>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</si>
  <si>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</si>
  <si>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</si>
  <si>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</si>
  <si>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</si>
  <si>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</si>
  <si>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</si>
  <si>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</si>
  <si>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</si>
  <si>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</si>
  <si>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</si>
  <si>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</si>
  <si>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</si>
  <si>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</si>
  <si>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</si>
  <si>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</si>
  <si>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</si>
  <si>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</si>
  <si>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</si>
  <si>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</si>
  <si>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</si>
  <si>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</si>
  <si>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</si>
  <si>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</si>
  <si>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</si>
  <si>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</si>
  <si>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</si>
  <si>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</si>
  <si>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</si>
  <si>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</si>
  <si>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</si>
  <si>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</si>
  <si>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</si>
  <si>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</si>
  <si>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</si>
  <si>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</si>
  <si>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</si>
  <si>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</si>
  <si>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</si>
  <si>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</si>
  <si>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</si>
  <si>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</si>
  <si>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</si>
  <si>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</si>
  <si>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</si>
  <si>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</si>
  <si>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</si>
  <si>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</si>
  <si>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</si>
  <si>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</si>
  <si>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</si>
  <si>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</si>
  <si>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</si>
  <si>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</si>
  <si>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</si>
  <si>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</si>
  <si>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</si>
  <si>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</si>
  <si>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</si>
  <si>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</si>
  <si>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</si>
  <si>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</si>
  <si>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</si>
  <si>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</si>
  <si>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</si>
  <si>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</si>
  <si>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</si>
  <si>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</si>
  <si>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</si>
  <si>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</si>
  <si>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</si>
  <si>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</si>
  <si>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</si>
  <si>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</si>
  <si>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</si>
  <si>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</si>
  <si>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</si>
  <si>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</si>
  <si>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</si>
  <si>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</si>
  <si>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</si>
  <si>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</si>
  <si>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</si>
  <si>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</si>
  <si>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</si>
  <si>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</si>
  <si>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</si>
  <si>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</si>
  <si>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</si>
  <si>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</si>
  <si>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</si>
  <si>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</si>
  <si>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</si>
  <si>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</si>
  <si>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</si>
  <si>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</si>
  <si>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</si>
  <si>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</si>
  <si>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</si>
  <si>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</si>
  <si>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</si>
  <si>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</si>
  <si>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</si>
  <si>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</si>
  <si>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</si>
  <si>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</si>
  <si>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</si>
  <si>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</si>
  <si>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</si>
  <si>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</si>
  <si>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</si>
  <si>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</si>
  <si>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</si>
  <si>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</si>
  <si>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</si>
  <si>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</si>
  <si>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</si>
  <si>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</si>
  <si>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</si>
  <si>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</si>
  <si>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</si>
  <si>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</si>
  <si>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</si>
  <si>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</si>
  <si>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</si>
  <si>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</si>
  <si>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</si>
  <si>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</si>
  <si>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</si>
  <si>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</si>
  <si>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</si>
  <si>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</si>
  <si>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</si>
  <si>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</si>
  <si>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</si>
  <si>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</si>
  <si>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</si>
  <si>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</si>
  <si>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</si>
  <si>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</si>
  <si>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</si>
  <si>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</si>
  <si>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</si>
  <si>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</si>
  <si>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</si>
  <si>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</si>
  <si>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</si>
  <si>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</si>
  <si>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</si>
  <si>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</si>
  <si>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</si>
  <si>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</si>
  <si>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</si>
  <si>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</si>
  <si>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</si>
  <si>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</si>
  <si>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</si>
  <si>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</si>
  <si>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</si>
  <si>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</si>
  <si>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</si>
  <si>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</si>
  <si>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</si>
  <si>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</si>
  <si>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</si>
  <si>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</si>
  <si>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</si>
  <si>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</si>
  <si>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</si>
  <si>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</si>
  <si>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</si>
  <si>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</si>
  <si>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</si>
  <si>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</si>
  <si>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</si>
  <si>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</si>
  <si>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</si>
  <si>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</si>
  <si>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</si>
  <si>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</si>
  <si>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</si>
  <si>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</si>
  <si>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</si>
  <si>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</si>
  <si>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</si>
  <si>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</si>
  <si>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</si>
  <si>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</si>
  <si>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</si>
  <si>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</si>
  <si>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</si>
  <si>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</si>
  <si>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</si>
  <si>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</si>
  <si>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</si>
  <si>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</si>
  <si>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</si>
  <si>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</si>
  <si>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</si>
  <si>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</si>
  <si>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</si>
  <si>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</si>
  <si>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</si>
  <si>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</si>
  <si>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</si>
  <si>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</si>
  <si>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</si>
  <si>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</si>
  <si>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</si>
  <si>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</si>
  <si>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</si>
  <si>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</si>
  <si>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</si>
  <si>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</si>
  <si>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</si>
  <si>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</si>
  <si>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</si>
  <si>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</si>
  <si>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</si>
  <si>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</si>
  <si>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</si>
  <si>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</si>
  <si>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</si>
  <si>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</si>
  <si>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</si>
  <si>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</si>
  <si>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</si>
  <si>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</si>
  <si>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</si>
  <si>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</si>
  <si>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</si>
  <si>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</si>
  <si>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</si>
  <si>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</si>
  <si>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</si>
  <si>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</si>
  <si>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</si>
  <si>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</si>
  <si>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</si>
  <si>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</si>
  <si>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</si>
  <si>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</si>
  <si>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</si>
  <si>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</si>
  <si>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</si>
  <si>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</si>
  <si>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</si>
  <si>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</si>
  <si>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</si>
  <si>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</si>
  <si>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</si>
  <si>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</si>
  <si>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</si>
  <si>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</si>
  <si>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</si>
  <si>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</si>
  <si>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</si>
  <si>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</si>
  <si>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</si>
  <si>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</si>
  <si>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</si>
  <si>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</si>
  <si>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</si>
  <si>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</si>
  <si>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</si>
  <si>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</si>
  <si>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</si>
  <si>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</si>
  <si>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</si>
  <si>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</si>
  <si>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</si>
  <si>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</si>
  <si>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</si>
  <si>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</si>
  <si>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</si>
  <si>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</si>
  <si>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</si>
  <si>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</si>
  <si>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</si>
  <si>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</si>
  <si>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</si>
  <si>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</si>
  <si>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</si>
  <si>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</si>
  <si>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</si>
  <si>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</si>
  <si>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</si>
  <si>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</si>
  <si>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</si>
  <si>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</si>
  <si>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</si>
  <si>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</si>
  <si>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</si>
  <si>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</si>
  <si>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</si>
  <si>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</si>
  <si>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</si>
  <si>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</si>
  <si>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</si>
  <si>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</si>
  <si>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</si>
  <si>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</si>
  <si>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</si>
  <si>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</si>
  <si>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</si>
  <si>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</si>
  <si>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</si>
  <si>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</si>
  <si>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</si>
  <si>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</si>
  <si>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</si>
  <si>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</si>
  <si>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</si>
  <si>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</si>
  <si>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</si>
  <si>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</si>
  <si>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</si>
  <si>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</si>
  <si>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</si>
  <si>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</si>
  <si>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</si>
  <si>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</si>
  <si>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</si>
  <si>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</si>
  <si>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</si>
  <si>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</si>
  <si>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</si>
  <si>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</si>
  <si>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</si>
  <si>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</si>
  <si>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</si>
  <si>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</si>
  <si>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</si>
  <si>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</si>
  <si>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</si>
  <si>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</si>
  <si>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</si>
  <si>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</si>
  <si>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</si>
  <si>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</si>
  <si>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</si>
  <si>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</si>
  <si>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</si>
  <si>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</si>
  <si>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</si>
  <si>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</si>
  <si>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</si>
  <si>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</si>
  <si>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</si>
  <si>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</si>
  <si>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</si>
  <si>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</si>
  <si>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</si>
  <si>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</si>
  <si>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</si>
  <si>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</si>
  <si>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</si>
  <si>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</si>
  <si>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</si>
  <si>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</si>
  <si>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</si>
  <si>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</si>
  <si>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</si>
  <si>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</si>
  <si>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</si>
  <si>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</si>
  <si>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</si>
  <si>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</si>
  <si>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</si>
  <si>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</si>
  <si>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</si>
  <si>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</si>
  <si>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</si>
  <si>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</si>
  <si>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</si>
  <si>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</si>
  <si>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</si>
  <si>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</si>
  <si>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</si>
  <si>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</si>
  <si>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</si>
  <si>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</si>
  <si>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</si>
  <si>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</si>
  <si>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</si>
  <si>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</si>
  <si>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</si>
  <si>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</si>
  <si>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</si>
  <si>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</si>
  <si>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</si>
  <si>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</si>
  <si>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</si>
  <si>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</si>
  <si>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</si>
  <si>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</si>
  <si>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</si>
  <si>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</si>
  <si>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</si>
  <si>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</si>
  <si>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</si>
  <si>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</si>
  <si>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</si>
  <si>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</si>
  <si>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</si>
  <si>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</si>
  <si>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</si>
  <si>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</si>
  <si>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</si>
  <si>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</si>
  <si>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</si>
  <si>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</si>
  <si>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</si>
  <si>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</si>
  <si>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</si>
  <si>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</si>
  <si>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</si>
  <si>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</si>
  <si>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</si>
  <si>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</si>
  <si>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</si>
  <si>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</si>
  <si>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</si>
  <si>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</si>
  <si>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</si>
  <si>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</si>
  <si>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</si>
  <si>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</si>
  <si>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</si>
  <si>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</si>
  <si>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</si>
  <si>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</si>
  <si>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</si>
  <si>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</si>
  <si>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</si>
  <si>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</si>
  <si>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</si>
  <si>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</si>
  <si>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</si>
  <si>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</si>
  <si>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</si>
  <si>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</si>
  <si>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</si>
  <si>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</si>
  <si>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</si>
  <si>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</si>
  <si>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</si>
  <si>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</si>
  <si>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</si>
  <si>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</si>
  <si>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</si>
  <si>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</si>
  <si>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</si>
  <si>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</si>
  <si>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</si>
  <si>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</si>
  <si>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</si>
  <si>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</si>
  <si>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</si>
  <si>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</si>
  <si>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</si>
  <si>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</si>
  <si>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</si>
  <si>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</si>
  <si>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</si>
  <si>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</si>
  <si>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</si>
  <si>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</si>
  <si>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</si>
  <si>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</si>
  <si>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</si>
  <si>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</si>
  <si>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</si>
  <si>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</si>
  <si>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</si>
  <si>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</si>
  <si>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</si>
  <si>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</si>
  <si>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</si>
  <si>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</si>
  <si>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01.01.2010 - 31.12.2010</t>
  </si>
  <si>
    <t>01.01.2011 - 31.12.2011</t>
  </si>
  <si>
    <t>Дата на съставяне: 27.01.2012</t>
  </si>
  <si>
    <t>01.10.2011 - 31.12.2011</t>
  </si>
  <si>
    <t>01.10.2010 - 31.12.2010</t>
  </si>
  <si>
    <t>Дата на съставяне: 27.01.2012 г.</t>
  </si>
  <si>
    <t xml:space="preserve">Дата на съставяне:    27.01.2012                    </t>
  </si>
  <si>
    <t xml:space="preserve">Дата  на съставяне: 27.01.2012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</si>
</sst>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top" wrapText="1"/>
      <protection locked="0"/>
    </xf>
    <xf numFmtId="0" fontId="16" fillId="0" borderId="0" xfId="24" applyFont="1" applyAlignment="1" applyProtection="1">
      <alignment vertical="top" wrapText="1"/>
      <protection locked="0"/>
    </xf>
    <xf numFmtId="0" fontId="4" fillId="2" borderId="0" xfId="24" applyFont="1" applyFill="1" applyAlignment="1" applyProtection="1">
      <alignment vertical="top" wrapText="1"/>
      <protection locked="0"/>
    </xf>
    <xf numFmtId="0" fontId="4" fillId="2" borderId="1" xfId="24" applyFont="1" applyFill="1" applyBorder="1" applyAlignment="1" applyProtection="1">
      <alignment vertical="top" wrapText="1"/>
      <protection locked="0"/>
    </xf>
    <xf numFmtId="1" fontId="16" fillId="0" borderId="0" xfId="24" applyNumberFormat="1" applyFont="1" applyAlignment="1" applyProtection="1">
      <alignment vertical="top" wrapText="1"/>
      <protection locked="0"/>
    </xf>
    <xf numFmtId="1" fontId="4" fillId="2" borderId="1" xfId="24" applyNumberFormat="1" applyFont="1" applyFill="1" applyBorder="1" applyAlignment="1" applyProtection="1">
      <alignment vertical="top" wrapText="1"/>
      <protection locked="0"/>
    </xf>
    <xf numFmtId="1" fontId="16" fillId="0" borderId="1" xfId="24" applyNumberFormat="1" applyFont="1" applyBorder="1" applyAlignment="1" applyProtection="1">
      <alignment vertical="top" wrapText="1"/>
      <protection/>
    </xf>
    <xf numFmtId="1" fontId="16" fillId="0" borderId="1" xfId="24" applyNumberFormat="1" applyFont="1" applyBorder="1" applyAlignment="1" applyProtection="1">
      <alignment vertical="top" wrapText="1"/>
      <protection locked="0"/>
    </xf>
    <xf numFmtId="1" fontId="4" fillId="0" borderId="20" xfId="0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3" xfId="0" applyNumberFormat="1" applyFont="1" applyBorder="1" applyAlignment="1" applyProtection="1">
      <alignment vertical="top"/>
      <protection/>
    </xf>
    <xf numFmtId="1" fontId="11" fillId="0" borderId="1" xfId="19" applyNumberFormat="1" applyFont="1" applyBorder="1" applyAlignment="1" applyProtection="1">
      <alignment horizontal="right" vertical="center" wrapText="1"/>
      <protection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7">
      <selection activeCell="G70" sqref="G70"/>
    </sheetView>
  </sheetViews>
  <sheetFormatPr defaultColWidth="9.140625" defaultRowHeight="12.75"/>
  <cols>
    <col min="1" max="1" width="37.00390625" style="484" customWidth="1"/>
    <col min="2" max="2" width="8.7109375" style="484" customWidth="1"/>
    <col min="3" max="3" width="9.57421875" style="484" customWidth="1"/>
    <col min="4" max="4" width="11.8515625" style="484" customWidth="1"/>
    <col min="5" max="5" width="45.140625" style="484" customWidth="1"/>
    <col min="6" max="6" width="9.140625" style="486" customWidth="1"/>
    <col min="7" max="7" width="10.28125" style="484" customWidth="1"/>
    <col min="8" max="8" width="11.7109375" style="487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20" t="s">
        <v>347</v>
      </c>
      <c r="B3" s="621"/>
      <c r="C3" s="621"/>
      <c r="D3" s="621"/>
      <c r="E3" s="489" t="s">
        <v>607</v>
      </c>
      <c r="F3" s="493" t="s">
        <v>3</v>
      </c>
      <c r="G3" s="494"/>
      <c r="H3" s="492">
        <v>813159505</v>
      </c>
    </row>
    <row r="4" spans="1:8" ht="15.75">
      <c r="A4" s="620" t="s">
        <v>608</v>
      </c>
      <c r="B4" s="622"/>
      <c r="C4" s="622"/>
      <c r="D4" s="622"/>
      <c r="E4" s="490" t="s">
        <v>853</v>
      </c>
      <c r="F4" s="617"/>
      <c r="G4" s="618"/>
      <c r="H4" s="480" t="s">
        <v>609</v>
      </c>
    </row>
    <row r="5" spans="1:8" ht="15.75">
      <c r="A5" s="620" t="s">
        <v>45</v>
      </c>
      <c r="B5" s="625"/>
      <c r="C5" s="625"/>
      <c r="D5" s="625"/>
      <c r="E5" s="491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23" t="s">
        <v>349</v>
      </c>
      <c r="H6" s="62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5" t="s">
        <v>613</v>
      </c>
      <c r="H7" s="496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0"/>
      <c r="G9" s="497"/>
      <c r="H9" s="497"/>
    </row>
    <row r="10" spans="1:8" ht="25.5">
      <c r="A10" s="501" t="s">
        <v>616</v>
      </c>
      <c r="B10" s="431"/>
      <c r="C10" s="428"/>
      <c r="D10" s="429"/>
      <c r="E10" s="516" t="s">
        <v>617</v>
      </c>
      <c r="F10" s="432"/>
      <c r="G10" s="433"/>
      <c r="H10" s="434"/>
    </row>
    <row r="11" spans="1:8" ht="15">
      <c r="A11" s="501" t="s">
        <v>618</v>
      </c>
      <c r="B11" s="435" t="s">
        <v>619</v>
      </c>
      <c r="C11" s="603">
        <v>836</v>
      </c>
      <c r="D11" s="603">
        <v>833</v>
      </c>
      <c r="E11" s="516" t="s">
        <v>620</v>
      </c>
      <c r="F11" s="498" t="s">
        <v>621</v>
      </c>
      <c r="G11" s="499">
        <v>2123</v>
      </c>
      <c r="H11" s="499">
        <v>2123</v>
      </c>
    </row>
    <row r="12" spans="1:8" ht="15">
      <c r="A12" s="501" t="s">
        <v>622</v>
      </c>
      <c r="B12" s="435" t="s">
        <v>623</v>
      </c>
      <c r="C12" s="603">
        <v>1158</v>
      </c>
      <c r="D12" s="603">
        <v>1379</v>
      </c>
      <c r="E12" s="516" t="s">
        <v>624</v>
      </c>
      <c r="F12" s="437" t="s">
        <v>625</v>
      </c>
      <c r="G12" s="439"/>
      <c r="H12" s="439"/>
    </row>
    <row r="13" spans="1:8" ht="15">
      <c r="A13" s="501" t="s">
        <v>626</v>
      </c>
      <c r="B13" s="435" t="s">
        <v>627</v>
      </c>
      <c r="C13" s="603">
        <v>671</v>
      </c>
      <c r="D13" s="603">
        <v>771</v>
      </c>
      <c r="E13" s="516" t="s">
        <v>628</v>
      </c>
      <c r="F13" s="437" t="s">
        <v>629</v>
      </c>
      <c r="G13" s="439"/>
      <c r="H13" s="439"/>
    </row>
    <row r="14" spans="1:8" ht="15">
      <c r="A14" s="501" t="s">
        <v>630</v>
      </c>
      <c r="B14" s="435" t="s">
        <v>631</v>
      </c>
      <c r="C14" s="603"/>
      <c r="D14" s="603"/>
      <c r="E14" s="517" t="s">
        <v>632</v>
      </c>
      <c r="F14" s="437" t="s">
        <v>633</v>
      </c>
      <c r="G14" s="439"/>
      <c r="H14" s="439"/>
    </row>
    <row r="15" spans="1:8" ht="15">
      <c r="A15" s="501" t="s">
        <v>634</v>
      </c>
      <c r="B15" s="435" t="s">
        <v>635</v>
      </c>
      <c r="C15" s="603">
        <v>485</v>
      </c>
      <c r="D15" s="603">
        <v>579</v>
      </c>
      <c r="E15" s="517" t="s">
        <v>636</v>
      </c>
      <c r="F15" s="437" t="s">
        <v>637</v>
      </c>
      <c r="G15" s="439"/>
      <c r="H15" s="439"/>
    </row>
    <row r="16" spans="1:8" ht="15">
      <c r="A16" s="501" t="s">
        <v>638</v>
      </c>
      <c r="B16" s="440" t="s">
        <v>639</v>
      </c>
      <c r="C16" s="603"/>
      <c r="D16" s="603"/>
      <c r="E16" s="517" t="s">
        <v>640</v>
      </c>
      <c r="F16" s="437" t="s">
        <v>641</v>
      </c>
      <c r="G16" s="439"/>
      <c r="H16" s="439"/>
    </row>
    <row r="17" spans="1:18" ht="24.75" customHeight="1">
      <c r="A17" s="501" t="s">
        <v>642</v>
      </c>
      <c r="B17" s="435" t="s">
        <v>643</v>
      </c>
      <c r="C17" s="603">
        <v>1143</v>
      </c>
      <c r="D17" s="603">
        <v>1124</v>
      </c>
      <c r="E17" s="518" t="s">
        <v>644</v>
      </c>
      <c r="F17" s="441" t="s">
        <v>364</v>
      </c>
      <c r="G17" s="471">
        <f>G11</f>
        <v>2123</v>
      </c>
      <c r="H17" s="471">
        <f>H11</f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1" t="s">
        <v>645</v>
      </c>
      <c r="B18" s="435" t="s">
        <v>646</v>
      </c>
      <c r="C18" s="603">
        <v>34</v>
      </c>
      <c r="D18" s="603">
        <v>43</v>
      </c>
      <c r="E18" s="516" t="s">
        <v>647</v>
      </c>
      <c r="F18" s="444"/>
      <c r="G18" s="445"/>
      <c r="H18" s="445"/>
    </row>
    <row r="19" spans="1:15" ht="15">
      <c r="A19" s="502" t="s">
        <v>519</v>
      </c>
      <c r="B19" s="446" t="s">
        <v>648</v>
      </c>
      <c r="C19" s="601">
        <f>SUM(C11:C18)</f>
        <v>4327</v>
      </c>
      <c r="D19" s="601">
        <f>SUM(D11:D18)</f>
        <v>4729</v>
      </c>
      <c r="E19" s="516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1" t="s">
        <v>651</v>
      </c>
      <c r="B20" s="446" t="s">
        <v>652</v>
      </c>
      <c r="C20" s="436"/>
      <c r="D20" s="436"/>
      <c r="E20" s="516" t="s">
        <v>653</v>
      </c>
      <c r="F20" s="437" t="s">
        <v>365</v>
      </c>
      <c r="G20" s="438">
        <v>1219</v>
      </c>
      <c r="H20" s="438">
        <v>1410</v>
      </c>
    </row>
    <row r="21" spans="1:18" ht="15">
      <c r="A21" s="501" t="s">
        <v>654</v>
      </c>
      <c r="B21" s="448" t="s">
        <v>655</v>
      </c>
      <c r="C21" s="436"/>
      <c r="D21" s="436"/>
      <c r="E21" s="519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1" t="s">
        <v>658</v>
      </c>
      <c r="B22" s="435"/>
      <c r="C22" s="451"/>
      <c r="D22" s="451"/>
      <c r="E22" s="517" t="s">
        <v>659</v>
      </c>
      <c r="F22" s="437" t="s">
        <v>366</v>
      </c>
      <c r="G22" s="438"/>
      <c r="H22" s="438"/>
    </row>
    <row r="23" spans="1:13" ht="15">
      <c r="A23" s="501" t="s">
        <v>660</v>
      </c>
      <c r="B23" s="435" t="s">
        <v>661</v>
      </c>
      <c r="C23" s="603">
        <v>5</v>
      </c>
      <c r="D23" s="603">
        <v>6</v>
      </c>
      <c r="E23" s="520" t="s">
        <v>662</v>
      </c>
      <c r="F23" s="437" t="s">
        <v>367</v>
      </c>
      <c r="G23" s="438"/>
      <c r="H23" s="438"/>
      <c r="M23" s="452"/>
    </row>
    <row r="24" spans="1:8" ht="15">
      <c r="A24" s="501" t="s">
        <v>663</v>
      </c>
      <c r="B24" s="435" t="s">
        <v>664</v>
      </c>
      <c r="C24" s="603">
        <v>44</v>
      </c>
      <c r="D24" s="603">
        <v>85</v>
      </c>
      <c r="E24" s="516" t="s">
        <v>665</v>
      </c>
      <c r="F24" s="437" t="s">
        <v>368</v>
      </c>
      <c r="G24" s="438"/>
      <c r="H24" s="438"/>
    </row>
    <row r="25" spans="1:18" ht="15">
      <c r="A25" s="501" t="s">
        <v>666</v>
      </c>
      <c r="B25" s="435" t="s">
        <v>667</v>
      </c>
      <c r="C25" s="603"/>
      <c r="D25" s="603"/>
      <c r="E25" s="521" t="s">
        <v>557</v>
      </c>
      <c r="F25" s="441" t="s">
        <v>668</v>
      </c>
      <c r="G25" s="471">
        <f>G19+G20+G21</f>
        <v>1405</v>
      </c>
      <c r="H25" s="471">
        <f>H19+H20+H21</f>
        <v>1596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1" t="s">
        <v>67</v>
      </c>
      <c r="B26" s="435" t="s">
        <v>669</v>
      </c>
      <c r="C26" s="603">
        <v>27</v>
      </c>
      <c r="D26" s="603">
        <v>34</v>
      </c>
      <c r="E26" s="516" t="s">
        <v>670</v>
      </c>
      <c r="F26" s="444"/>
      <c r="G26" s="445"/>
      <c r="H26" s="445"/>
    </row>
    <row r="27" spans="1:18" ht="15">
      <c r="A27" s="502" t="s">
        <v>671</v>
      </c>
      <c r="B27" s="448" t="s">
        <v>672</v>
      </c>
      <c r="C27" s="601">
        <f>SUM(C23:C26)</f>
        <v>76</v>
      </c>
      <c r="D27" s="601">
        <f>SUM(D23:D26)</f>
        <v>125</v>
      </c>
      <c r="E27" s="520" t="s">
        <v>673</v>
      </c>
      <c r="F27" s="437" t="s">
        <v>674</v>
      </c>
      <c r="G27" s="410"/>
      <c r="H27" s="410"/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1"/>
      <c r="B28" s="435"/>
      <c r="C28" s="451"/>
      <c r="D28" s="451"/>
      <c r="E28" s="516" t="s">
        <v>675</v>
      </c>
      <c r="F28" s="437" t="s">
        <v>369</v>
      </c>
      <c r="G28" s="603"/>
      <c r="H28" s="603">
        <v>774</v>
      </c>
    </row>
    <row r="29" spans="1:13" ht="15">
      <c r="A29" s="501" t="s">
        <v>676</v>
      </c>
      <c r="B29" s="435"/>
      <c r="C29" s="451"/>
      <c r="D29" s="451"/>
      <c r="E29" s="519" t="s">
        <v>677</v>
      </c>
      <c r="F29" s="437" t="s">
        <v>370</v>
      </c>
      <c r="G29" s="603">
        <v>-649</v>
      </c>
      <c r="H29" s="603"/>
      <c r="M29" s="452"/>
    </row>
    <row r="30" spans="1:8" ht="15" customHeight="1">
      <c r="A30" s="501" t="s">
        <v>678</v>
      </c>
      <c r="B30" s="435" t="s">
        <v>679</v>
      </c>
      <c r="C30" s="436"/>
      <c r="D30" s="436"/>
      <c r="E30" s="516" t="s">
        <v>680</v>
      </c>
      <c r="F30" s="437" t="s">
        <v>681</v>
      </c>
      <c r="G30" s="605"/>
      <c r="H30" s="605"/>
    </row>
    <row r="31" spans="1:13" ht="15">
      <c r="A31" s="501" t="s">
        <v>682</v>
      </c>
      <c r="B31" s="435" t="s">
        <v>683</v>
      </c>
      <c r="C31" s="436"/>
      <c r="D31" s="436"/>
      <c r="E31" s="520" t="s">
        <v>684</v>
      </c>
      <c r="F31" s="437" t="s">
        <v>685</v>
      </c>
      <c r="G31" s="605"/>
      <c r="H31" s="605"/>
      <c r="M31" s="452"/>
    </row>
    <row r="32" spans="1:15" ht="15">
      <c r="A32" s="501" t="s">
        <v>686</v>
      </c>
      <c r="B32" s="448" t="s">
        <v>687</v>
      </c>
      <c r="C32" s="447"/>
      <c r="D32" s="447"/>
      <c r="E32" s="517" t="s">
        <v>688</v>
      </c>
      <c r="F32" s="437" t="s">
        <v>689</v>
      </c>
      <c r="G32" s="603">
        <v>-1007</v>
      </c>
      <c r="H32" s="603">
        <v>-1423</v>
      </c>
      <c r="I32" s="443"/>
      <c r="J32" s="443"/>
      <c r="K32" s="443"/>
      <c r="L32" s="443"/>
      <c r="M32" s="443"/>
      <c r="N32" s="443"/>
      <c r="O32" s="443"/>
    </row>
    <row r="33" spans="1:18" ht="15">
      <c r="A33" s="501" t="s">
        <v>690</v>
      </c>
      <c r="B33" s="440"/>
      <c r="C33" s="451"/>
      <c r="D33" s="451"/>
      <c r="E33" s="521" t="s">
        <v>554</v>
      </c>
      <c r="F33" s="441" t="s">
        <v>691</v>
      </c>
      <c r="G33" s="471">
        <f>SUM(G27:G32)</f>
        <v>-1656</v>
      </c>
      <c r="H33" s="471">
        <f>SUM(H27:H32)</f>
        <v>-649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1" t="s">
        <v>692</v>
      </c>
      <c r="B34" s="440" t="s">
        <v>693</v>
      </c>
      <c r="C34" s="447"/>
      <c r="D34" s="447"/>
      <c r="E34" s="516"/>
      <c r="F34" s="453"/>
      <c r="G34" s="608"/>
      <c r="H34" s="608"/>
      <c r="I34" s="443"/>
      <c r="J34" s="443"/>
      <c r="K34" s="443"/>
      <c r="L34" s="443"/>
      <c r="M34" s="443"/>
      <c r="N34" s="443"/>
    </row>
    <row r="35" spans="1:8" ht="15">
      <c r="A35" s="501" t="s">
        <v>321</v>
      </c>
      <c r="B35" s="435" t="s">
        <v>694</v>
      </c>
      <c r="C35" s="436">
        <v>12</v>
      </c>
      <c r="D35" s="436">
        <v>12</v>
      </c>
      <c r="E35" s="522"/>
      <c r="F35" s="454"/>
      <c r="G35" s="609"/>
      <c r="H35" s="609"/>
    </row>
    <row r="36" spans="1:18" ht="15">
      <c r="A36" s="501" t="s">
        <v>323</v>
      </c>
      <c r="B36" s="435" t="s">
        <v>695</v>
      </c>
      <c r="C36" s="436"/>
      <c r="D36" s="436"/>
      <c r="E36" s="430" t="s">
        <v>696</v>
      </c>
      <c r="F36" s="455" t="s">
        <v>372</v>
      </c>
      <c r="G36" s="471">
        <f>G17+G25+G33</f>
        <v>1872</v>
      </c>
      <c r="H36" s="471">
        <f>H17+H25+H33</f>
        <v>3070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1" t="s">
        <v>325</v>
      </c>
      <c r="B37" s="435" t="s">
        <v>697</v>
      </c>
      <c r="C37" s="436"/>
      <c r="D37" s="436"/>
      <c r="E37" s="516"/>
      <c r="F37" s="456"/>
      <c r="G37" s="608"/>
      <c r="H37" s="608"/>
      <c r="M37" s="452"/>
    </row>
    <row r="38" spans="1:8" ht="15">
      <c r="A38" s="501" t="s">
        <v>327</v>
      </c>
      <c r="B38" s="435" t="s">
        <v>698</v>
      </c>
      <c r="C38" s="436"/>
      <c r="D38" s="436"/>
      <c r="E38" s="523"/>
      <c r="F38" s="454"/>
      <c r="G38" s="609"/>
      <c r="H38" s="609"/>
    </row>
    <row r="39" spans="1:15" ht="15" customHeight="1">
      <c r="A39" s="501" t="s">
        <v>699</v>
      </c>
      <c r="B39" s="457" t="s">
        <v>700</v>
      </c>
      <c r="C39" s="458"/>
      <c r="D39" s="458"/>
      <c r="E39" s="524" t="s">
        <v>701</v>
      </c>
      <c r="F39" s="455" t="s">
        <v>373</v>
      </c>
      <c r="G39" s="506"/>
      <c r="H39" s="506"/>
      <c r="I39" s="443"/>
      <c r="J39" s="443"/>
      <c r="K39" s="443"/>
      <c r="L39" s="443"/>
      <c r="M39" s="450"/>
      <c r="N39" s="443"/>
      <c r="O39" s="443"/>
    </row>
    <row r="40" spans="1:8" ht="15">
      <c r="A40" s="501" t="s">
        <v>331</v>
      </c>
      <c r="B40" s="457" t="s">
        <v>702</v>
      </c>
      <c r="C40" s="436"/>
      <c r="D40" s="436"/>
      <c r="E40" s="517"/>
      <c r="F40" s="456"/>
      <c r="G40" s="608"/>
      <c r="H40" s="608"/>
    </row>
    <row r="41" spans="1:8" ht="15">
      <c r="A41" s="501" t="s">
        <v>703</v>
      </c>
      <c r="B41" s="457" t="s">
        <v>704</v>
      </c>
      <c r="C41" s="436"/>
      <c r="D41" s="436"/>
      <c r="E41" s="524" t="s">
        <v>705</v>
      </c>
      <c r="F41" s="459"/>
      <c r="G41" s="610"/>
      <c r="H41" s="610"/>
    </row>
    <row r="42" spans="1:8" ht="15">
      <c r="A42" s="501" t="s">
        <v>706</v>
      </c>
      <c r="B42" s="457" t="s">
        <v>707</v>
      </c>
      <c r="C42" s="505"/>
      <c r="D42" s="505"/>
      <c r="E42" s="516" t="s">
        <v>708</v>
      </c>
      <c r="F42" s="454"/>
      <c r="G42" s="609"/>
      <c r="H42" s="609"/>
    </row>
    <row r="43" spans="1:13" ht="26.25" customHeight="1">
      <c r="A43" s="501" t="s">
        <v>709</v>
      </c>
      <c r="B43" s="457" t="s">
        <v>710</v>
      </c>
      <c r="C43" s="436"/>
      <c r="D43" s="436"/>
      <c r="E43" s="517" t="s">
        <v>711</v>
      </c>
      <c r="F43" s="437" t="s">
        <v>712</v>
      </c>
      <c r="G43" s="438"/>
      <c r="H43" s="438"/>
      <c r="M43" s="452"/>
    </row>
    <row r="44" spans="1:8" ht="15">
      <c r="A44" s="501" t="s">
        <v>713</v>
      </c>
      <c r="B44" s="457" t="s">
        <v>714</v>
      </c>
      <c r="C44" s="436"/>
      <c r="D44" s="436"/>
      <c r="E44" s="525" t="s">
        <v>715</v>
      </c>
      <c r="F44" s="437" t="s">
        <v>716</v>
      </c>
      <c r="G44" s="438"/>
      <c r="H44" s="438"/>
    </row>
    <row r="45" spans="1:15" ht="15">
      <c r="A45" s="501" t="s">
        <v>717</v>
      </c>
      <c r="B45" s="446" t="s">
        <v>718</v>
      </c>
      <c r="C45" s="503">
        <f>C35</f>
        <v>12</v>
      </c>
      <c r="D45" s="503">
        <f>D35</f>
        <v>12</v>
      </c>
      <c r="E45" s="519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1" t="s">
        <v>720</v>
      </c>
      <c r="B46" s="435"/>
      <c r="C46" s="451"/>
      <c r="D46" s="451"/>
      <c r="E46" s="516" t="s">
        <v>182</v>
      </c>
      <c r="F46" s="437" t="s">
        <v>721</v>
      </c>
      <c r="G46" s="438"/>
      <c r="H46" s="438"/>
    </row>
    <row r="47" spans="1:13" ht="15">
      <c r="A47" s="501" t="s">
        <v>722</v>
      </c>
      <c r="B47" s="435" t="s">
        <v>723</v>
      </c>
      <c r="C47" s="436"/>
      <c r="D47" s="436"/>
      <c r="E47" s="519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1" t="s">
        <v>726</v>
      </c>
      <c r="B48" s="440" t="s">
        <v>727</v>
      </c>
      <c r="C48" s="436"/>
      <c r="D48" s="436"/>
      <c r="E48" s="516" t="s">
        <v>728</v>
      </c>
      <c r="F48" s="437" t="s">
        <v>729</v>
      </c>
      <c r="G48" s="438">
        <v>67</v>
      </c>
      <c r="H48" s="438">
        <v>26</v>
      </c>
    </row>
    <row r="49" spans="1:18" ht="15">
      <c r="A49" s="501" t="s">
        <v>730</v>
      </c>
      <c r="B49" s="435" t="s">
        <v>731</v>
      </c>
      <c r="C49" s="436"/>
      <c r="D49" s="436"/>
      <c r="E49" s="524" t="s">
        <v>519</v>
      </c>
      <c r="F49" s="441" t="s">
        <v>732</v>
      </c>
      <c r="G49" s="471">
        <f>SUM(G47:G48)</f>
        <v>3001</v>
      </c>
      <c r="H49" s="471">
        <f>SUM(H47:H48)</f>
        <v>2960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1" t="s">
        <v>67</v>
      </c>
      <c r="B50" s="435" t="s">
        <v>733</v>
      </c>
      <c r="C50" s="602"/>
      <c r="D50" s="602">
        <v>241</v>
      </c>
      <c r="E50" s="516"/>
      <c r="F50" s="437"/>
      <c r="G50" s="451"/>
      <c r="H50" s="451"/>
    </row>
    <row r="51" spans="1:15" ht="19.5" customHeight="1">
      <c r="A51" s="501" t="s">
        <v>734</v>
      </c>
      <c r="B51" s="446" t="s">
        <v>735</v>
      </c>
      <c r="C51" s="600">
        <f>SUM(C50)</f>
        <v>0</v>
      </c>
      <c r="D51" s="600">
        <f>SUM(D50)</f>
        <v>241</v>
      </c>
      <c r="E51" s="519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1" t="s">
        <v>609</v>
      </c>
      <c r="B52" s="446"/>
      <c r="C52" s="410"/>
      <c r="D52" s="410"/>
      <c r="E52" s="516" t="s">
        <v>738</v>
      </c>
      <c r="F52" s="441" t="s">
        <v>739</v>
      </c>
      <c r="G52" s="438"/>
      <c r="H52" s="438"/>
    </row>
    <row r="53" spans="1:8" ht="15">
      <c r="A53" s="501" t="s">
        <v>740</v>
      </c>
      <c r="B53" s="446" t="s">
        <v>741</v>
      </c>
      <c r="C53" s="603"/>
      <c r="D53" s="603"/>
      <c r="E53" s="516" t="s">
        <v>742</v>
      </c>
      <c r="F53" s="441" t="s">
        <v>743</v>
      </c>
      <c r="G53" s="438"/>
      <c r="H53" s="438"/>
    </row>
    <row r="54" spans="1:8" ht="17.25" customHeight="1">
      <c r="A54" s="501" t="s">
        <v>744</v>
      </c>
      <c r="B54" s="446" t="s">
        <v>745</v>
      </c>
      <c r="C54" s="603">
        <v>132</v>
      </c>
      <c r="D54" s="603">
        <v>132</v>
      </c>
      <c r="E54" s="516" t="s">
        <v>746</v>
      </c>
      <c r="F54" s="441" t="s">
        <v>747</v>
      </c>
      <c r="G54" s="438"/>
      <c r="H54" s="438"/>
    </row>
    <row r="55" spans="1:18" ht="25.5">
      <c r="A55" s="504" t="s">
        <v>748</v>
      </c>
      <c r="B55" s="460" t="s">
        <v>749</v>
      </c>
      <c r="C55" s="604">
        <f>C19+C27+C45+C51+C54</f>
        <v>4547</v>
      </c>
      <c r="D55" s="604">
        <f>D19+D27+D45+D51+D54</f>
        <v>5239</v>
      </c>
      <c r="E55" s="430" t="s">
        <v>750</v>
      </c>
      <c r="F55" s="455" t="s">
        <v>751</v>
      </c>
      <c r="G55" s="471">
        <f>G49+G53</f>
        <v>3001</v>
      </c>
      <c r="H55" s="471">
        <f>H49+H53</f>
        <v>2960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2" t="s">
        <v>752</v>
      </c>
      <c r="B56" s="440"/>
      <c r="C56" s="451"/>
      <c r="D56" s="451"/>
      <c r="E56" s="516"/>
      <c r="F56" s="461"/>
      <c r="G56" s="451"/>
      <c r="H56" s="451"/>
    </row>
    <row r="57" spans="1:13" ht="15">
      <c r="A57" s="501" t="s">
        <v>753</v>
      </c>
      <c r="B57" s="435"/>
      <c r="C57" s="451"/>
      <c r="D57" s="451"/>
      <c r="E57" s="430" t="s">
        <v>754</v>
      </c>
      <c r="F57" s="461"/>
      <c r="G57" s="451"/>
      <c r="H57" s="451"/>
      <c r="M57" s="452"/>
    </row>
    <row r="58" spans="1:8" ht="15">
      <c r="A58" s="501" t="s">
        <v>755</v>
      </c>
      <c r="B58" s="435" t="s">
        <v>756</v>
      </c>
      <c r="C58" s="603">
        <v>0</v>
      </c>
      <c r="D58" s="603">
        <v>7</v>
      </c>
      <c r="E58" s="516" t="s">
        <v>708</v>
      </c>
      <c r="F58" s="462"/>
      <c r="G58" s="451"/>
      <c r="H58" s="451"/>
    </row>
    <row r="59" spans="1:13" ht="25.5" customHeight="1">
      <c r="A59" s="501" t="s">
        <v>757</v>
      </c>
      <c r="B59" s="435" t="s">
        <v>758</v>
      </c>
      <c r="C59" s="605"/>
      <c r="D59" s="605"/>
      <c r="E59" s="519" t="s">
        <v>759</v>
      </c>
      <c r="F59" s="437" t="s">
        <v>760</v>
      </c>
      <c r="G59" s="438"/>
      <c r="H59" s="438"/>
      <c r="M59" s="452"/>
    </row>
    <row r="60" spans="1:8" ht="15">
      <c r="A60" s="501" t="s">
        <v>761</v>
      </c>
      <c r="B60" s="435" t="s">
        <v>762</v>
      </c>
      <c r="C60" s="603">
        <v>121</v>
      </c>
      <c r="D60" s="603">
        <v>591</v>
      </c>
      <c r="E60" s="516" t="s">
        <v>763</v>
      </c>
      <c r="F60" s="437" t="s">
        <v>764</v>
      </c>
      <c r="G60" s="438"/>
      <c r="H60" s="438"/>
    </row>
    <row r="61" spans="1:18" ht="15">
      <c r="A61" s="501" t="s">
        <v>765</v>
      </c>
      <c r="B61" s="440" t="s">
        <v>766</v>
      </c>
      <c r="C61" s="603">
        <v>5</v>
      </c>
      <c r="D61" s="603">
        <v>2</v>
      </c>
      <c r="E61" s="517" t="s">
        <v>767</v>
      </c>
      <c r="F61" s="462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1" t="s">
        <v>769</v>
      </c>
      <c r="B62" s="440" t="s">
        <v>770</v>
      </c>
      <c r="C62" s="605"/>
      <c r="D62" s="605"/>
      <c r="E62" s="517" t="s">
        <v>771</v>
      </c>
      <c r="F62" s="437" t="s">
        <v>772</v>
      </c>
      <c r="G62" s="438"/>
      <c r="H62" s="438">
        <v>43</v>
      </c>
    </row>
    <row r="63" spans="1:13" ht="15">
      <c r="A63" s="501" t="s">
        <v>773</v>
      </c>
      <c r="B63" s="435" t="s">
        <v>774</v>
      </c>
      <c r="C63" s="605"/>
      <c r="D63" s="605"/>
      <c r="E63" s="516" t="s">
        <v>775</v>
      </c>
      <c r="F63" s="437" t="s">
        <v>776</v>
      </c>
      <c r="G63" s="438"/>
      <c r="H63" s="438"/>
      <c r="M63" s="452"/>
    </row>
    <row r="64" spans="1:15" ht="15">
      <c r="A64" s="502" t="s">
        <v>519</v>
      </c>
      <c r="B64" s="446" t="s">
        <v>777</v>
      </c>
      <c r="C64" s="606">
        <f>SUM(C58:C63)</f>
        <v>126</v>
      </c>
      <c r="D64" s="606">
        <f>SUM(D58:D63)</f>
        <v>600</v>
      </c>
      <c r="E64" s="516" t="s">
        <v>778</v>
      </c>
      <c r="F64" s="437" t="s">
        <v>779</v>
      </c>
      <c r="G64" s="438">
        <v>9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1"/>
      <c r="B65" s="446"/>
      <c r="C65" s="451"/>
      <c r="D65" s="451"/>
      <c r="E65" s="516" t="s">
        <v>780</v>
      </c>
      <c r="F65" s="437" t="s">
        <v>781</v>
      </c>
      <c r="G65" s="438"/>
      <c r="H65" s="438"/>
    </row>
    <row r="66" spans="1:8" ht="15">
      <c r="A66" s="501" t="s">
        <v>782</v>
      </c>
      <c r="B66" s="435"/>
      <c r="C66" s="451"/>
      <c r="D66" s="451"/>
      <c r="E66" s="516" t="s">
        <v>783</v>
      </c>
      <c r="F66" s="437" t="s">
        <v>784</v>
      </c>
      <c r="G66" s="438">
        <v>27</v>
      </c>
      <c r="H66" s="438">
        <v>40</v>
      </c>
    </row>
    <row r="67" spans="1:8" ht="15">
      <c r="A67" s="501" t="s">
        <v>785</v>
      </c>
      <c r="B67" s="435" t="s">
        <v>786</v>
      </c>
      <c r="C67" s="603">
        <v>17</v>
      </c>
      <c r="D67" s="603">
        <v>17</v>
      </c>
      <c r="E67" s="516" t="s">
        <v>787</v>
      </c>
      <c r="F67" s="437" t="s">
        <v>788</v>
      </c>
      <c r="G67" s="438">
        <v>3</v>
      </c>
      <c r="H67" s="438">
        <v>9</v>
      </c>
    </row>
    <row r="68" spans="1:8" ht="15">
      <c r="A68" s="501" t="s">
        <v>789</v>
      </c>
      <c r="B68" s="435" t="s">
        <v>790</v>
      </c>
      <c r="C68" s="603">
        <v>180</v>
      </c>
      <c r="D68" s="603">
        <v>151</v>
      </c>
      <c r="E68" s="516" t="s">
        <v>791</v>
      </c>
      <c r="F68" s="437" t="s">
        <v>792</v>
      </c>
      <c r="G68" s="438">
        <v>22</v>
      </c>
      <c r="H68" s="438">
        <v>15</v>
      </c>
    </row>
    <row r="69" spans="1:8" ht="15">
      <c r="A69" s="501" t="s">
        <v>793</v>
      </c>
      <c r="B69" s="435" t="s">
        <v>794</v>
      </c>
      <c r="C69" s="605">
        <v>43</v>
      </c>
      <c r="D69" s="605"/>
      <c r="E69" s="519" t="s">
        <v>67</v>
      </c>
      <c r="F69" s="437" t="s">
        <v>795</v>
      </c>
      <c r="G69" s="438">
        <v>128</v>
      </c>
      <c r="H69" s="438">
        <v>64</v>
      </c>
    </row>
    <row r="70" spans="1:8" ht="25.5">
      <c r="A70" s="501" t="s">
        <v>796</v>
      </c>
      <c r="B70" s="435" t="s">
        <v>797</v>
      </c>
      <c r="C70" s="605"/>
      <c r="D70" s="605"/>
      <c r="E70" s="516" t="s">
        <v>798</v>
      </c>
      <c r="F70" s="437" t="s">
        <v>799</v>
      </c>
      <c r="G70" s="438"/>
      <c r="H70" s="438"/>
    </row>
    <row r="71" spans="1:18" ht="15">
      <c r="A71" s="501" t="s">
        <v>800</v>
      </c>
      <c r="B71" s="435" t="s">
        <v>801</v>
      </c>
      <c r="C71" s="605"/>
      <c r="D71" s="605"/>
      <c r="E71" s="521" t="s">
        <v>644</v>
      </c>
      <c r="F71" s="463" t="s">
        <v>802</v>
      </c>
      <c r="G71" s="507">
        <f>SUM(G62:G69)</f>
        <v>189</v>
      </c>
      <c r="H71" s="507">
        <f>H62+H64+H66+H67+H68+H69</f>
        <v>207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1" t="s">
        <v>803</v>
      </c>
      <c r="B72" s="435" t="s">
        <v>804</v>
      </c>
      <c r="C72" s="603">
        <v>54</v>
      </c>
      <c r="D72" s="603">
        <v>46</v>
      </c>
      <c r="E72" s="517"/>
      <c r="F72" s="464"/>
      <c r="G72" s="465"/>
      <c r="H72" s="465"/>
    </row>
    <row r="73" spans="1:8" ht="15">
      <c r="A73" s="501" t="s">
        <v>805</v>
      </c>
      <c r="B73" s="435" t="s">
        <v>806</v>
      </c>
      <c r="C73" s="605"/>
      <c r="D73" s="605"/>
      <c r="E73" s="526"/>
      <c r="F73" s="466"/>
      <c r="G73" s="467"/>
      <c r="H73" s="467"/>
    </row>
    <row r="74" spans="1:8" ht="15" customHeight="1">
      <c r="A74" s="501" t="s">
        <v>807</v>
      </c>
      <c r="B74" s="435" t="s">
        <v>808</v>
      </c>
      <c r="C74" s="603">
        <v>20</v>
      </c>
      <c r="D74" s="603">
        <v>86</v>
      </c>
      <c r="E74" s="516" t="s">
        <v>809</v>
      </c>
      <c r="F74" s="468" t="s">
        <v>810</v>
      </c>
      <c r="G74" s="438"/>
      <c r="H74" s="438"/>
    </row>
    <row r="75" spans="1:15" ht="15">
      <c r="A75" s="502" t="s">
        <v>557</v>
      </c>
      <c r="B75" s="446" t="s">
        <v>811</v>
      </c>
      <c r="C75" s="606">
        <f>SUM(C67:C74)</f>
        <v>314</v>
      </c>
      <c r="D75" s="606">
        <f>SUM(D67:D74)</f>
        <v>300</v>
      </c>
      <c r="E75" s="519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1"/>
      <c r="B76" s="435"/>
      <c r="C76" s="451"/>
      <c r="D76" s="451"/>
      <c r="E76" s="516" t="s">
        <v>813</v>
      </c>
      <c r="F76" s="441" t="s">
        <v>814</v>
      </c>
      <c r="G76" s="438"/>
      <c r="H76" s="438"/>
    </row>
    <row r="77" spans="1:13" ht="15">
      <c r="A77" s="501" t="s">
        <v>815</v>
      </c>
      <c r="B77" s="435"/>
      <c r="C77" s="451"/>
      <c r="D77" s="451"/>
      <c r="E77" s="516"/>
      <c r="F77" s="469"/>
      <c r="G77" s="611"/>
      <c r="H77" s="611"/>
      <c r="M77" s="452"/>
    </row>
    <row r="78" spans="1:14" ht="24" customHeight="1">
      <c r="A78" s="501" t="s">
        <v>816</v>
      </c>
      <c r="B78" s="435" t="s">
        <v>817</v>
      </c>
      <c r="C78" s="451"/>
      <c r="D78" s="451"/>
      <c r="E78" s="516"/>
      <c r="F78" s="470"/>
      <c r="G78" s="611"/>
      <c r="H78" s="611"/>
      <c r="I78" s="443"/>
      <c r="J78" s="443"/>
      <c r="K78" s="443"/>
      <c r="L78" s="443"/>
      <c r="M78" s="443"/>
      <c r="N78" s="443"/>
    </row>
    <row r="79" spans="1:18" ht="15">
      <c r="A79" s="501" t="s">
        <v>818</v>
      </c>
      <c r="B79" s="435" t="s">
        <v>819</v>
      </c>
      <c r="C79" s="605"/>
      <c r="D79" s="605"/>
      <c r="E79" s="524" t="s">
        <v>820</v>
      </c>
      <c r="F79" s="455" t="s">
        <v>821</v>
      </c>
      <c r="G79" s="471">
        <f>G71</f>
        <v>189</v>
      </c>
      <c r="H79" s="471">
        <f>H71</f>
        <v>207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1" t="s">
        <v>822</v>
      </c>
      <c r="B80" s="435" t="s">
        <v>823</v>
      </c>
      <c r="C80" s="605"/>
      <c r="D80" s="605"/>
      <c r="E80" s="516"/>
      <c r="F80" s="472"/>
      <c r="G80" s="612"/>
      <c r="H80" s="612"/>
    </row>
    <row r="81" spans="1:8" ht="15">
      <c r="A81" s="501" t="s">
        <v>824</v>
      </c>
      <c r="B81" s="435" t="s">
        <v>825</v>
      </c>
      <c r="C81" s="605"/>
      <c r="D81" s="605"/>
      <c r="E81" s="526"/>
      <c r="F81" s="473"/>
      <c r="G81" s="612"/>
      <c r="H81" s="612"/>
    </row>
    <row r="82" spans="1:8" ht="15">
      <c r="A82" s="501" t="s">
        <v>826</v>
      </c>
      <c r="B82" s="435" t="s">
        <v>827</v>
      </c>
      <c r="C82" s="605"/>
      <c r="D82" s="605"/>
      <c r="E82" s="523"/>
      <c r="F82" s="473"/>
      <c r="G82" s="612"/>
      <c r="H82" s="612"/>
    </row>
    <row r="83" spans="1:8" ht="15">
      <c r="A83" s="501" t="s">
        <v>713</v>
      </c>
      <c r="B83" s="435" t="s">
        <v>828</v>
      </c>
      <c r="C83" s="605"/>
      <c r="D83" s="605"/>
      <c r="E83" s="526"/>
      <c r="F83" s="473"/>
      <c r="G83" s="612"/>
      <c r="H83" s="612"/>
    </row>
    <row r="84" spans="1:14" ht="15">
      <c r="A84" s="501" t="s">
        <v>829</v>
      </c>
      <c r="B84" s="446" t="s">
        <v>830</v>
      </c>
      <c r="C84" s="451"/>
      <c r="D84" s="451"/>
      <c r="E84" s="523"/>
      <c r="F84" s="473"/>
      <c r="G84" s="612"/>
      <c r="H84" s="612"/>
      <c r="I84" s="443"/>
      <c r="J84" s="443"/>
      <c r="K84" s="443"/>
      <c r="L84" s="443"/>
      <c r="M84" s="443"/>
      <c r="N84" s="443"/>
    </row>
    <row r="85" spans="1:13" ht="15">
      <c r="A85" s="501"/>
      <c r="B85" s="446"/>
      <c r="C85" s="451"/>
      <c r="D85" s="451"/>
      <c r="E85" s="526"/>
      <c r="F85" s="473"/>
      <c r="G85" s="612"/>
      <c r="H85" s="612"/>
      <c r="M85" s="452"/>
    </row>
    <row r="86" spans="1:8" ht="14.25" customHeight="1">
      <c r="A86" s="501" t="s">
        <v>831</v>
      </c>
      <c r="B86" s="435"/>
      <c r="C86" s="451"/>
      <c r="D86" s="451"/>
      <c r="E86" s="523"/>
      <c r="F86" s="473"/>
      <c r="G86" s="612"/>
      <c r="H86" s="612"/>
    </row>
    <row r="87" spans="1:13" ht="15">
      <c r="A87" s="501" t="s">
        <v>832</v>
      </c>
      <c r="B87" s="435" t="s">
        <v>833</v>
      </c>
      <c r="C87" s="603">
        <v>6</v>
      </c>
      <c r="D87" s="603">
        <v>37</v>
      </c>
      <c r="E87" s="526"/>
      <c r="F87" s="473"/>
      <c r="G87" s="612"/>
      <c r="H87" s="612"/>
      <c r="M87" s="452"/>
    </row>
    <row r="88" spans="1:8" ht="15">
      <c r="A88" s="501" t="s">
        <v>834</v>
      </c>
      <c r="B88" s="435" t="s">
        <v>835</v>
      </c>
      <c r="C88" s="603">
        <v>3</v>
      </c>
      <c r="D88" s="603">
        <v>38</v>
      </c>
      <c r="E88" s="523"/>
      <c r="F88" s="473"/>
      <c r="G88" s="612"/>
      <c r="H88" s="612"/>
    </row>
    <row r="89" spans="1:13" ht="15">
      <c r="A89" s="501" t="s">
        <v>836</v>
      </c>
      <c r="B89" s="435" t="s">
        <v>837</v>
      </c>
      <c r="C89" s="605"/>
      <c r="D89" s="605"/>
      <c r="E89" s="523"/>
      <c r="F89" s="473"/>
      <c r="G89" s="612"/>
      <c r="H89" s="612"/>
      <c r="M89" s="452"/>
    </row>
    <row r="90" spans="1:8" ht="15">
      <c r="A90" s="501" t="s">
        <v>838</v>
      </c>
      <c r="B90" s="435" t="s">
        <v>839</v>
      </c>
      <c r="C90" s="605"/>
      <c r="D90" s="605"/>
      <c r="E90" s="523"/>
      <c r="F90" s="473"/>
      <c r="G90" s="612"/>
      <c r="H90" s="612"/>
    </row>
    <row r="91" spans="1:14" ht="15">
      <c r="A91" s="502" t="s">
        <v>840</v>
      </c>
      <c r="B91" s="446" t="s">
        <v>841</v>
      </c>
      <c r="C91" s="606">
        <f>SUM(C87:C90)</f>
        <v>9</v>
      </c>
      <c r="D91" s="606">
        <f>SUM(D87:D90)</f>
        <v>75</v>
      </c>
      <c r="E91" s="523"/>
      <c r="F91" s="473"/>
      <c r="G91" s="612"/>
      <c r="H91" s="612"/>
      <c r="I91" s="443"/>
      <c r="J91" s="443"/>
      <c r="K91" s="443"/>
      <c r="L91" s="443"/>
      <c r="M91" s="450"/>
      <c r="N91" s="443"/>
    </row>
    <row r="92" spans="1:8" ht="15">
      <c r="A92" s="501" t="s">
        <v>842</v>
      </c>
      <c r="B92" s="446" t="s">
        <v>843</v>
      </c>
      <c r="C92" s="603">
        <v>66</v>
      </c>
      <c r="D92" s="603">
        <v>23</v>
      </c>
      <c r="E92" s="523"/>
      <c r="F92" s="473"/>
      <c r="G92" s="612"/>
      <c r="H92" s="612"/>
    </row>
    <row r="93" spans="1:14" ht="15.75" thickBot="1">
      <c r="A93" s="511" t="s">
        <v>844</v>
      </c>
      <c r="B93" s="512" t="s">
        <v>845</v>
      </c>
      <c r="C93" s="607">
        <f>C64+C75+C91+C92</f>
        <v>515</v>
      </c>
      <c r="D93" s="607">
        <f>D64+D75+D91+D92</f>
        <v>998</v>
      </c>
      <c r="E93" s="527"/>
      <c r="F93" s="508"/>
      <c r="G93" s="613"/>
      <c r="H93" s="613"/>
      <c r="I93" s="443"/>
      <c r="J93" s="443"/>
      <c r="K93" s="443"/>
      <c r="L93" s="443"/>
      <c r="M93" s="450"/>
      <c r="N93" s="443"/>
    </row>
    <row r="94" spans="1:18" ht="26.25" thickBot="1">
      <c r="A94" s="513" t="s">
        <v>846</v>
      </c>
      <c r="B94" s="514" t="s">
        <v>847</v>
      </c>
      <c r="C94" s="607">
        <f>C55+C93</f>
        <v>5062</v>
      </c>
      <c r="D94" s="607">
        <f>D55+D93</f>
        <v>6237</v>
      </c>
      <c r="E94" s="528" t="s">
        <v>848</v>
      </c>
      <c r="F94" s="509" t="s">
        <v>849</v>
      </c>
      <c r="G94" s="510">
        <f>G36+G55+G79</f>
        <v>5062</v>
      </c>
      <c r="H94" s="510">
        <f>H36+H55+H79</f>
        <v>6237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4"/>
      <c r="B95" s="475"/>
      <c r="C95" s="474"/>
      <c r="D95" s="474"/>
      <c r="E95" s="476"/>
      <c r="F95" s="477"/>
      <c r="G95" s="478"/>
      <c r="H95" s="479"/>
      <c r="M95" s="452"/>
    </row>
    <row r="96" spans="1:13" ht="15">
      <c r="A96" s="480"/>
      <c r="B96" s="481"/>
      <c r="C96" s="416"/>
      <c r="D96" s="416"/>
      <c r="E96" s="482"/>
      <c r="F96" s="409"/>
      <c r="G96" s="410"/>
      <c r="H96" s="411"/>
      <c r="M96" s="452"/>
    </row>
    <row r="97" spans="1:13" ht="15">
      <c r="A97" s="480"/>
      <c r="B97" s="481"/>
      <c r="C97" s="416"/>
      <c r="D97" s="416"/>
      <c r="E97" s="482"/>
      <c r="F97" s="409"/>
      <c r="G97" s="410"/>
      <c r="H97" s="411"/>
      <c r="M97" s="452"/>
    </row>
    <row r="98" spans="1:13" ht="15">
      <c r="A98" s="483" t="s">
        <v>859</v>
      </c>
      <c r="B98" s="481"/>
      <c r="C98" s="615"/>
      <c r="D98" s="615"/>
      <c r="E98" s="615"/>
      <c r="F98" s="409"/>
      <c r="G98" s="410"/>
      <c r="H98" s="411"/>
      <c r="M98" s="452"/>
    </row>
    <row r="99" spans="3:8" ht="15">
      <c r="C99" s="615" t="s">
        <v>42</v>
      </c>
      <c r="D99" s="616"/>
      <c r="E99" s="616"/>
      <c r="F99" s="409"/>
      <c r="G99" s="410"/>
      <c r="H99" s="411"/>
    </row>
    <row r="100" spans="1:5" ht="15">
      <c r="A100" s="485"/>
      <c r="B100" s="485"/>
      <c r="C100" s="615"/>
      <c r="D100" s="616"/>
      <c r="E100" s="616"/>
    </row>
    <row r="102" spans="2:5" ht="12.75">
      <c r="B102" s="488"/>
      <c r="E102" s="488"/>
    </row>
    <row r="104" ht="12.75">
      <c r="M104" s="452"/>
    </row>
    <row r="106" ht="12.75">
      <c r="M106" s="452"/>
    </row>
    <row r="108" spans="5:13" ht="12.75">
      <c r="E108" s="488"/>
      <c r="M108" s="452"/>
    </row>
    <row r="110" spans="5:13" ht="12.75">
      <c r="E110" s="488"/>
      <c r="M110" s="452"/>
    </row>
    <row r="118" ht="12.75">
      <c r="E118" s="488"/>
    </row>
    <row r="120" spans="5:13" ht="12.75">
      <c r="E120" s="488"/>
      <c r="M120" s="452"/>
    </row>
    <row r="122" spans="5:13" ht="12.75">
      <c r="E122" s="488"/>
      <c r="M122" s="452"/>
    </row>
    <row r="124" ht="12.75">
      <c r="E124" s="488"/>
    </row>
    <row r="126" spans="5:13" ht="12.75">
      <c r="E126" s="488"/>
      <c r="M126" s="452"/>
    </row>
    <row r="128" spans="5:13" ht="12.75">
      <c r="E128" s="488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88"/>
      <c r="M136" s="452"/>
    </row>
    <row r="138" spans="5:13" ht="12.75">
      <c r="E138" s="488"/>
      <c r="M138" s="452"/>
    </row>
    <row r="140" spans="5:13" ht="12.75">
      <c r="E140" s="488"/>
      <c r="M140" s="452"/>
    </row>
    <row r="142" spans="5:13" ht="12.75">
      <c r="E142" s="488"/>
      <c r="M142" s="452"/>
    </row>
    <row r="144" ht="12.75">
      <c r="E144" s="488"/>
    </row>
    <row r="146" ht="12.75">
      <c r="E146" s="488"/>
    </row>
    <row r="148" ht="12.75">
      <c r="E148" s="488"/>
    </row>
    <row r="150" spans="5:13" ht="12.75">
      <c r="E150" s="488"/>
      <c r="M150" s="452"/>
    </row>
    <row r="152" ht="12.75">
      <c r="M152" s="452"/>
    </row>
    <row r="154" ht="12.75">
      <c r="M154" s="452"/>
    </row>
    <row r="160" ht="12.75">
      <c r="E160" s="488"/>
    </row>
    <row r="162" ht="12.75">
      <c r="E162" s="488"/>
    </row>
    <row r="164" ht="12.75">
      <c r="E164" s="488"/>
    </row>
    <row r="166" ht="12.75">
      <c r="E166" s="488"/>
    </row>
    <row r="168" ht="12.75">
      <c r="E168" s="488"/>
    </row>
    <row r="176" ht="12.75">
      <c r="E176" s="488"/>
    </row>
    <row r="178" ht="12.75">
      <c r="E178" s="488"/>
    </row>
    <row r="180" ht="12.75">
      <c r="E180" s="488"/>
    </row>
    <row r="182" ht="12.75">
      <c r="E182" s="488"/>
    </row>
    <row r="186" ht="12.75">
      <c r="E186" s="488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G62:H70 C20:D21 C30:D30 C35:D38 C40:D44 G11:H13 C73:D73 C62:D63 C79:D83 C89:D90 C69:D71 C59:D59 G74:H76 G22:H24 G31:H31 C47:D49 G19:H19 G43:H48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8">
      <selection activeCell="H41" sqref="H41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6" t="s">
        <v>495</v>
      </c>
      <c r="B1" s="626"/>
      <c r="C1" s="626"/>
      <c r="D1" s="626"/>
      <c r="E1" s="626"/>
      <c r="F1" s="346"/>
      <c r="G1" s="347"/>
      <c r="H1" s="347"/>
    </row>
    <row r="2" spans="1:8" ht="14.25">
      <c r="A2" s="238" t="s">
        <v>347</v>
      </c>
      <c r="B2" s="627" t="str">
        <f>'[1]справка №1-БАЛАНС'!E3</f>
        <v>" Източна Газова Компания" АД</v>
      </c>
      <c r="C2" s="627"/>
      <c r="D2" s="627"/>
      <c r="E2" s="627"/>
      <c r="F2" s="628" t="s">
        <v>3</v>
      </c>
      <c r="G2" s="628"/>
      <c r="H2" s="515">
        <f>'[1]справка №1-БАЛАНС'!H3</f>
        <v>813159505</v>
      </c>
    </row>
    <row r="3" spans="1:8" ht="15">
      <c r="A3" s="238" t="s">
        <v>417</v>
      </c>
      <c r="B3" s="627" t="s">
        <v>853</v>
      </c>
      <c r="C3" s="627"/>
      <c r="D3" s="627"/>
      <c r="E3" s="627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30" t="s">
        <v>860</v>
      </c>
      <c r="C4" s="630"/>
      <c r="D4" s="630"/>
      <c r="E4" s="350"/>
      <c r="F4" s="346"/>
      <c r="G4" s="347"/>
      <c r="H4" s="351" t="s">
        <v>5</v>
      </c>
    </row>
    <row r="5" spans="1:4" ht="18" customHeight="1">
      <c r="A5" s="591" t="s">
        <v>420</v>
      </c>
      <c r="B5" s="629" t="s">
        <v>861</v>
      </c>
      <c r="C5" s="629"/>
      <c r="D5" s="62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42</v>
      </c>
      <c r="D10" s="365">
        <v>82</v>
      </c>
      <c r="E10" s="363" t="s">
        <v>504</v>
      </c>
      <c r="F10" s="366" t="s">
        <v>505</v>
      </c>
      <c r="G10" s="367"/>
      <c r="H10" s="367"/>
    </row>
    <row r="11" spans="1:8" ht="12.75" customHeight="1">
      <c r="A11" s="363" t="s">
        <v>506</v>
      </c>
      <c r="B11" s="364" t="s">
        <v>507</v>
      </c>
      <c r="C11" s="365">
        <v>26</v>
      </c>
      <c r="D11" s="365">
        <v>37</v>
      </c>
      <c r="E11" s="363" t="s">
        <v>508</v>
      </c>
      <c r="F11" s="366" t="s">
        <v>509</v>
      </c>
      <c r="G11" s="367">
        <v>422</v>
      </c>
      <c r="H11" s="367">
        <v>841</v>
      </c>
    </row>
    <row r="12" spans="1:8" ht="12">
      <c r="A12" s="363" t="s">
        <v>510</v>
      </c>
      <c r="B12" s="364" t="s">
        <v>511</v>
      </c>
      <c r="C12" s="365">
        <v>51</v>
      </c>
      <c r="D12" s="365">
        <v>42</v>
      </c>
      <c r="E12" s="368" t="s">
        <v>512</v>
      </c>
      <c r="F12" s="366" t="s">
        <v>513</v>
      </c>
      <c r="G12" s="367"/>
      <c r="H12" s="367"/>
    </row>
    <row r="13" spans="1:18" ht="12">
      <c r="A13" s="363" t="s">
        <v>514</v>
      </c>
      <c r="B13" s="364" t="s">
        <v>515</v>
      </c>
      <c r="C13" s="365">
        <v>53</v>
      </c>
      <c r="D13" s="365">
        <v>69</v>
      </c>
      <c r="E13" s="368" t="s">
        <v>67</v>
      </c>
      <c r="F13" s="366" t="s">
        <v>516</v>
      </c>
      <c r="G13" s="367">
        <v>64</v>
      </c>
      <c r="H13" s="367">
        <v>20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9</v>
      </c>
      <c r="D14" s="365">
        <v>12</v>
      </c>
      <c r="E14" s="369" t="s">
        <v>519</v>
      </c>
      <c r="F14" s="370" t="s">
        <v>520</v>
      </c>
      <c r="G14" s="584">
        <f>SUM(G11:G13)</f>
        <v>486</v>
      </c>
      <c r="H14" s="584">
        <f>SUM(H11:H13)</f>
        <v>861</v>
      </c>
    </row>
    <row r="15" spans="1:8" ht="12">
      <c r="A15" s="363" t="s">
        <v>521</v>
      </c>
      <c r="B15" s="364" t="s">
        <v>522</v>
      </c>
      <c r="C15" s="365">
        <v>464</v>
      </c>
      <c r="D15" s="365">
        <v>691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52</v>
      </c>
      <c r="D17" s="365">
        <v>165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697</v>
      </c>
      <c r="D20" s="357">
        <f>SUM(D10:D19)</f>
        <v>1098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61</v>
      </c>
      <c r="D23" s="365">
        <v>54</v>
      </c>
      <c r="E23" s="358" t="s">
        <v>546</v>
      </c>
      <c r="F23" s="371" t="s">
        <v>547</v>
      </c>
      <c r="G23" s="367"/>
      <c r="H23" s="367">
        <v>1</v>
      </c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4">
        <f>SUM(G20:G24)</f>
        <v>0</v>
      </c>
      <c r="H25" s="584">
        <f>SUM(H22:H24)</f>
        <v>1</v>
      </c>
    </row>
    <row r="26" spans="1:14" ht="12">
      <c r="A26" s="363" t="s">
        <v>67</v>
      </c>
      <c r="B26" s="378" t="s">
        <v>556</v>
      </c>
      <c r="C26" s="365">
        <v>1</v>
      </c>
      <c r="D26" s="365">
        <v>7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62</v>
      </c>
      <c r="D27" s="357">
        <f>SUM(D23:D26)</f>
        <v>61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0">
        <f>C27+C20</f>
        <v>759</v>
      </c>
      <c r="D29" s="530">
        <f>D20+D27</f>
        <v>1159</v>
      </c>
      <c r="E29" s="356" t="s">
        <v>561</v>
      </c>
      <c r="F29" s="373" t="s">
        <v>562</v>
      </c>
      <c r="G29" s="584">
        <f>G14+G25</f>
        <v>486</v>
      </c>
      <c r="H29" s="584">
        <f>H14+H25</f>
        <v>862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1"/>
      <c r="H31" s="531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759</v>
      </c>
      <c r="D34" s="357">
        <f>D29+D32+D33</f>
        <v>1159</v>
      </c>
      <c r="E34" s="356" t="s">
        <v>577</v>
      </c>
      <c r="F34" s="373" t="s">
        <v>578</v>
      </c>
      <c r="G34" s="531">
        <f>G29+G32+G33</f>
        <v>486</v>
      </c>
      <c r="H34" s="531">
        <f>H29+H32+H33</f>
        <v>862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0"/>
      <c r="D35" s="530"/>
      <c r="E35" s="382" t="s">
        <v>581</v>
      </c>
      <c r="F35" s="373" t="s">
        <v>582</v>
      </c>
      <c r="G35" s="531">
        <f>C34-G34</f>
        <v>273</v>
      </c>
      <c r="H35" s="531">
        <f>D34-H34</f>
        <v>297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>
        <f>D35-D37</f>
        <v>0</v>
      </c>
      <c r="E40" s="392" t="s">
        <v>593</v>
      </c>
      <c r="F40" s="393" t="s">
        <v>594</v>
      </c>
      <c r="G40" s="585">
        <f>G35-C38</f>
        <v>273</v>
      </c>
      <c r="H40" s="585">
        <v>297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1">
        <f>C34-C38</f>
        <v>759</v>
      </c>
      <c r="D43" s="531">
        <f>D34+D35</f>
        <v>1159</v>
      </c>
      <c r="E43" s="382" t="s">
        <v>604</v>
      </c>
      <c r="F43" s="390" t="s">
        <v>605</v>
      </c>
      <c r="G43" s="531">
        <f>G34+G40</f>
        <v>759</v>
      </c>
      <c r="H43" s="531">
        <f>H34+H35</f>
        <v>1159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29" t="s">
        <v>862</v>
      </c>
      <c r="B46" s="348"/>
      <c r="C46" s="403"/>
      <c r="D46" s="590" t="s">
        <v>42</v>
      </c>
      <c r="E46" s="590"/>
      <c r="F46" s="589"/>
      <c r="G46" s="589"/>
      <c r="H46" s="589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0"/>
      <c r="E48" s="590"/>
      <c r="F48" s="590"/>
      <c r="G48" s="590"/>
      <c r="H48" s="590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5">
      <selection activeCell="C45" sqref="C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36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37" t="str">
        <f>'[1]справка №1-БАЛАНС'!E3</f>
        <v>" Източна Газова Компания" АД</v>
      </c>
      <c r="C4" s="539" t="s">
        <v>3</v>
      </c>
      <c r="D4" s="539">
        <f>'[1]справка №1-БАЛАНС'!H3</f>
        <v>813159505</v>
      </c>
      <c r="E4" s="313"/>
      <c r="F4" s="313"/>
    </row>
    <row r="5" spans="1:4" ht="15">
      <c r="A5" s="317" t="s">
        <v>417</v>
      </c>
      <c r="B5" s="537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38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2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35" t="s">
        <v>421</v>
      </c>
      <c r="B9" s="327"/>
      <c r="C9" s="328"/>
      <c r="D9" s="328"/>
      <c r="E9" s="329"/>
      <c r="F9" s="329"/>
    </row>
    <row r="10" spans="1:6" ht="12">
      <c r="A10" s="533" t="s">
        <v>422</v>
      </c>
      <c r="B10" s="330" t="s">
        <v>423</v>
      </c>
      <c r="C10" s="338">
        <v>499</v>
      </c>
      <c r="D10" s="338">
        <v>1090</v>
      </c>
      <c r="E10" s="329"/>
      <c r="F10" s="329"/>
    </row>
    <row r="11" spans="1:13" ht="12">
      <c r="A11" s="533" t="s">
        <v>424</v>
      </c>
      <c r="B11" s="330" t="s">
        <v>425</v>
      </c>
      <c r="C11" s="338">
        <v>-426</v>
      </c>
      <c r="D11" s="338">
        <v>-925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3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3" t="s">
        <v>428</v>
      </c>
      <c r="B13" s="330" t="s">
        <v>429</v>
      </c>
      <c r="C13" s="338">
        <v>-67</v>
      </c>
      <c r="D13" s="338">
        <v>-86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3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4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3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3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4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3" t="s">
        <v>440</v>
      </c>
      <c r="B19" s="330" t="s">
        <v>441</v>
      </c>
      <c r="C19" s="338">
        <v>-13</v>
      </c>
      <c r="D19" s="338">
        <v>-12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0">
        <f>SUM(C10:C19)</f>
        <v>-7</v>
      </c>
      <c r="D20" s="540">
        <f>SUM(D10:D19)</f>
        <v>67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35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3" t="s">
        <v>445</v>
      </c>
      <c r="B22" s="330" t="s">
        <v>446</v>
      </c>
      <c r="C22" s="338"/>
      <c r="D22" s="338">
        <v>-5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3" t="s">
        <v>447</v>
      </c>
      <c r="B23" s="330" t="s">
        <v>448</v>
      </c>
      <c r="C23" s="338">
        <v>114</v>
      </c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3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3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3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3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3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3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3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3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0">
        <f>SUM(C22:C31)</f>
        <v>114</v>
      </c>
      <c r="D32" s="540">
        <f>SUM(D22:D31)</f>
        <v>-5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35" t="s">
        <v>466</v>
      </c>
      <c r="B33" s="336"/>
      <c r="C33" s="337"/>
      <c r="D33" s="337"/>
      <c r="E33" s="329"/>
      <c r="F33" s="329"/>
    </row>
    <row r="34" spans="1:6" ht="12">
      <c r="A34" s="533" t="s">
        <v>467</v>
      </c>
      <c r="B34" s="330" t="s">
        <v>468</v>
      </c>
      <c r="C34" s="338"/>
      <c r="D34" s="338"/>
      <c r="E34" s="329"/>
      <c r="F34" s="329"/>
    </row>
    <row r="35" spans="1:6" ht="12">
      <c r="A35" s="534" t="s">
        <v>469</v>
      </c>
      <c r="B35" s="330" t="s">
        <v>470</v>
      </c>
      <c r="C35" s="338"/>
      <c r="D35" s="338"/>
      <c r="E35" s="329"/>
      <c r="F35" s="329"/>
    </row>
    <row r="36" spans="1:6" ht="12">
      <c r="A36" s="533" t="s">
        <v>471</v>
      </c>
      <c r="B36" s="330" t="s">
        <v>472</v>
      </c>
      <c r="C36" s="338"/>
      <c r="D36" s="338"/>
      <c r="E36" s="329"/>
      <c r="F36" s="329"/>
    </row>
    <row r="37" spans="1:6" ht="12">
      <c r="A37" s="533" t="s">
        <v>473</v>
      </c>
      <c r="B37" s="330" t="s">
        <v>474</v>
      </c>
      <c r="C37" s="338">
        <v>-3</v>
      </c>
      <c r="D37" s="338"/>
      <c r="E37" s="329"/>
      <c r="F37" s="329"/>
    </row>
    <row r="38" spans="1:6" ht="12">
      <c r="A38" s="533" t="s">
        <v>475</v>
      </c>
      <c r="B38" s="330" t="s">
        <v>476</v>
      </c>
      <c r="C38" s="338">
        <v>-11</v>
      </c>
      <c r="D38" s="338"/>
      <c r="E38" s="329"/>
      <c r="F38" s="329"/>
    </row>
    <row r="39" spans="1:6" ht="12">
      <c r="A39" s="533" t="s">
        <v>477</v>
      </c>
      <c r="B39" s="330" t="s">
        <v>478</v>
      </c>
      <c r="C39" s="338">
        <v>-121</v>
      </c>
      <c r="D39" s="338">
        <v>-121</v>
      </c>
      <c r="E39" s="329"/>
      <c r="F39" s="329"/>
    </row>
    <row r="40" spans="1:6" ht="12">
      <c r="A40" s="533" t="s">
        <v>479</v>
      </c>
      <c r="B40" s="330" t="s">
        <v>480</v>
      </c>
      <c r="C40" s="338"/>
      <c r="D40" s="338"/>
      <c r="E40" s="329"/>
      <c r="F40" s="329"/>
    </row>
    <row r="41" spans="1:8" ht="12">
      <c r="A41" s="533" t="s">
        <v>481</v>
      </c>
      <c r="B41" s="330" t="s">
        <v>482</v>
      </c>
      <c r="C41" s="338">
        <v>-1</v>
      </c>
      <c r="D41" s="338">
        <v>-1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0">
        <f>SUM(C36:C41)</f>
        <v>-136</v>
      </c>
      <c r="D42" s="540">
        <f>SUM(D34:D41)</f>
        <v>-122</v>
      </c>
      <c r="E42" s="329"/>
      <c r="F42" s="329"/>
      <c r="G42" s="332"/>
      <c r="H42" s="332"/>
    </row>
    <row r="43" spans="1:8" ht="12">
      <c r="A43" s="535" t="s">
        <v>485</v>
      </c>
      <c r="B43" s="335" t="s">
        <v>486</v>
      </c>
      <c r="C43" s="540">
        <f>C20+C32+C42:C42</f>
        <v>-29</v>
      </c>
      <c r="D43" s="540">
        <f>D20+D32+D42</f>
        <v>-60</v>
      </c>
      <c r="E43" s="329"/>
      <c r="F43" s="329"/>
      <c r="G43" s="332"/>
      <c r="H43" s="332"/>
    </row>
    <row r="44" spans="1:8" ht="12">
      <c r="A44" s="533" t="s">
        <v>487</v>
      </c>
      <c r="B44" s="336" t="s">
        <v>488</v>
      </c>
      <c r="C44" s="338">
        <v>38</v>
      </c>
      <c r="D44" s="338">
        <v>135</v>
      </c>
      <c r="E44" s="329"/>
      <c r="F44" s="329"/>
      <c r="G44" s="332"/>
      <c r="H44" s="332"/>
    </row>
    <row r="45" spans="1:8" ht="12">
      <c r="A45" s="533" t="s">
        <v>489</v>
      </c>
      <c r="B45" s="336" t="s">
        <v>490</v>
      </c>
      <c r="C45" s="328">
        <f>SUM(C43:C44)</f>
        <v>9</v>
      </c>
      <c r="D45" s="328">
        <f>D44+D43</f>
        <v>75</v>
      </c>
      <c r="E45" s="329"/>
      <c r="F45" s="329"/>
      <c r="G45" s="332"/>
      <c r="H45" s="332"/>
    </row>
    <row r="46" spans="1:8" ht="12">
      <c r="A46" s="533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3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1"/>
      <c r="C50" s="631"/>
      <c r="D50" s="631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32" t="s">
        <v>261</v>
      </c>
      <c r="C52" s="632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J17" sqref="J17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35" t="s">
        <v>346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36" t="str">
        <f>'[1]справка №1-БАЛАНС'!E3</f>
        <v>" Източна Газова Компания" АД</v>
      </c>
      <c r="C3" s="636"/>
      <c r="D3" s="636"/>
      <c r="E3" s="636"/>
      <c r="F3" s="636"/>
      <c r="G3" s="636"/>
      <c r="H3" s="636"/>
      <c r="I3" s="636"/>
      <c r="J3" s="236"/>
      <c r="K3" s="637" t="s">
        <v>3</v>
      </c>
      <c r="L3" s="637"/>
      <c r="M3" s="543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36" t="s">
        <v>853</v>
      </c>
      <c r="C4" s="636"/>
      <c r="D4" s="636"/>
      <c r="E4" s="636"/>
      <c r="F4" s="636"/>
      <c r="G4" s="636"/>
      <c r="H4" s="636"/>
      <c r="I4" s="636"/>
      <c r="J4" s="240"/>
      <c r="K4" s="638"/>
      <c r="L4" s="638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33" t="s">
        <v>858</v>
      </c>
      <c r="C5" s="633"/>
      <c r="D5" s="633"/>
      <c r="E5" s="633"/>
      <c r="F5" s="542"/>
      <c r="G5" s="542"/>
      <c r="H5" s="542"/>
      <c r="I5" s="542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2">
        <v>2123</v>
      </c>
      <c r="D11" s="553">
        <v>181</v>
      </c>
      <c r="E11" s="553">
        <v>1410</v>
      </c>
      <c r="F11" s="553"/>
      <c r="G11" s="553"/>
      <c r="H11" s="553">
        <v>5</v>
      </c>
      <c r="I11" s="553">
        <v>1512</v>
      </c>
      <c r="J11" s="553">
        <v>-2161</v>
      </c>
      <c r="K11" s="553"/>
      <c r="L11" s="554">
        <f>SUM(C11:K11)</f>
        <v>3070</v>
      </c>
      <c r="M11" s="555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4"/>
      <c r="M15" s="545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46"/>
      <c r="J16" s="547">
        <v>-1007</v>
      </c>
      <c r="K16" s="548"/>
      <c r="L16" s="544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-191</v>
      </c>
      <c r="F28" s="293"/>
      <c r="G28" s="293"/>
      <c r="H28" s="293"/>
      <c r="I28" s="293"/>
      <c r="J28" s="293"/>
      <c r="K28" s="293"/>
      <c r="L28" s="280">
        <v>-1423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2">
        <v>2123</v>
      </c>
      <c r="D29" s="549">
        <v>181</v>
      </c>
      <c r="E29" s="549">
        <f>SUM(E11:E28)</f>
        <v>1219</v>
      </c>
      <c r="F29" s="549"/>
      <c r="G29" s="549"/>
      <c r="H29" s="549">
        <v>5</v>
      </c>
      <c r="I29" s="549">
        <f>SUM(I11:I28)</f>
        <v>1512</v>
      </c>
      <c r="J29" s="549">
        <f>SUM(J11:J17)</f>
        <v>-3168</v>
      </c>
      <c r="K29" s="549"/>
      <c r="L29" s="544">
        <f>SUM(C29:J29)</f>
        <v>1872</v>
      </c>
      <c r="M29" s="549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0"/>
      <c r="D31" s="550"/>
      <c r="E31" s="550"/>
      <c r="F31" s="550"/>
      <c r="G31" s="550"/>
      <c r="H31" s="550"/>
      <c r="I31" s="550"/>
      <c r="J31" s="550"/>
      <c r="K31" s="550"/>
      <c r="L31" s="551"/>
      <c r="M31" s="550"/>
      <c r="N31" s="285"/>
    </row>
    <row r="32" spans="1:23" ht="23.25" customHeight="1" thickBot="1">
      <c r="A32" s="279" t="s">
        <v>414</v>
      </c>
      <c r="B32" s="286" t="s">
        <v>415</v>
      </c>
      <c r="C32" s="552">
        <v>2123</v>
      </c>
      <c r="D32" s="553">
        <v>181</v>
      </c>
      <c r="E32" s="553">
        <f>E29</f>
        <v>1219</v>
      </c>
      <c r="F32" s="553"/>
      <c r="G32" s="553"/>
      <c r="H32" s="553">
        <v>5</v>
      </c>
      <c r="I32" s="553">
        <f>SUM(I29:I31)</f>
        <v>1512</v>
      </c>
      <c r="J32" s="553">
        <f>J29</f>
        <v>-3168</v>
      </c>
      <c r="K32" s="553"/>
      <c r="L32" s="554">
        <f>SUM(C32:J32)</f>
        <v>1872</v>
      </c>
      <c r="M32" s="555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56"/>
      <c r="I35" s="556"/>
      <c r="J35" s="556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34"/>
      <c r="M38" s="634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C3" sqref="C3:E3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3"/>
      <c r="G1" s="563"/>
      <c r="H1" s="563"/>
      <c r="I1" s="563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9" t="s">
        <v>2</v>
      </c>
      <c r="B2" s="640"/>
      <c r="C2" s="641" t="str">
        <f>'[1]справка №1-БАЛАНС'!E3</f>
        <v>" Източна Газова Компания" АД</v>
      </c>
      <c r="D2" s="641"/>
      <c r="E2" s="641"/>
      <c r="F2" s="641"/>
      <c r="G2" s="641"/>
      <c r="H2" s="641"/>
      <c r="I2" s="168" t="s">
        <v>3</v>
      </c>
      <c r="J2" s="169"/>
      <c r="K2" s="654">
        <f>'[1]справка №1-БАЛАНС'!H3</f>
        <v>813159505</v>
      </c>
      <c r="L2" s="654"/>
      <c r="P2" s="170"/>
      <c r="Q2" s="170"/>
      <c r="R2" s="104"/>
    </row>
    <row r="3" spans="1:18" ht="15">
      <c r="A3" s="639" t="s">
        <v>45</v>
      </c>
      <c r="B3" s="640"/>
      <c r="C3" s="642" t="s">
        <v>858</v>
      </c>
      <c r="D3" s="642"/>
      <c r="E3" s="642"/>
      <c r="F3" s="564"/>
      <c r="G3" s="564"/>
      <c r="H3" s="564"/>
      <c r="I3" s="55"/>
      <c r="J3" s="55"/>
      <c r="K3" s="55"/>
      <c r="L3" s="55"/>
      <c r="M3" s="645"/>
      <c r="N3" s="645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46" t="s">
        <v>47</v>
      </c>
      <c r="B5" s="647"/>
      <c r="C5" s="650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5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52" t="s">
        <v>268</v>
      </c>
      <c r="R5" s="652" t="s">
        <v>269</v>
      </c>
    </row>
    <row r="6" spans="1:18" s="120" customFormat="1" ht="48">
      <c r="A6" s="648"/>
      <c r="B6" s="649"/>
      <c r="C6" s="651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5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53"/>
      <c r="R6" s="65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833</v>
      </c>
      <c r="E9" s="185">
        <v>0</v>
      </c>
      <c r="F9" s="185">
        <v>0</v>
      </c>
      <c r="G9" s="599">
        <f>D9+E9-F9</f>
        <v>833</v>
      </c>
      <c r="H9" s="187">
        <v>3</v>
      </c>
      <c r="I9" s="187"/>
      <c r="J9" s="599">
        <f>SUM(G9:I9)</f>
        <v>836</v>
      </c>
      <c r="K9" s="187"/>
      <c r="L9" s="187"/>
      <c r="M9" s="187"/>
      <c r="N9" s="186"/>
      <c r="O9" s="187"/>
      <c r="P9" s="187"/>
      <c r="Q9" s="186"/>
      <c r="R9" s="599">
        <f>SUM(J9:Q9)</f>
        <v>836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599">
        <f aca="true" t="shared" si="0" ref="G10:G25">D10+E10-F10</f>
        <v>1496</v>
      </c>
      <c r="H10" s="187"/>
      <c r="I10" s="187">
        <v>194</v>
      </c>
      <c r="J10" s="599">
        <f>G10-I10</f>
        <v>1302</v>
      </c>
      <c r="K10" s="187">
        <v>117</v>
      </c>
      <c r="L10" s="187">
        <v>27</v>
      </c>
      <c r="M10" s="187"/>
      <c r="N10" s="599">
        <f>K10+L10-M10</f>
        <v>144</v>
      </c>
      <c r="O10" s="187"/>
      <c r="P10" s="187"/>
      <c r="Q10" s="599">
        <f>N10</f>
        <v>144</v>
      </c>
      <c r="R10" s="599">
        <f>J10-Q10</f>
        <v>1158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997</v>
      </c>
      <c r="E11" s="185">
        <v>3</v>
      </c>
      <c r="F11" s="185">
        <v>62</v>
      </c>
      <c r="G11" s="599">
        <f t="shared" si="0"/>
        <v>938</v>
      </c>
      <c r="H11" s="187"/>
      <c r="I11" s="187"/>
      <c r="J11" s="599">
        <f aca="true" t="shared" si="1" ref="J11:J25">G11</f>
        <v>938</v>
      </c>
      <c r="K11" s="187">
        <v>225</v>
      </c>
      <c r="L11" s="187">
        <v>60</v>
      </c>
      <c r="M11" s="187">
        <v>18</v>
      </c>
      <c r="N11" s="599">
        <f aca="true" t="shared" si="2" ref="N11:N24">K11+L11-M11</f>
        <v>267</v>
      </c>
      <c r="O11" s="187"/>
      <c r="P11" s="187"/>
      <c r="Q11" s="599">
        <f aca="true" t="shared" si="3" ref="Q11:Q25">N11</f>
        <v>267</v>
      </c>
      <c r="R11" s="599">
        <f aca="true" t="shared" si="4" ref="R11:R24">J11-Q11</f>
        <v>671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599">
        <f t="shared" si="0"/>
        <v>0</v>
      </c>
      <c r="H12" s="187"/>
      <c r="I12" s="187"/>
      <c r="J12" s="599">
        <f t="shared" si="1"/>
        <v>0</v>
      </c>
      <c r="K12" s="187"/>
      <c r="L12" s="187"/>
      <c r="M12" s="187"/>
      <c r="N12" s="599">
        <f t="shared" si="2"/>
        <v>0</v>
      </c>
      <c r="O12" s="187"/>
      <c r="P12" s="187"/>
      <c r="Q12" s="599">
        <f t="shared" si="3"/>
        <v>0</v>
      </c>
      <c r="R12" s="599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817</v>
      </c>
      <c r="E13" s="185"/>
      <c r="F13" s="185">
        <v>125</v>
      </c>
      <c r="G13" s="599">
        <f t="shared" si="0"/>
        <v>692</v>
      </c>
      <c r="H13" s="187"/>
      <c r="I13" s="187"/>
      <c r="J13" s="599">
        <f t="shared" si="1"/>
        <v>692</v>
      </c>
      <c r="K13" s="187">
        <v>238</v>
      </c>
      <c r="L13" s="187">
        <v>48</v>
      </c>
      <c r="M13" s="187">
        <v>79</v>
      </c>
      <c r="N13" s="599">
        <f t="shared" si="2"/>
        <v>207</v>
      </c>
      <c r="O13" s="187"/>
      <c r="P13" s="187"/>
      <c r="Q13" s="599">
        <f t="shared" si="3"/>
        <v>207</v>
      </c>
      <c r="R13" s="599">
        <f t="shared" si="4"/>
        <v>485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599">
        <f t="shared" si="0"/>
        <v>0</v>
      </c>
      <c r="H14" s="187"/>
      <c r="I14" s="187"/>
      <c r="J14" s="599">
        <f t="shared" si="1"/>
        <v>0</v>
      </c>
      <c r="K14" s="187"/>
      <c r="L14" s="187"/>
      <c r="M14" s="187"/>
      <c r="N14" s="599">
        <f t="shared" si="2"/>
        <v>0</v>
      </c>
      <c r="O14" s="187"/>
      <c r="P14" s="187"/>
      <c r="Q14" s="599">
        <f t="shared" si="3"/>
        <v>0</v>
      </c>
      <c r="R14" s="599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1124</v>
      </c>
      <c r="E15" s="191">
        <v>19</v>
      </c>
      <c r="F15" s="594"/>
      <c r="G15" s="599">
        <f t="shared" si="0"/>
        <v>1143</v>
      </c>
      <c r="H15" s="192"/>
      <c r="I15" s="192"/>
      <c r="J15" s="599">
        <f t="shared" si="1"/>
        <v>1143</v>
      </c>
      <c r="K15" s="192"/>
      <c r="L15" s="192"/>
      <c r="M15" s="192"/>
      <c r="N15" s="599">
        <f t="shared" si="2"/>
        <v>0</v>
      </c>
      <c r="O15" s="192"/>
      <c r="P15" s="192"/>
      <c r="Q15" s="599">
        <f t="shared" si="3"/>
        <v>0</v>
      </c>
      <c r="R15" s="599">
        <f t="shared" si="4"/>
        <v>1143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54</v>
      </c>
      <c r="E16" s="185"/>
      <c r="F16" s="595">
        <v>7</v>
      </c>
      <c r="G16" s="599">
        <v>46</v>
      </c>
      <c r="H16" s="187"/>
      <c r="I16" s="187"/>
      <c r="J16" s="599">
        <f t="shared" si="1"/>
        <v>46</v>
      </c>
      <c r="K16" s="187">
        <v>11</v>
      </c>
      <c r="L16" s="187">
        <v>3</v>
      </c>
      <c r="M16" s="187">
        <v>2</v>
      </c>
      <c r="N16" s="599">
        <f t="shared" si="2"/>
        <v>12</v>
      </c>
      <c r="O16" s="187"/>
      <c r="P16" s="187"/>
      <c r="Q16" s="599">
        <f t="shared" si="3"/>
        <v>12</v>
      </c>
      <c r="R16" s="599">
        <f t="shared" si="4"/>
        <v>34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1" t="s">
        <v>20</v>
      </c>
      <c r="C17" s="196" t="s">
        <v>300</v>
      </c>
      <c r="D17" s="558">
        <f>D9+D10+D11+D12+D13+D14+D15+D16</f>
        <v>5321</v>
      </c>
      <c r="E17" s="224">
        <f>SUM(E9:E16)</f>
        <v>22</v>
      </c>
      <c r="F17" s="224">
        <f>F9+F10+F11+F15+F16</f>
        <v>69</v>
      </c>
      <c r="G17" s="599">
        <f t="shared" si="0"/>
        <v>5274</v>
      </c>
      <c r="H17" s="176"/>
      <c r="I17" s="176"/>
      <c r="J17" s="599">
        <f t="shared" si="1"/>
        <v>5274</v>
      </c>
      <c r="K17" s="592">
        <f>K10+K11+K13+K16</f>
        <v>591</v>
      </c>
      <c r="L17" s="592">
        <f>L10+L11+L13+L16</f>
        <v>138</v>
      </c>
      <c r="M17" s="592">
        <f>M10+M11+M16</f>
        <v>20</v>
      </c>
      <c r="N17" s="599">
        <f t="shared" si="2"/>
        <v>709</v>
      </c>
      <c r="O17" s="176"/>
      <c r="P17" s="176"/>
      <c r="Q17" s="599">
        <f t="shared" si="3"/>
        <v>709</v>
      </c>
      <c r="R17" s="599">
        <f>SUM(R9:R16)</f>
        <v>4327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599">
        <f t="shared" si="0"/>
        <v>0</v>
      </c>
      <c r="H18" s="200"/>
      <c r="I18" s="200"/>
      <c r="J18" s="599">
        <f t="shared" si="1"/>
        <v>0</v>
      </c>
      <c r="K18" s="200"/>
      <c r="L18" s="200"/>
      <c r="M18" s="200"/>
      <c r="N18" s="599">
        <f t="shared" si="2"/>
        <v>0</v>
      </c>
      <c r="O18" s="200"/>
      <c r="P18" s="200"/>
      <c r="Q18" s="599">
        <f t="shared" si="3"/>
        <v>0</v>
      </c>
      <c r="R18" s="599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599">
        <f t="shared" si="0"/>
        <v>0</v>
      </c>
      <c r="H19" s="200"/>
      <c r="I19" s="200"/>
      <c r="J19" s="599">
        <f t="shared" si="1"/>
        <v>0</v>
      </c>
      <c r="K19" s="200"/>
      <c r="L19" s="200"/>
      <c r="M19" s="200"/>
      <c r="N19" s="599">
        <f t="shared" si="2"/>
        <v>0</v>
      </c>
      <c r="O19" s="200"/>
      <c r="P19" s="200"/>
      <c r="Q19" s="599">
        <f t="shared" si="3"/>
        <v>0</v>
      </c>
      <c r="R19" s="599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599">
        <f t="shared" si="0"/>
        <v>0</v>
      </c>
      <c r="H20" s="204"/>
      <c r="I20" s="204"/>
      <c r="J20" s="599">
        <f t="shared" si="1"/>
        <v>0</v>
      </c>
      <c r="K20" s="204"/>
      <c r="L20" s="204"/>
      <c r="M20" s="204"/>
      <c r="N20" s="599">
        <f t="shared" si="2"/>
        <v>0</v>
      </c>
      <c r="O20" s="204"/>
      <c r="P20" s="204"/>
      <c r="Q20" s="599">
        <f t="shared" si="3"/>
        <v>0</v>
      </c>
      <c r="R20" s="599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599">
        <f t="shared" si="0"/>
        <v>11</v>
      </c>
      <c r="H21" s="187"/>
      <c r="I21" s="187"/>
      <c r="J21" s="599">
        <f t="shared" si="1"/>
        <v>11</v>
      </c>
      <c r="K21" s="187">
        <v>5</v>
      </c>
      <c r="L21" s="187">
        <v>1</v>
      </c>
      <c r="M21" s="187"/>
      <c r="N21" s="599">
        <f>SUM(K21:M21)</f>
        <v>6</v>
      </c>
      <c r="O21" s="187"/>
      <c r="P21" s="187"/>
      <c r="Q21" s="599">
        <f t="shared" si="3"/>
        <v>6</v>
      </c>
      <c r="R21" s="599">
        <f t="shared" si="4"/>
        <v>5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599">
        <f t="shared" si="0"/>
        <v>155</v>
      </c>
      <c r="H22" s="187"/>
      <c r="I22" s="187"/>
      <c r="J22" s="599">
        <f t="shared" si="1"/>
        <v>155</v>
      </c>
      <c r="K22" s="187">
        <v>70</v>
      </c>
      <c r="L22" s="187">
        <v>41</v>
      </c>
      <c r="M22" s="187"/>
      <c r="N22" s="599">
        <f>SUM(K22:M22)</f>
        <v>111</v>
      </c>
      <c r="O22" s="187"/>
      <c r="P22" s="187"/>
      <c r="Q22" s="599">
        <f t="shared" si="3"/>
        <v>111</v>
      </c>
      <c r="R22" s="599">
        <f t="shared" si="4"/>
        <v>44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599">
        <f t="shared" si="0"/>
        <v>0</v>
      </c>
      <c r="H23" s="187"/>
      <c r="I23" s="187"/>
      <c r="J23" s="599">
        <f t="shared" si="1"/>
        <v>0</v>
      </c>
      <c r="K23" s="187"/>
      <c r="L23" s="593"/>
      <c r="M23" s="187"/>
      <c r="N23" s="599">
        <f t="shared" si="2"/>
        <v>0</v>
      </c>
      <c r="O23" s="187"/>
      <c r="P23" s="187"/>
      <c r="Q23" s="599">
        <f t="shared" si="3"/>
        <v>0</v>
      </c>
      <c r="R23" s="599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599">
        <f t="shared" si="0"/>
        <v>55</v>
      </c>
      <c r="H24" s="187"/>
      <c r="I24" s="187"/>
      <c r="J24" s="599">
        <f t="shared" si="1"/>
        <v>55</v>
      </c>
      <c r="K24" s="187">
        <v>21</v>
      </c>
      <c r="L24" s="187">
        <v>7</v>
      </c>
      <c r="M24" s="187"/>
      <c r="N24" s="599">
        <f t="shared" si="2"/>
        <v>28</v>
      </c>
      <c r="O24" s="187"/>
      <c r="P24" s="187"/>
      <c r="Q24" s="599">
        <f t="shared" si="3"/>
        <v>28</v>
      </c>
      <c r="R24" s="599">
        <f t="shared" si="4"/>
        <v>27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1" t="s">
        <v>31</v>
      </c>
      <c r="C25" s="206" t="s">
        <v>316</v>
      </c>
      <c r="D25" s="560">
        <f>SUM(D18:D24)</f>
        <v>221</v>
      </c>
      <c r="E25" s="597">
        <f>E22</f>
        <v>0</v>
      </c>
      <c r="F25" s="559">
        <v>0</v>
      </c>
      <c r="G25" s="599">
        <f t="shared" si="0"/>
        <v>221</v>
      </c>
      <c r="H25" s="175"/>
      <c r="I25" s="175"/>
      <c r="J25" s="599">
        <f t="shared" si="1"/>
        <v>221</v>
      </c>
      <c r="K25" s="598">
        <f>SUM(K21:K24)</f>
        <v>96</v>
      </c>
      <c r="L25" s="598">
        <f>L21+L22+L24</f>
        <v>49</v>
      </c>
      <c r="M25" s="598">
        <f>SUM(M21:M24)</f>
        <v>0</v>
      </c>
      <c r="N25" s="599">
        <f>SUM(N21:N24)</f>
        <v>145</v>
      </c>
      <c r="O25" s="175"/>
      <c r="P25" s="175"/>
      <c r="Q25" s="599">
        <f t="shared" si="3"/>
        <v>145</v>
      </c>
      <c r="R25" s="599">
        <f>SUM(R18:R24)</f>
        <v>76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1" t="s">
        <v>339</v>
      </c>
      <c r="C38" s="196" t="s">
        <v>340</v>
      </c>
      <c r="D38" s="558">
        <v>12</v>
      </c>
      <c r="E38" s="557"/>
      <c r="F38" s="557"/>
      <c r="G38" s="558">
        <v>12</v>
      </c>
      <c r="H38" s="176"/>
      <c r="I38" s="176"/>
      <c r="J38" s="558">
        <v>12</v>
      </c>
      <c r="K38" s="176"/>
      <c r="L38" s="176"/>
      <c r="M38" s="176"/>
      <c r="N38" s="558">
        <v>12</v>
      </c>
      <c r="O38" s="176"/>
      <c r="P38" s="176"/>
      <c r="Q38" s="558">
        <v>12</v>
      </c>
      <c r="R38" s="558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2">
        <v>0</v>
      </c>
      <c r="E39" s="185"/>
      <c r="F39" s="185"/>
      <c r="G39" s="562"/>
      <c r="H39" s="185"/>
      <c r="I39" s="185"/>
      <c r="J39" s="562"/>
      <c r="K39" s="185"/>
      <c r="L39" s="185"/>
      <c r="M39" s="185"/>
      <c r="N39" s="562"/>
      <c r="O39" s="185"/>
      <c r="P39" s="185"/>
      <c r="Q39" s="562"/>
      <c r="R39" s="562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5554</v>
      </c>
      <c r="E40" s="224">
        <f>E38+E25+E17</f>
        <v>22</v>
      </c>
      <c r="F40" s="224">
        <f>F25</f>
        <v>0</v>
      </c>
      <c r="G40" s="224">
        <f>G38+G25+G17</f>
        <v>5507</v>
      </c>
      <c r="H40" s="224"/>
      <c r="I40" s="224"/>
      <c r="J40" s="224">
        <f>J17+J25+J38</f>
        <v>5507</v>
      </c>
      <c r="K40" s="224"/>
      <c r="L40" s="224"/>
      <c r="M40" s="224"/>
      <c r="N40" s="224">
        <f>N38+N25+N17</f>
        <v>866</v>
      </c>
      <c r="O40" s="224"/>
      <c r="P40" s="224"/>
      <c r="Q40" s="224">
        <f>Q17+Q25+Q38</f>
        <v>866</v>
      </c>
      <c r="R40" s="224">
        <f>R17+R25+R38</f>
        <v>4415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65" t="s">
        <v>859</v>
      </c>
      <c r="C44" s="565"/>
      <c r="D44" s="655"/>
      <c r="E44" s="655"/>
      <c r="F44" s="655"/>
      <c r="G44" s="655"/>
      <c r="H44" s="230"/>
      <c r="I44" s="230"/>
      <c r="J44" s="230"/>
    </row>
    <row r="45" spans="1:18" ht="12">
      <c r="A45" s="92"/>
      <c r="B45" s="566"/>
      <c r="C45" s="566"/>
      <c r="D45" s="141"/>
      <c r="E45" s="141"/>
      <c r="F45" s="141"/>
      <c r="G45" s="141"/>
      <c r="H45" s="566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66"/>
      <c r="C46" s="566"/>
      <c r="D46" s="643" t="s">
        <v>42</v>
      </c>
      <c r="E46" s="644"/>
      <c r="F46" s="644"/>
      <c r="G46" s="644"/>
      <c r="H46" s="566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66"/>
      <c r="C47" s="566"/>
      <c r="D47" s="567"/>
      <c r="E47" s="567"/>
      <c r="F47" s="567"/>
      <c r="G47" s="566"/>
      <c r="H47" s="566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0">
      <selection activeCell="D96" sqref="D96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8" t="s">
        <v>85</v>
      </c>
      <c r="B1" s="658"/>
      <c r="C1" s="658"/>
      <c r="D1" s="658"/>
      <c r="E1" s="658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9" t="s">
        <v>86</v>
      </c>
      <c r="C3" s="660"/>
      <c r="D3" s="568" t="s">
        <v>3</v>
      </c>
      <c r="E3" s="569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61" t="s">
        <v>858</v>
      </c>
      <c r="C4" s="662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2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/>
      <c r="D18" s="125"/>
      <c r="E18" s="126"/>
      <c r="F18" s="127"/>
    </row>
    <row r="19" spans="1:15" ht="12">
      <c r="A19" s="570" t="s">
        <v>111</v>
      </c>
      <c r="B19" s="128" t="s">
        <v>112</v>
      </c>
      <c r="C19" s="573">
        <f>C18</f>
        <v>0</v>
      </c>
      <c r="D19" s="573"/>
      <c r="E19" s="571">
        <f>SUM(E18)</f>
        <v>0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0" t="s">
        <v>241</v>
      </c>
      <c r="B22" s="128" t="s">
        <v>115</v>
      </c>
      <c r="C22" s="574"/>
      <c r="D22" s="573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180</v>
      </c>
      <c r="D28" s="125">
        <v>180</v>
      </c>
      <c r="E28" s="126"/>
      <c r="F28" s="127"/>
    </row>
    <row r="29" spans="1:6" ht="12">
      <c r="A29" s="130" t="s">
        <v>127</v>
      </c>
      <c r="B29" s="131" t="s">
        <v>128</v>
      </c>
      <c r="C29" s="125">
        <v>43</v>
      </c>
      <c r="D29" s="125">
        <v>43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2">
        <v>54</v>
      </c>
      <c r="D33" s="132">
        <v>54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21</v>
      </c>
      <c r="D37" s="125">
        <v>21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86</v>
      </c>
      <c r="D38" s="132">
        <v>86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/>
      <c r="D42" s="125"/>
      <c r="E42" s="126"/>
      <c r="F42" s="127"/>
    </row>
    <row r="43" spans="1:15" ht="12">
      <c r="A43" s="570" t="s">
        <v>155</v>
      </c>
      <c r="B43" s="128" t="s">
        <v>156</v>
      </c>
      <c r="C43" s="614">
        <f>C24+C28+C29+C33+C38</f>
        <v>380</v>
      </c>
      <c r="D43" s="573">
        <f>D24+D28+D29+D33+D38</f>
        <v>380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75" t="s">
        <v>157</v>
      </c>
      <c r="B44" s="576" t="s">
        <v>158</v>
      </c>
      <c r="C44" s="578">
        <f>C19+C43</f>
        <v>380</v>
      </c>
      <c r="D44" s="578">
        <f>D43</f>
        <v>380</v>
      </c>
      <c r="E44" s="577">
        <f>E19</f>
        <v>0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86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86"/>
      <c r="F53" s="125"/>
    </row>
    <row r="54" spans="1:6" ht="12">
      <c r="A54" s="130" t="s">
        <v>168</v>
      </c>
      <c r="B54" s="131" t="s">
        <v>169</v>
      </c>
      <c r="C54" s="125"/>
      <c r="D54" s="125"/>
      <c r="E54" s="586"/>
      <c r="F54" s="125"/>
    </row>
    <row r="55" spans="1:6" ht="12">
      <c r="A55" s="130" t="s">
        <v>153</v>
      </c>
      <c r="B55" s="131" t="s">
        <v>170</v>
      </c>
      <c r="C55" s="125"/>
      <c r="D55" s="125"/>
      <c r="E55" s="586"/>
      <c r="F55" s="125"/>
    </row>
    <row r="56" spans="1:16" ht="24">
      <c r="A56" s="130" t="s">
        <v>171</v>
      </c>
      <c r="B56" s="131" t="s">
        <v>172</v>
      </c>
      <c r="C56" s="137"/>
      <c r="D56" s="137"/>
      <c r="E56" s="586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86"/>
      <c r="F57" s="125"/>
    </row>
    <row r="58" spans="1:6" ht="12">
      <c r="A58" s="146" t="s">
        <v>175</v>
      </c>
      <c r="B58" s="131" t="s">
        <v>176</v>
      </c>
      <c r="C58" s="125"/>
      <c r="D58" s="125"/>
      <c r="E58" s="586"/>
      <c r="F58" s="125"/>
    </row>
    <row r="59" spans="1:6" ht="12">
      <c r="A59" s="146" t="s">
        <v>177</v>
      </c>
      <c r="B59" s="131" t="s">
        <v>178</v>
      </c>
      <c r="C59" s="125"/>
      <c r="D59" s="125"/>
      <c r="E59" s="586"/>
      <c r="F59" s="125"/>
    </row>
    <row r="60" spans="1:6" ht="12">
      <c r="A60" s="146" t="s">
        <v>175</v>
      </c>
      <c r="B60" s="131" t="s">
        <v>179</v>
      </c>
      <c r="C60" s="125"/>
      <c r="D60" s="125"/>
      <c r="E60" s="586"/>
      <c r="F60" s="125"/>
    </row>
    <row r="61" spans="1:6" ht="12">
      <c r="A61" s="130" t="s">
        <v>180</v>
      </c>
      <c r="B61" s="131" t="s">
        <v>181</v>
      </c>
      <c r="C61" s="125"/>
      <c r="D61" s="125"/>
      <c r="E61" s="586"/>
      <c r="F61" s="147"/>
    </row>
    <row r="62" spans="1:6" ht="12">
      <c r="A62" s="130" t="s">
        <v>182</v>
      </c>
      <c r="B62" s="131" t="s">
        <v>183</v>
      </c>
      <c r="C62" s="125">
        <v>67</v>
      </c>
      <c r="D62" s="125"/>
      <c r="E62" s="586">
        <v>67</v>
      </c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86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86"/>
      <c r="F64" s="147"/>
    </row>
    <row r="65" spans="1:6" ht="12">
      <c r="A65" s="130" t="s">
        <v>188</v>
      </c>
      <c r="B65" s="131" t="s">
        <v>189</v>
      </c>
      <c r="C65" s="125"/>
      <c r="D65" s="125"/>
      <c r="E65" s="586"/>
      <c r="F65" s="147"/>
    </row>
    <row r="66" spans="1:16" ht="12">
      <c r="A66" s="570" t="s">
        <v>190</v>
      </c>
      <c r="B66" s="128" t="s">
        <v>191</v>
      </c>
      <c r="C66" s="573">
        <f>SUM(C62:C65)</f>
        <v>3001</v>
      </c>
      <c r="D66" s="570"/>
      <c r="E66" s="587">
        <f>SUM(E62:E65)</f>
        <v>3001</v>
      </c>
      <c r="F66" s="570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86"/>
      <c r="F67" s="148"/>
    </row>
    <row r="68" spans="1:6" ht="12">
      <c r="A68" s="130" t="s">
        <v>193</v>
      </c>
      <c r="B68" s="149" t="s">
        <v>194</v>
      </c>
      <c r="C68" s="125"/>
      <c r="D68" s="125"/>
      <c r="E68" s="586"/>
      <c r="F68" s="147"/>
    </row>
    <row r="69" spans="1:6" ht="12">
      <c r="A69" s="570" t="s">
        <v>111</v>
      </c>
      <c r="B69" s="128" t="s">
        <v>850</v>
      </c>
      <c r="C69" s="573">
        <f>C68</f>
        <v>0</v>
      </c>
      <c r="D69" s="573">
        <f>D68</f>
        <v>0</v>
      </c>
      <c r="E69" s="586"/>
      <c r="F69" s="148"/>
    </row>
    <row r="70" spans="1:6" ht="12">
      <c r="A70" s="122" t="s">
        <v>195</v>
      </c>
      <c r="B70" s="134"/>
      <c r="C70" s="129"/>
      <c r="D70" s="129"/>
      <c r="E70" s="586"/>
      <c r="F70" s="148"/>
    </row>
    <row r="71" spans="1:16" ht="24">
      <c r="A71" s="130" t="s">
        <v>164</v>
      </c>
      <c r="B71" s="131" t="s">
        <v>196</v>
      </c>
      <c r="C71" s="135"/>
      <c r="D71" s="135"/>
      <c r="E71" s="588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86"/>
      <c r="F72" s="147"/>
    </row>
    <row r="73" spans="1:6" ht="12">
      <c r="A73" s="130" t="s">
        <v>199</v>
      </c>
      <c r="B73" s="131" t="s">
        <v>200</v>
      </c>
      <c r="C73" s="125"/>
      <c r="D73" s="125"/>
      <c r="E73" s="586"/>
      <c r="F73" s="147"/>
    </row>
    <row r="74" spans="1:6" ht="12">
      <c r="A74" s="150" t="s">
        <v>201</v>
      </c>
      <c r="B74" s="131" t="s">
        <v>202</v>
      </c>
      <c r="C74" s="125"/>
      <c r="D74" s="125"/>
      <c r="E74" s="586"/>
      <c r="F74" s="147"/>
    </row>
    <row r="75" spans="1:16" ht="24">
      <c r="A75" s="130" t="s">
        <v>171</v>
      </c>
      <c r="B75" s="131" t="s">
        <v>203</v>
      </c>
      <c r="C75" s="137"/>
      <c r="D75" s="137"/>
      <c r="E75" s="588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86"/>
      <c r="F76" s="125"/>
    </row>
    <row r="77" spans="1:6" ht="12">
      <c r="A77" s="130" t="s">
        <v>206</v>
      </c>
      <c r="B77" s="131" t="s">
        <v>207</v>
      </c>
      <c r="C77" s="125"/>
      <c r="D77" s="125"/>
      <c r="E77" s="586"/>
      <c r="F77" s="125"/>
    </row>
    <row r="78" spans="1:6" ht="12">
      <c r="A78" s="130" t="s">
        <v>208</v>
      </c>
      <c r="B78" s="131" t="s">
        <v>209</v>
      </c>
      <c r="C78" s="125"/>
      <c r="D78" s="125"/>
      <c r="E78" s="586"/>
      <c r="F78" s="125"/>
    </row>
    <row r="79" spans="1:6" ht="12">
      <c r="A79" s="130" t="s">
        <v>175</v>
      </c>
      <c r="B79" s="131" t="s">
        <v>210</v>
      </c>
      <c r="C79" s="125"/>
      <c r="D79" s="125"/>
      <c r="E79" s="586"/>
      <c r="F79" s="125"/>
    </row>
    <row r="80" spans="1:16" ht="12">
      <c r="A80" s="130" t="s">
        <v>211</v>
      </c>
      <c r="B80" s="131" t="s">
        <v>212</v>
      </c>
      <c r="C80" s="137"/>
      <c r="D80" s="137"/>
      <c r="E80" s="588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86"/>
      <c r="F81" s="125"/>
    </row>
    <row r="82" spans="1:6" ht="12">
      <c r="A82" s="130" t="s">
        <v>215</v>
      </c>
      <c r="B82" s="131" t="s">
        <v>216</v>
      </c>
      <c r="C82" s="125"/>
      <c r="D82" s="125"/>
      <c r="E82" s="586"/>
      <c r="F82" s="125"/>
    </row>
    <row r="83" spans="1:6" ht="24">
      <c r="A83" s="130" t="s">
        <v>217</v>
      </c>
      <c r="B83" s="131" t="s">
        <v>218</v>
      </c>
      <c r="C83" s="125"/>
      <c r="D83" s="125"/>
      <c r="E83" s="586"/>
      <c r="F83" s="125"/>
    </row>
    <row r="84" spans="1:6" ht="12">
      <c r="A84" s="130" t="s">
        <v>219</v>
      </c>
      <c r="B84" s="131" t="s">
        <v>220</v>
      </c>
      <c r="C84" s="125"/>
      <c r="D84" s="125"/>
      <c r="E84" s="586"/>
      <c r="F84" s="125"/>
    </row>
    <row r="85" spans="1:16" ht="12">
      <c r="A85" s="130" t="s">
        <v>221</v>
      </c>
      <c r="B85" s="131" t="s">
        <v>222</v>
      </c>
      <c r="C85" s="129">
        <f>C86+C87+C89+C90+C94</f>
        <v>85</v>
      </c>
      <c r="D85" s="129">
        <f>D86+D87+D89+D90+D94</f>
        <v>85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>
        <v>24</v>
      </c>
      <c r="D86" s="125">
        <v>24</v>
      </c>
      <c r="E86" s="132"/>
      <c r="F86" s="125"/>
    </row>
    <row r="87" spans="1:6" ht="12">
      <c r="A87" s="130" t="s">
        <v>225</v>
      </c>
      <c r="B87" s="131" t="s">
        <v>226</v>
      </c>
      <c r="C87" s="125">
        <v>9</v>
      </c>
      <c r="D87" s="125">
        <v>9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27</v>
      </c>
      <c r="D89" s="125">
        <v>27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22</v>
      </c>
      <c r="D90" s="129">
        <v>22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18</v>
      </c>
      <c r="D92" s="125">
        <v>18</v>
      </c>
      <c r="E92" s="132"/>
      <c r="F92" s="125"/>
    </row>
    <row r="93" spans="1:6" ht="12">
      <c r="A93" s="130" t="s">
        <v>143</v>
      </c>
      <c r="B93" s="131" t="s">
        <v>236</v>
      </c>
      <c r="C93" s="125">
        <v>4</v>
      </c>
      <c r="D93" s="125">
        <v>4</v>
      </c>
      <c r="E93" s="132"/>
      <c r="F93" s="125"/>
    </row>
    <row r="94" spans="1:6" ht="12">
      <c r="A94" s="130" t="s">
        <v>237</v>
      </c>
      <c r="B94" s="131" t="s">
        <v>238</v>
      </c>
      <c r="C94" s="125">
        <v>3</v>
      </c>
      <c r="D94" s="125">
        <v>3</v>
      </c>
      <c r="E94" s="132"/>
      <c r="F94" s="125"/>
    </row>
    <row r="95" spans="1:6" ht="12">
      <c r="A95" s="130" t="s">
        <v>239</v>
      </c>
      <c r="B95" s="131" t="s">
        <v>240</v>
      </c>
      <c r="C95" s="125">
        <v>104</v>
      </c>
      <c r="D95" s="125">
        <v>104</v>
      </c>
      <c r="E95" s="132"/>
      <c r="F95" s="147"/>
    </row>
    <row r="96" spans="1:16" ht="12">
      <c r="A96" s="570" t="s">
        <v>241</v>
      </c>
      <c r="B96" s="128" t="s">
        <v>242</v>
      </c>
      <c r="C96" s="573">
        <f>C85+C95</f>
        <v>189</v>
      </c>
      <c r="D96" s="573">
        <f>D85+D95</f>
        <v>189</v>
      </c>
      <c r="E96" s="573"/>
      <c r="F96" s="573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75" t="s">
        <v>243</v>
      </c>
      <c r="B97" s="576" t="s">
        <v>244</v>
      </c>
      <c r="C97" s="578">
        <f>C66+C69+C96</f>
        <v>3190</v>
      </c>
      <c r="D97" s="578">
        <f>D96+D69</f>
        <v>189</v>
      </c>
      <c r="E97" s="578">
        <f>SUM(E66:E87)</f>
        <v>3001</v>
      </c>
      <c r="F97" s="578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63"/>
      <c r="B107" s="663"/>
      <c r="C107" s="663"/>
      <c r="D107" s="663"/>
      <c r="E107" s="663"/>
      <c r="F107" s="663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57"/>
      <c r="D108" s="657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56" t="s">
        <v>261</v>
      </c>
      <c r="D110" s="656"/>
      <c r="E110" s="656"/>
      <c r="F110" s="656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67" t="str">
        <f>'[1]справка №1-БАЛАНС'!E3</f>
        <v>" Източна Газова Компания" АД</v>
      </c>
      <c r="C4" s="667"/>
      <c r="D4" s="667"/>
      <c r="E4" s="667"/>
      <c r="F4" s="667"/>
      <c r="G4" s="668" t="s">
        <v>3</v>
      </c>
      <c r="H4" s="668"/>
      <c r="I4" s="581">
        <f>'[1]справка №1-БАЛАНС'!H3</f>
        <v>813159505</v>
      </c>
    </row>
    <row r="5" spans="1:9" ht="15">
      <c r="A5" s="52" t="s">
        <v>45</v>
      </c>
      <c r="B5" s="669" t="s">
        <v>858</v>
      </c>
      <c r="C5" s="669"/>
      <c r="D5" s="669"/>
      <c r="E5" s="669"/>
      <c r="F5" s="669"/>
      <c r="G5" s="670"/>
      <c r="H5" s="671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79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0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79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0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66"/>
      <c r="C30" s="666"/>
      <c r="D30" s="666"/>
      <c r="H30" s="91"/>
      <c r="I30" s="665"/>
      <c r="J30" s="665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64" t="s">
        <v>851</v>
      </c>
      <c r="C32" s="664"/>
      <c r="D32" s="664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18">
      <selection activeCell="A151" sqref="A15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2" t="s">
        <v>0</v>
      </c>
      <c r="B2" s="582"/>
      <c r="C2" s="582"/>
      <c r="D2" s="582"/>
      <c r="E2" s="582"/>
      <c r="F2" s="4"/>
    </row>
    <row r="3" spans="1:6" ht="18" customHeight="1">
      <c r="A3" s="582" t="s">
        <v>1</v>
      </c>
      <c r="B3" s="582"/>
      <c r="C3" s="582"/>
      <c r="D3" s="582"/>
      <c r="E3" s="582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72" t="str">
        <f>'[1]справка №1-БАЛАНС'!E3</f>
        <v>" Източна Газова Компания" АД</v>
      </c>
      <c r="C5" s="672"/>
      <c r="D5" s="672"/>
      <c r="E5" s="583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73" t="s">
        <v>858</v>
      </c>
      <c r="C6" s="673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596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74"/>
      <c r="D151" s="674"/>
      <c r="E151" s="674"/>
      <c r="F151" s="674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74" t="s">
        <v>42</v>
      </c>
      <c r="D153" s="674"/>
      <c r="E153" s="674"/>
      <c r="F153" s="674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2012-01-30T14:17:40Z</dcterms:modified>
  <cp:category/>
  <cp:version/>
  <cp:contentType/>
  <cp:contentStatus/>
</cp:coreProperties>
</file>