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<sst xmlns="http://schemas.openxmlformats.org/spreadsheetml/2006/main" count="600" uniqueCount="533">
  <si>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</si>
  <si>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</si>
  <si>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</si>
  <si>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</si>
  <si>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</si>
  <si>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</si>
  <si>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</si>
  <si>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</si>
  <si>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</si>
  <si>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</si>
  <si>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</si>
  <si>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</si>
  <si>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</si>
  <si>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</si>
  <si>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</si>
  <si>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</si>
  <si>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</si>
  <si>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</si>
  <si>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</si>
  <si>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</si>
  <si>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</si>
  <si>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</si>
  <si>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</si>
  <si>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</si>
  <si>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</si>
  <si>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</si>
  <si>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</si>
  <si>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</si>
  <si>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</si>
  <si>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</si>
  <si>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</si>
  <si>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</si>
  <si>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</si>
  <si>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</si>
  <si>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</si>
  <si>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</si>
  <si>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</si>
  <si>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</si>
  <si>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</si>
  <si>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</si>
  <si>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</si>
  <si>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</si>
  <si>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</si>
  <si>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</si>
  <si>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</si>
  <si>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</si>
  <si>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</si>
  <si>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</si>
  <si>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</si>
  <si>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</si>
  <si>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</si>
  <si>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</si>
  <si>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</si>
  <si>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</si>
  <si>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</si>
  <si>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</si>
  <si>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</si>
  <si>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</si>
  <si>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</si>
  <si>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</si>
  <si>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</si>
  <si>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</si>
  <si>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</si>
  <si>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</si>
  <si>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</si>
  <si>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</si>
  <si>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</si>
  <si>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</si>
  <si>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</si>
  <si>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</si>
  <si>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</si>
  <si>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</si>
  <si>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</si>
  <si>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</si>
  <si>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</si>
  <si>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</si>
  <si>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</si>
  <si>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</si>
  <si>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</si>
  <si>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</si>
  <si>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</si>
  <si>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</si>
  <si>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</si>
  <si>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</si>
  <si>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</si>
  <si>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</si>
  <si>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</si>
  <si>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</si>
  <si>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</si>
  <si>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</si>
  <si>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</si>
  <si>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</si>
  <si>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</si>
  <si>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</si>
  <si>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</si>
  <si>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</si>
  <si>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</si>
  <si>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</si>
  <si>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</si>
  <si>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</si>
  <si>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</si>
  <si>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</si>
  <si>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</si>
  <si>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</si>
  <si>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</si>
  <si>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</si>
  <si>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</si>
  <si>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</si>
  <si>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</si>
  <si>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</si>
  <si>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</si>
  <si>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</si>
  <si>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</si>
  <si>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</si>
  <si>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</si>
  <si>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</si>
  <si>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</si>
  <si>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</si>
  <si>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</si>
  <si>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</si>
  <si>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</si>
  <si>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</si>
  <si>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</si>
  <si>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</si>
  <si>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</si>
  <si>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</si>
  <si>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</si>
  <si>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</si>
  <si>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</si>
  <si>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</si>
  <si>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</si>
  <si>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</si>
  <si>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</si>
  <si>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</si>
  <si>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</si>
  <si>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</si>
  <si>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</si>
  <si>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</si>
  <si>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</si>
  <si>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</si>
  <si>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</si>
  <si>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</si>
  <si>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</si>
  <si>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</si>
  <si>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</si>
  <si>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</si>
  <si>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</si>
  <si>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</si>
  <si>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</si>
  <si>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</si>
  <si>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</si>
  <si>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</si>
  <si>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</si>
  <si>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</si>
  <si>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</si>
  <si>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</si>
  <si>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</si>
  <si>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</si>
  <si>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</si>
  <si>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</si>
  <si>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</si>
  <si>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</si>
  <si>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</si>
  <si>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</si>
  <si>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</si>
  <si>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</si>
  <si>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</si>
  <si>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</si>
  <si>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</si>
  <si>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</si>
  <si>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</si>
  <si>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</si>
  <si>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</si>
  <si>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</si>
  <si>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</si>
  <si>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</si>
  <si>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</si>
  <si>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</si>
  <si>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</si>
  <si>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</si>
  <si>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</si>
  <si>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</si>
  <si>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</si>
  <si>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</si>
  <si>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</si>
  <si>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</si>
  <si>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</si>
  <si>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</si>
  <si>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</si>
  <si>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</si>
  <si>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</si>
  <si>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</si>
  <si>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</si>
  <si>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</si>
  <si>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</si>
  <si>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</si>
  <si>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</si>
  <si>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</si>
  <si>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</si>
  <si>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</si>
  <si>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</si>
  <si>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</si>
  <si>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</si>
  <si>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</si>
  <si>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</si>
  <si>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</si>
  <si>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</si>
  <si>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</si>
  <si>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</si>
  <si>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</si>
  <si>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</si>
  <si>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</si>
  <si>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</si>
  <si>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</si>
  <si>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</si>
  <si>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</si>
  <si>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</si>
  <si>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</si>
  <si>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</si>
  <si>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</si>
  <si>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</si>
  <si>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</si>
  <si>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</si>
  <si>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</si>
  <si>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</si>
  <si>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</si>
  <si>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</si>
  <si>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</si>
  <si>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</si>
  <si>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</si>
  <si>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</si>
  <si>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</si>
  <si>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</si>
  <si>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</si>
  <si>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</si>
  <si>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</si>
  <si>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</si>
  <si>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</si>
  <si>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</si>
  <si>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</si>
  <si>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</si>
  <si>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</si>
  <si>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</si>
  <si>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</si>
  <si>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</si>
  <si>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</si>
  <si>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</si>
  <si>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</si>
  <si>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</si>
  <si>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</si>
  <si>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</si>
  <si>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</si>
  <si>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</si>
  <si>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</si>
  <si>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</si>
  <si>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</si>
  <si>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</si>
  <si>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</si>
  <si>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</si>
  <si>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</si>
  <si>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</si>
  <si>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</si>
  <si>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</si>
  <si>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</si>
  <si>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</si>
  <si>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</si>
  <si>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</si>
  <si>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</si>
  <si>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</si>
  <si>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</si>
  <si>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</si>
  <si>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</si>
  <si>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</si>
  <si>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</si>
  <si>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</si>
  <si>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</si>
  <si>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</si>
  <si>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</si>
  <si>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</si>
  <si>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</si>
  <si>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</si>
  <si>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</si>
  <si>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</si>
  <si>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</si>
  <si>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</si>
  <si>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</si>
  <si>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</si>
  <si>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</si>
  <si>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</si>
  <si>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</si>
  <si>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</si>
  <si>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</si>
  <si>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</si>
  <si>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</si>
  <si>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</si>
  <si>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</si>
  <si>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</si>
  <si>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</si>
  <si>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</si>
  <si>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</si>
  <si>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</si>
  <si>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</si>
  <si>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</si>
  <si>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</si>
  <si>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</si>
  <si>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</si>
  <si>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</si>
  <si>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</si>
  <si>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</si>
  <si>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</si>
  <si>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</si>
  <si>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</si>
  <si>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</si>
  <si>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</si>
  <si>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</si>
  <si>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</si>
  <si>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</si>
  <si>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</si>
  <si>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</si>
  <si>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</si>
  <si>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</si>
  <si>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</si>
  <si>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</si>
  <si>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</si>
  <si>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</si>
  <si>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</si>
  <si>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</si>
  <si>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</si>
  <si>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</si>
  <si>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</si>
  <si>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</si>
  <si>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</si>
  <si>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</si>
  <si>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</si>
  <si>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</si>
  <si>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</si>
  <si>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</si>
  <si>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</si>
  <si>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</si>
  <si>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</si>
  <si>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</si>
  <si>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</si>
  <si>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</si>
  <si>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</si>
  <si>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</si>
  <si>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</si>
  <si>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</si>
  <si>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</si>
  <si>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</si>
  <si>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</si>
  <si>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</si>
  <si>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</si>
  <si>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</si>
  <si>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</si>
  <si>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</si>
  <si>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</si>
  <si>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</si>
  <si>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</si>
  <si>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</si>
  <si>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</si>
  <si>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</si>
  <si>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</si>
  <si>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</si>
  <si>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</si>
  <si>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</si>
  <si>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</si>
  <si>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</si>
  <si>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</si>
  <si>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</si>
  <si>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</si>
  <si>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</si>
  <si>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</si>
  <si>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</si>
  <si>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</si>
  <si>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</si>
  <si>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</si>
  <si>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</si>
  <si>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</si>
  <si>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</si>
  <si>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</si>
  <si>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</si>
  <si>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</si>
  <si>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</si>
  <si>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</si>
  <si>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</si>
  <si>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</si>
  <si>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</si>
  <si>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</si>
  <si>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</si>
  <si>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</si>
  <si>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</si>
  <si>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</si>
  <si>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</si>
  <si>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</si>
  <si>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</si>
  <si>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</si>
  <si>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</si>
  <si>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</si>
  <si>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</si>
  <si>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</si>
  <si>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</si>
  <si>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</si>
  <si>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</si>
  <si>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</si>
  <si>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</si>
  <si>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</si>
  <si>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</si>
  <si>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</si>
  <si>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</si>
  <si>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</si>
  <si>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</si>
  <si>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</si>
  <si>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</si>
  <si>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</si>
  <si>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</si>
  <si>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</si>
  <si>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</si>
  <si>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</si>
  <si>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</si>
  <si>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</si>
  <si>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</si>
  <si>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</si>
  <si>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</si>
  <si>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</si>
  <si>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</si>
  <si>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</si>
  <si>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</si>
  <si>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</si>
  <si>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</si>
  <si>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</si>
  <si>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</si>
  <si>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</si>
  <si>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</si>
  <si>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</si>
  <si>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</si>
  <si>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</si>
  <si>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</si>
  <si>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</si>
  <si>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</si>
  <si>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</si>
  <si>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</si>
  <si>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</si>
  <si>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</si>
  <si>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</si>
  <si>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</si>
  <si>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</si>
  <si>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</si>
  <si>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</si>
  <si>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</si>
  <si>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</si>
  <si>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</si>
  <si>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</si>
  <si>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</si>
  <si>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</si>
  <si>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</si>
  <si>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</si>
  <si>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</si>
  <si>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</si>
  <si>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</si>
  <si>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</si>
  <si>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</si>
  <si>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</si>
  <si>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</si>
  <si>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</si>
  <si>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</si>
  <si>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</si>
  <si>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</si>
  <si>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</si>
  <si>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</si>
  <si>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</si>
  <si>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</si>
  <si>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</si>
  <si>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</si>
  <si>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</si>
  <si>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</si>
  <si>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</si>
  <si>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</si>
  <si>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</si>
  <si>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</si>
  <si>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</si>
  <si>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</si>
  <si>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</si>
  <si>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</si>
  <si>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</si>
  <si>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</si>
  <si>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</si>
  <si>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</si>
  <si>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</si>
  <si>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</si>
  <si>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</si>
  <si>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</si>
  <si>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</si>
  <si>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</si>
  <si>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</si>
  <si>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</si>
  <si>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</si>
  <si>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</si>
  <si>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</si>
  <si>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</si>
  <si>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</si>
  <si>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</si>
  <si>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</si>
  <si>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</si>
  <si>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</si>
  <si>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</si>
  <si>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</si>
  <si>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</si>
  <si>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</si>
  <si>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</si>
  <si>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</si>
  <si>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</si>
  <si>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</si>
  <si>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</si>
  <si>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</si>
  <si>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</si>
  <si>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</si>
  <si>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</si>
  <si>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</si>
  <si>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</si>
  <si>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</si>
  <si>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</si>
  <si>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</si>
  <si>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</si>
  <si>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</si>
  <si>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</si>
  <si>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</si>
  <si>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</si>
  <si>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</si>
  <si>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</si>
  <si>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</si>
  <si>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</si>
  <si>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 xml:space="preserve">01.01.2016 - 30.09.2016 </t>
  </si>
  <si>
    <t>Date:26.10.2016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</si>
</sst>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B97" sqref="B97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927</v>
      </c>
      <c r="D12" s="32">
        <v>943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17355</v>
      </c>
      <c r="D13" s="318">
        <v>18968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342</v>
      </c>
      <c r="D14" s="32">
        <v>351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340</v>
      </c>
      <c r="D15" s="32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138</v>
      </c>
      <c r="D16" s="32">
        <v>136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192</v>
      </c>
      <c r="D17" s="32">
        <v>28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8</v>
      </c>
      <c r="D18" s="32">
        <v>8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19621</v>
      </c>
      <c r="D19" s="43">
        <f>SUM(D11:D18)</f>
        <v>21115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63</v>
      </c>
      <c r="D24" s="32">
        <v>87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2</v>
      </c>
      <c r="D26" s="306">
        <v>4</v>
      </c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65</v>
      </c>
      <c r="D27" s="43">
        <f>SUM(D23:D26)</f>
        <v>91</v>
      </c>
      <c r="E27" s="44" t="s">
        <v>231</v>
      </c>
      <c r="F27" s="33" t="s">
        <v>37</v>
      </c>
      <c r="G27" s="43">
        <f>SUM(G28:G30)</f>
        <v>15119</v>
      </c>
      <c r="H27" s="43">
        <f>SUM(H28:H30)</f>
        <v>13179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15119</v>
      </c>
      <c r="H28" s="306">
        <v>13179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528</v>
      </c>
      <c r="H31" s="306">
        <v>1940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15647</v>
      </c>
      <c r="H33" s="43">
        <f>H27+H31+H32</f>
        <v>15119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20725</v>
      </c>
      <c r="H36" s="43">
        <f>H25+H17+H33</f>
        <v>20197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1611</v>
      </c>
      <c r="H44" s="306">
        <v>5234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1300</v>
      </c>
      <c r="H48" s="306">
        <v>874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2911</v>
      </c>
      <c r="H49" s="43">
        <f>SUM(H43:H48)</f>
        <v>6108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97</v>
      </c>
      <c r="H53" s="306">
        <v>97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1775</v>
      </c>
      <c r="H54" s="306">
        <v>2412</v>
      </c>
    </row>
    <row r="55" spans="1:18" ht="15">
      <c r="A55" s="55" t="s">
        <v>178</v>
      </c>
      <c r="B55" s="56" t="s">
        <v>79</v>
      </c>
      <c r="C55" s="43">
        <f>C19+C20+C21+C27+C32+C45+C51+C53+C54</f>
        <v>19686</v>
      </c>
      <c r="D55" s="43">
        <f>D19+D20+D21+D27+D32+D45+D51+D53+D54</f>
        <v>21206</v>
      </c>
      <c r="E55" s="30" t="s">
        <v>251</v>
      </c>
      <c r="F55" s="48" t="s">
        <v>80</v>
      </c>
      <c r="G55" s="43">
        <f>G49+G51+G52+G53+G54</f>
        <v>4783</v>
      </c>
      <c r="H55" s="43">
        <f>H49+H51+H52+H53+H54</f>
        <v>8617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8323</v>
      </c>
      <c r="D58" s="32">
        <v>8339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442</v>
      </c>
      <c r="D59" s="32">
        <v>327</v>
      </c>
      <c r="E59" s="41" t="s">
        <v>255</v>
      </c>
      <c r="F59" s="33" t="s">
        <v>83</v>
      </c>
      <c r="G59" s="306">
        <v>1413</v>
      </c>
      <c r="H59" s="306">
        <v>1819</v>
      </c>
      <c r="M59" s="45"/>
    </row>
    <row r="60" spans="1:8" ht="15">
      <c r="A60" s="28" t="s">
        <v>183</v>
      </c>
      <c r="B60" s="31" t="s">
        <v>84</v>
      </c>
      <c r="C60" s="32">
        <v>31</v>
      </c>
      <c r="D60" s="32">
        <v>31</v>
      </c>
      <c r="E60" s="30" t="s">
        <v>256</v>
      </c>
      <c r="F60" s="33" t="s">
        <v>85</v>
      </c>
      <c r="G60" s="306">
        <v>461</v>
      </c>
      <c r="H60" s="306">
        <v>878</v>
      </c>
    </row>
    <row r="61" spans="1:18" ht="15">
      <c r="A61" s="28" t="s">
        <v>184</v>
      </c>
      <c r="B61" s="35" t="s">
        <v>86</v>
      </c>
      <c r="C61" s="32">
        <v>124</v>
      </c>
      <c r="D61" s="32">
        <v>174</v>
      </c>
      <c r="E61" s="34" t="s">
        <v>257</v>
      </c>
      <c r="F61" s="60" t="s">
        <v>87</v>
      </c>
      <c r="G61" s="43">
        <f>SUM(G62:G68)</f>
        <v>3945</v>
      </c>
      <c r="H61" s="43">
        <f>SUM(H62:H68)</f>
        <v>4914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646</v>
      </c>
      <c r="H62" s="306">
        <v>116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8920</v>
      </c>
      <c r="D64" s="43">
        <f>SUM(D58:D63)</f>
        <v>8871</v>
      </c>
      <c r="E64" s="30" t="s">
        <v>259</v>
      </c>
      <c r="F64" s="33" t="s">
        <v>93</v>
      </c>
      <c r="G64" s="306">
        <v>2762</v>
      </c>
      <c r="H64" s="306">
        <v>4063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342</v>
      </c>
      <c r="H65" s="306">
        <v>443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100</v>
      </c>
      <c r="H66" s="306">
        <v>133</v>
      </c>
    </row>
    <row r="67" spans="1:8" ht="15">
      <c r="A67" s="28" t="s">
        <v>189</v>
      </c>
      <c r="B67" s="31" t="s">
        <v>96</v>
      </c>
      <c r="C67" s="32">
        <v>30</v>
      </c>
      <c r="D67" s="32"/>
      <c r="E67" s="30" t="s">
        <v>263</v>
      </c>
      <c r="F67" s="33" t="s">
        <v>97</v>
      </c>
      <c r="G67" s="306">
        <v>46</v>
      </c>
      <c r="H67" s="306">
        <v>49</v>
      </c>
    </row>
    <row r="68" spans="1:8" ht="15">
      <c r="A68" s="28" t="s">
        <v>190</v>
      </c>
      <c r="B68" s="31" t="s">
        <v>98</v>
      </c>
      <c r="C68" s="32">
        <v>2728</v>
      </c>
      <c r="D68" s="32">
        <v>3245</v>
      </c>
      <c r="E68" s="30" t="s">
        <v>264</v>
      </c>
      <c r="F68" s="33" t="s">
        <v>99</v>
      </c>
      <c r="G68" s="306">
        <v>49</v>
      </c>
      <c r="H68" s="306">
        <v>110</v>
      </c>
    </row>
    <row r="69" spans="1:8" ht="15">
      <c r="A69" s="28" t="s">
        <v>191</v>
      </c>
      <c r="B69" s="31" t="s">
        <v>100</v>
      </c>
      <c r="C69" s="32">
        <v>680</v>
      </c>
      <c r="D69" s="32">
        <v>732</v>
      </c>
      <c r="E69" s="41" t="s">
        <v>265</v>
      </c>
      <c r="F69" s="33" t="s">
        <v>101</v>
      </c>
      <c r="G69" s="306">
        <v>7</v>
      </c>
      <c r="H69" s="306">
        <v>9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22</v>
      </c>
      <c r="D71" s="32">
        <v>152</v>
      </c>
      <c r="E71" s="44" t="s">
        <v>267</v>
      </c>
      <c r="F71" s="36" t="s">
        <v>105</v>
      </c>
      <c r="G71" s="43">
        <f>G59+G60+G61+G69+G70</f>
        <v>5826</v>
      </c>
      <c r="H71" s="43">
        <f>H59+H60+H61+H69+H70</f>
        <v>7620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>
        <v>74</v>
      </c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30</v>
      </c>
      <c r="D74" s="32">
        <v>3032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3564</v>
      </c>
      <c r="D75" s="43">
        <f>SUM(D67:D74)</f>
        <v>7161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881</v>
      </c>
      <c r="H76" s="306">
        <v>975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6707</v>
      </c>
      <c r="H79" s="312">
        <f>H71+H74+H75+H76</f>
        <v>8595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26</v>
      </c>
      <c r="D87" s="32">
        <v>21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19</v>
      </c>
      <c r="D88" s="32">
        <v>150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45</v>
      </c>
      <c r="D91" s="43">
        <f>SUM(D87:D90)</f>
        <v>171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12529</v>
      </c>
      <c r="D93" s="43">
        <f>D64+D75+D84+D91+D92</f>
        <v>16203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32215</v>
      </c>
      <c r="D94" s="312">
        <f>D93+D55</f>
        <v>37409</v>
      </c>
      <c r="E94" s="313" t="s">
        <v>271</v>
      </c>
      <c r="F94" s="48" t="s">
        <v>129</v>
      </c>
      <c r="G94" s="312">
        <f>G79+G55+G39+G36</f>
        <v>32215</v>
      </c>
      <c r="H94" s="312">
        <f>H79+H55+H39+H36</f>
        <v>37409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H19" sqref="H19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01.01.2016 - 30.09.2016 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13016</v>
      </c>
      <c r="D9" s="298">
        <v>13233</v>
      </c>
      <c r="E9" s="110" t="s">
        <v>361</v>
      </c>
      <c r="F9" s="113" t="s">
        <v>273</v>
      </c>
      <c r="G9" s="288">
        <v>17640</v>
      </c>
      <c r="H9" s="288">
        <v>18455</v>
      </c>
    </row>
    <row r="10" spans="1:8" ht="12">
      <c r="A10" s="110" t="s">
        <v>331</v>
      </c>
      <c r="B10" s="111" t="s">
        <v>274</v>
      </c>
      <c r="C10" s="298">
        <v>522</v>
      </c>
      <c r="D10" s="298">
        <v>497</v>
      </c>
      <c r="E10" s="110" t="s">
        <v>362</v>
      </c>
      <c r="F10" s="113" t="s">
        <v>275</v>
      </c>
      <c r="G10" s="288">
        <v>205</v>
      </c>
      <c r="H10" s="288">
        <v>252</v>
      </c>
    </row>
    <row r="11" spans="1:8" ht="12">
      <c r="A11" s="110" t="s">
        <v>332</v>
      </c>
      <c r="B11" s="111" t="s">
        <v>276</v>
      </c>
      <c r="C11" s="298">
        <v>2814</v>
      </c>
      <c r="D11" s="298">
        <v>1563</v>
      </c>
      <c r="E11" s="114" t="s">
        <v>363</v>
      </c>
      <c r="F11" s="113" t="s">
        <v>277</v>
      </c>
      <c r="G11" s="288">
        <v>133</v>
      </c>
      <c r="H11" s="288">
        <v>281</v>
      </c>
    </row>
    <row r="12" spans="1:8" ht="12">
      <c r="A12" s="110" t="s">
        <v>333</v>
      </c>
      <c r="B12" s="111" t="s">
        <v>278</v>
      </c>
      <c r="C12" s="298">
        <v>1236</v>
      </c>
      <c r="D12" s="298">
        <v>1156</v>
      </c>
      <c r="E12" s="114" t="s">
        <v>265</v>
      </c>
      <c r="F12" s="113" t="s">
        <v>279</v>
      </c>
      <c r="G12" s="288">
        <v>358</v>
      </c>
      <c r="H12" s="288">
        <v>489</v>
      </c>
    </row>
    <row r="13" spans="1:18" ht="12">
      <c r="A13" s="110" t="s">
        <v>334</v>
      </c>
      <c r="B13" s="111" t="s">
        <v>280</v>
      </c>
      <c r="C13" s="298">
        <v>222</v>
      </c>
      <c r="D13" s="298">
        <v>201</v>
      </c>
      <c r="E13" s="115" t="s">
        <v>364</v>
      </c>
      <c r="F13" s="116" t="s">
        <v>281</v>
      </c>
      <c r="G13" s="289">
        <f>SUM(G9:G12)</f>
        <v>18336</v>
      </c>
      <c r="H13" s="289">
        <f>SUM(H9:H12)</f>
        <v>19477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399</v>
      </c>
      <c r="D14" s="298">
        <v>522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-65</v>
      </c>
      <c r="D15" s="119">
        <v>-131</v>
      </c>
      <c r="E15" s="107" t="s">
        <v>365</v>
      </c>
      <c r="F15" s="120" t="s">
        <v>284</v>
      </c>
      <c r="G15" s="288">
        <v>731</v>
      </c>
      <c r="H15" s="288">
        <v>281</v>
      </c>
    </row>
    <row r="16" spans="1:8" ht="12">
      <c r="A16" s="110" t="s">
        <v>337</v>
      </c>
      <c r="B16" s="111" t="s">
        <v>285</v>
      </c>
      <c r="C16" s="119">
        <v>145</v>
      </c>
      <c r="D16" s="119">
        <v>15</v>
      </c>
      <c r="E16" s="110" t="s">
        <v>366</v>
      </c>
      <c r="F16" s="118" t="s">
        <v>286</v>
      </c>
      <c r="G16" s="291">
        <v>731</v>
      </c>
      <c r="H16" s="291">
        <v>281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>
        <v>129</v>
      </c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18289</v>
      </c>
      <c r="D19" s="124">
        <f>SUM(D9:D15)+D16</f>
        <v>17056</v>
      </c>
      <c r="E19" s="125" t="s">
        <v>368</v>
      </c>
      <c r="F19" s="118" t="s">
        <v>290</v>
      </c>
      <c r="G19" s="288">
        <v>2</v>
      </c>
      <c r="H19" s="288">
        <v>4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187</v>
      </c>
      <c r="D22" s="112">
        <v>263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4</v>
      </c>
      <c r="D24" s="112">
        <v>4</v>
      </c>
      <c r="E24" s="115" t="s">
        <v>373</v>
      </c>
      <c r="F24" s="120" t="s">
        <v>298</v>
      </c>
      <c r="G24" s="289">
        <f>SUM(G19:G23)</f>
        <v>2</v>
      </c>
      <c r="H24" s="289">
        <f>SUM(H19:H23)</f>
        <v>4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32</v>
      </c>
      <c r="D25" s="112">
        <v>54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223</v>
      </c>
      <c r="D26" s="124">
        <f>SUM(D22:D25)</f>
        <v>321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18512</v>
      </c>
      <c r="D28" s="109">
        <f>D26+D19</f>
        <v>17377</v>
      </c>
      <c r="E28" s="103" t="s">
        <v>374</v>
      </c>
      <c r="F28" s="120" t="s">
        <v>302</v>
      </c>
      <c r="G28" s="290">
        <f>G13+G15+G24</f>
        <v>19069</v>
      </c>
      <c r="H28" s="289">
        <f>H13+H15+H24</f>
        <v>19762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557</v>
      </c>
      <c r="D30" s="109">
        <f>IF((H28-D28)&gt;0,H28-D28,0)</f>
        <v>2385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18512</v>
      </c>
      <c r="D33" s="124">
        <f>D28-D31+D32</f>
        <v>17377</v>
      </c>
      <c r="E33" s="103" t="s">
        <v>378</v>
      </c>
      <c r="F33" s="120" t="s">
        <v>310</v>
      </c>
      <c r="G33" s="146">
        <f>G32+G31+G28</f>
        <v>19069</v>
      </c>
      <c r="H33" s="146">
        <f>H32+H31+H28</f>
        <v>19762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557</v>
      </c>
      <c r="D34" s="109">
        <f>IF((H33-D33)&gt;0,H33-D33,0)</f>
        <v>2385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40</v>
      </c>
      <c r="D35" s="124">
        <f>D36+D37+D38</f>
        <v>67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40</v>
      </c>
      <c r="D36" s="112">
        <v>67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517</v>
      </c>
      <c r="D39" s="141">
        <f>+IF((H33-D33-D35)&gt;0,H33-D33-D35,0)</f>
        <v>2318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517</v>
      </c>
      <c r="D41" s="104">
        <f>IF(H39=0,IF(D39-D40&gt;0,D39-D40+H40,0),IF(H39-H40&lt;0,H40-H39+D39,0))</f>
        <v>2318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19069</v>
      </c>
      <c r="D42" s="146">
        <f>D33+D34</f>
        <v>19762</v>
      </c>
      <c r="E42" s="145" t="s">
        <v>358</v>
      </c>
      <c r="F42" s="140" t="s">
        <v>324</v>
      </c>
      <c r="G42" s="146">
        <f>G39+G33</f>
        <v>19069</v>
      </c>
      <c r="H42" s="146">
        <f>H39+H33</f>
        <v>19762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Date:26.10.2016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E46" sqref="E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12.75" thickBot="1">
      <c r="A6" s="93" t="s">
        <v>4</v>
      </c>
      <c r="B6" s="301" t="str">
        <f>'Balance Sheet'!E5</f>
        <v>01.01.2016 - 30.09.2016 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21175</v>
      </c>
      <c r="D10" s="184">
        <v>20366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-15492</v>
      </c>
      <c r="D11" s="184">
        <v>-15220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-1503</v>
      </c>
      <c r="D13" s="184">
        <v>-1386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-1491</v>
      </c>
      <c r="D14" s="184">
        <v>-1507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-41</v>
      </c>
      <c r="D15" s="184">
        <v>-69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2</v>
      </c>
      <c r="D16" s="184">
        <v>4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-4</v>
      </c>
      <c r="D18" s="184">
        <v>-4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-24</v>
      </c>
      <c r="D19" s="184">
        <v>-19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2622</v>
      </c>
      <c r="D20" s="180">
        <f>SUM(D10:D19)</f>
        <v>2165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-601</v>
      </c>
      <c r="D22" s="184">
        <v>-6251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>
        <v>2999</v>
      </c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2398</v>
      </c>
      <c r="D32" s="180">
        <f>SUM(D22:D31)</f>
        <v>-6251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>
        <v>5594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-4029</v>
      </c>
      <c r="D37" s="184">
        <v>-527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-954</v>
      </c>
      <c r="D38" s="184">
        <v>-674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-163</v>
      </c>
      <c r="D39" s="184">
        <v>-240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-5146</v>
      </c>
      <c r="D42" s="180">
        <f>SUM(D34:D41)</f>
        <v>4153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-126</v>
      </c>
      <c r="D43" s="180">
        <f>D20+D32+D42</f>
        <v>67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171</v>
      </c>
      <c r="D44" s="196">
        <v>83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45</v>
      </c>
      <c r="D45" s="180">
        <f>D44+D43</f>
        <v>150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45</v>
      </c>
      <c r="D46" s="197">
        <v>150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Date:26.10.2016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J16" sqref="J16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01.01.2016 - 30.09.2016 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15119</v>
      </c>
      <c r="J11" s="251"/>
      <c r="K11" s="252"/>
      <c r="L11" s="253">
        <f>SUM(C11:K11)</f>
        <v>20197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15119</v>
      </c>
      <c r="J15" s="261">
        <f t="shared" si="2"/>
        <v>0</v>
      </c>
      <c r="K15" s="261">
        <f t="shared" si="2"/>
        <v>0</v>
      </c>
      <c r="L15" s="253">
        <f t="shared" si="1"/>
        <v>20197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528</v>
      </c>
      <c r="J16" s="267">
        <v>0</v>
      </c>
      <c r="K16" s="252"/>
      <c r="L16" s="253">
        <f t="shared" si="1"/>
        <v>528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15647</v>
      </c>
      <c r="J29" s="257">
        <f t="shared" si="7"/>
        <v>0</v>
      </c>
      <c r="K29" s="257">
        <f t="shared" si="7"/>
        <v>0</v>
      </c>
      <c r="L29" s="253">
        <f>SUM(C29:K29)</f>
        <v>20725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15647</v>
      </c>
      <c r="J32" s="257">
        <f t="shared" si="8"/>
        <v>0</v>
      </c>
      <c r="K32" s="257">
        <f t="shared" si="8"/>
        <v>0</v>
      </c>
      <c r="L32" s="253">
        <f>SUM(C32:K32)</f>
        <v>20725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Date:26.10.2016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fsd</cp:lastModifiedBy>
  <cp:lastPrinted>2016-07-28T19:22:03Z</cp:lastPrinted>
  <dcterms:created xsi:type="dcterms:W3CDTF">2006-10-19T06:45:18Z</dcterms:created>
  <dcterms:modified xsi:type="dcterms:W3CDTF">2016-10-27T13:25:08Z</dcterms:modified>
  <cp:category/>
  <cp:version/>
  <cp:contentType/>
  <cp:contentStatus/>
</cp:coreProperties>
</file>