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470" windowWidth="11790" windowHeight="5415" tabRatio="856" firstSheet="1" activeTab="7"/>
  </bookViews>
  <sheets>
    <sheet name="справка №1 - БАЛАНС" sheetId="1" r:id="rId1"/>
    <sheet name="справка №2 - ОТЧЕТ ЗА ДОХОДИТЕ" sheetId="2" r:id="rId2"/>
    <sheet name="справка №3 ОПП по прекия метод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#REF!</definedName>
    <definedName name="_xlnm.Print_Area" localSheetId="0">'справка №1 - БАЛАНС'!$A$1:$H$98</definedName>
    <definedName name="_xlnm.Print_Area" localSheetId="2">'справка №3 ОПП по прекия метод'!$A$1:$D$42</definedName>
    <definedName name="_xlnm.Print_Area" localSheetId="3">'справка №4 ОСК'!$A$1:$M$37</definedName>
    <definedName name="_xlnm.Print_Area" localSheetId="4">'справка №5'!$A$1:$S$45</definedName>
    <definedName name="_xlnm.Print_Area" localSheetId="5">'справка №6'!$A$1:$G$97</definedName>
    <definedName name="_xlnm.Print_Area" localSheetId="6">'справка №7'!$A$1:$I$34</definedName>
    <definedName name="_xlnm.Print_Area" localSheetId="7">'справка №8'!$A$1:$F$43</definedName>
  </definedNames>
  <calcPr fullCalcOnLoad="1"/>
</workbook>
</file>

<file path=xl/sharedStrings.xml><?xml version="1.0" encoding="utf-8"?>
<sst xmlns="http://schemas.openxmlformats.org/spreadsheetml/2006/main" count="976" uniqueCount="814">
  <si>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</si>
  <si>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</si>
  <si>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</si>
  <si>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</si>
  <si>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</si>
  <si>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</si>
  <si>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</si>
  <si>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</si>
  <si>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</si>
  <si>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</si>
  <si>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</si>
  <si>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</si>
  <si>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</si>
  <si>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</si>
  <si>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</si>
  <si>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</si>
  <si>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</si>
  <si>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</si>
  <si>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</si>
  <si>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</si>
  <si>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</si>
  <si>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</si>
  <si>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</si>
  <si>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</si>
  <si>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</si>
  <si>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</si>
  <si>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</si>
  <si>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</si>
  <si>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</si>
  <si>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</si>
  <si>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</si>
  <si>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</si>
  <si>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</si>
  <si>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</si>
  <si>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</si>
  <si>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</si>
  <si>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</si>
  <si>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</si>
  <si>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</si>
  <si>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</si>
  <si>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</si>
  <si>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</si>
  <si>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</si>
  <si>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</si>
  <si>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</si>
  <si>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</si>
  <si>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</si>
  <si>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</si>
  <si>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</si>
  <si>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</si>
  <si>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</si>
  <si>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</si>
  <si>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</si>
  <si>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</si>
  <si>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</si>
  <si>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</si>
  <si>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</si>
  <si>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</si>
  <si>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</si>
  <si>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</si>
  <si>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</si>
  <si>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</si>
  <si>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</si>
  <si>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</si>
  <si>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</si>
  <si>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</si>
  <si>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</si>
  <si>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</si>
  <si>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</si>
  <si>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</si>
  <si>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</si>
  <si>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</si>
  <si>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</si>
  <si>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</si>
  <si>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</si>
  <si>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</si>
  <si>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</si>
  <si>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</si>
  <si>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</si>
  <si>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</si>
  <si>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</si>
  <si>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</si>
  <si>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</si>
  <si>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</si>
  <si>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</si>
  <si>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</si>
  <si>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</si>
  <si>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</si>
  <si>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</si>
  <si>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</si>
  <si>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</si>
  <si>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</si>
  <si>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</si>
  <si>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</si>
  <si>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</si>
  <si>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</si>
  <si>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</si>
  <si>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</si>
  <si>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</si>
  <si>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</si>
  <si>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</si>
  <si>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</si>
  <si>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</si>
  <si>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</si>
  <si>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</si>
  <si>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</si>
  <si>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</si>
  <si>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</si>
  <si>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</si>
  <si>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</si>
  <si>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</si>
  <si>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</si>
  <si>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</si>
  <si>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</si>
  <si>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</si>
  <si>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</si>
  <si>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</si>
  <si>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</si>
  <si>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</si>
  <si>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</si>
  <si>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</si>
  <si>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</si>
  <si>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</si>
  <si>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</si>
  <si>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</si>
  <si>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</si>
  <si>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</si>
  <si>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</si>
  <si>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</si>
  <si>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</si>
  <si>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</si>
  <si>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</si>
  <si>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</si>
  <si>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</si>
  <si>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</si>
  <si>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</si>
  <si>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</si>
  <si>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</si>
  <si>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</si>
  <si>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</si>
  <si>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</si>
  <si>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</si>
  <si>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</si>
  <si>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</si>
  <si>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</si>
  <si>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</si>
  <si>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</si>
  <si>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</si>
  <si>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</si>
  <si>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</si>
  <si>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</si>
  <si>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</si>
  <si>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</si>
  <si>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</si>
  <si>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</si>
  <si>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</si>
  <si>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</si>
  <si>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</si>
  <si>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</si>
  <si>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</si>
  <si>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</si>
  <si>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</si>
  <si>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</si>
  <si>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</si>
  <si>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</si>
  <si>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</si>
  <si>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</si>
  <si>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</si>
  <si>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</si>
  <si>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</si>
  <si>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</si>
  <si>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</si>
  <si>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</si>
  <si>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</si>
  <si>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</si>
  <si>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</si>
  <si>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</si>
  <si>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</si>
  <si>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</si>
  <si>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</si>
  <si>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</si>
  <si>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</si>
  <si>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</si>
  <si>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</si>
  <si>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</si>
  <si>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</si>
  <si>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</si>
  <si>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</si>
  <si>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</si>
  <si>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</si>
  <si>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</si>
  <si>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</si>
  <si>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</si>
  <si>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</si>
  <si>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</si>
  <si>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</si>
  <si>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</si>
  <si>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</si>
  <si>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</si>
  <si>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</si>
  <si>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</si>
  <si>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</si>
  <si>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</si>
  <si>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</si>
  <si>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</si>
  <si>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</si>
  <si>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</si>
  <si>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</si>
  <si>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</si>
  <si>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</si>
  <si>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</si>
  <si>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</si>
  <si>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</si>
  <si>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</si>
  <si>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</si>
  <si>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</si>
  <si>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</si>
  <si>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</si>
  <si>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</si>
  <si>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</si>
  <si>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</si>
  <si>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</si>
  <si>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</si>
  <si>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</si>
  <si>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</si>
  <si>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</si>
  <si>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</si>
  <si>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</si>
  <si>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</si>
  <si>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</si>
  <si>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</si>
  <si>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</si>
  <si>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</si>
  <si>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</si>
  <si>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</si>
  <si>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</si>
  <si>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</si>
  <si>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</si>
  <si>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</si>
  <si>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</si>
  <si>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</si>
  <si>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</si>
  <si>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</si>
  <si>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</si>
  <si>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</si>
  <si>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</si>
  <si>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</si>
  <si>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</si>
  <si>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</si>
  <si>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</si>
  <si>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</si>
  <si>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</si>
  <si>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</si>
  <si>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</si>
  <si>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</si>
  <si>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</si>
  <si>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</si>
  <si>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</si>
  <si>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</si>
  <si>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</si>
  <si>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</si>
  <si>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</si>
  <si>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</si>
  <si>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</si>
  <si>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</si>
  <si>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</si>
  <si>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</si>
  <si>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</si>
  <si>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</si>
  <si>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</si>
  <si>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</si>
  <si>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</si>
  <si>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</si>
  <si>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</si>
  <si>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</si>
  <si>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</si>
  <si>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</si>
  <si>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</si>
  <si>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</si>
  <si>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</si>
  <si>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</si>
  <si>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</si>
  <si>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</si>
  <si>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</si>
  <si>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</si>
  <si>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</si>
  <si>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</si>
  <si>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</si>
  <si>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</si>
  <si>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</si>
  <si>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</si>
  <si>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</si>
  <si>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</si>
  <si>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</si>
  <si>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</si>
  <si>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</si>
  <si>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</si>
  <si>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</si>
  <si>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</si>
  <si>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</si>
  <si>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</si>
  <si>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</si>
  <si>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</si>
  <si>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</si>
  <si>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</si>
  <si>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</si>
  <si>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</si>
  <si>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</si>
  <si>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</si>
  <si>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</si>
  <si>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</si>
  <si>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</si>
  <si>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</si>
  <si>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</si>
  <si>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</si>
  <si>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</si>
  <si>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</si>
  <si>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</si>
  <si>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</si>
  <si>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</si>
  <si>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</si>
  <si>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</si>
  <si>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</si>
  <si>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</si>
  <si>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</si>
  <si>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</si>
  <si>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</si>
  <si>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</si>
  <si>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</si>
  <si>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</si>
  <si>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</si>
  <si>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</si>
  <si>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</si>
  <si>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</si>
  <si>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</si>
  <si>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</si>
  <si>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</si>
  <si>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</si>
  <si>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</si>
  <si>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</si>
  <si>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</si>
  <si>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</si>
  <si>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</si>
  <si>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</si>
  <si>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</si>
  <si>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</si>
  <si>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</si>
  <si>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</si>
  <si>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</si>
  <si>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</si>
  <si>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</si>
  <si>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</si>
  <si>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</si>
  <si>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</si>
  <si>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</si>
  <si>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</si>
  <si>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</si>
  <si>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</si>
  <si>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</si>
  <si>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</si>
  <si>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</si>
  <si>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</si>
  <si>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</si>
  <si>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</si>
  <si>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</si>
  <si>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</si>
  <si>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</si>
  <si>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</si>
  <si>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</si>
  <si>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</si>
  <si>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</si>
  <si>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</si>
  <si>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</si>
  <si>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</si>
  <si>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</si>
  <si>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</si>
  <si>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</si>
  <si>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</si>
  <si>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</si>
  <si>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</si>
  <si>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>3-2203</t>
  </si>
  <si>
    <t>3-2206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</si>
  <si>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</si>
  <si>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</si>
  <si>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</si>
  <si>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</si>
  <si>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</si>
  <si>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>3-2302</t>
  </si>
  <si>
    <t>3-2302-1</t>
  </si>
  <si>
    <t>Нетен поток от инвестиционна дейност (Б):</t>
  </si>
  <si>
    <t>3-2300</t>
  </si>
  <si>
    <t>В. Парични потоци от финансова дейност</t>
  </si>
  <si>
    <t>3-2403</t>
  </si>
  <si>
    <t>3-2403-1</t>
  </si>
  <si>
    <t>3-2405</t>
  </si>
  <si>
    <t>3-2404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</si>
  <si>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</si>
  <si>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</si>
  <si>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</si>
  <si>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</si>
  <si>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</si>
  <si>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</si>
  <si>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</si>
  <si>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</si>
  <si>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</si>
  <si>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</si>
  <si>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</si>
  <si>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</si>
  <si>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</si>
  <si>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</si>
  <si>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</si>
  <si>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</si>
  <si>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</si>
  <si>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</si>
  <si>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</si>
  <si>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</si>
  <si>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</si>
  <si>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</si>
  <si>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</si>
  <si>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</si>
  <si>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</si>
  <si>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</si>
  <si>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</si>
  <si>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</si>
  <si>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</si>
  <si>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</si>
  <si>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</si>
  <si>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</si>
  <si>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</si>
  <si>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</si>
  <si>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</si>
  <si>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</si>
  <si>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</si>
  <si>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</si>
  <si>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</si>
  <si>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</si>
  <si>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</si>
  <si>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</si>
  <si>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</si>
  <si>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</si>
  <si>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</si>
  <si>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</si>
  <si>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</si>
  <si>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</si>
  <si>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</si>
  <si>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</si>
  <si>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</si>
  <si>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</si>
  <si>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</si>
  <si>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</si>
  <si>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</si>
  <si>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</si>
  <si>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</si>
  <si>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</si>
  <si>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</si>
  <si>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</si>
  <si>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</si>
  <si>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</si>
  <si>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</si>
  <si>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</si>
  <si>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</si>
  <si>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</si>
  <si>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</si>
  <si>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</si>
  <si>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</si>
  <si>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</si>
  <si>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</si>
  <si>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</si>
  <si>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</si>
  <si>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</si>
  <si>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</si>
  <si>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</si>
  <si>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</si>
  <si>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</si>
  <si>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</si>
  <si>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</si>
  <si>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</si>
  <si>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</si>
  <si>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</si>
  <si>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</si>
  <si>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</si>
  <si>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</si>
  <si>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</si>
  <si>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</si>
  <si>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</si>
  <si>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</si>
  <si>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</si>
  <si>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</si>
  <si>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</si>
  <si>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</si>
  <si>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</si>
  <si>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</si>
  <si>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</si>
  <si>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</si>
  <si>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</si>
  <si>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</si>
  <si>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</si>
  <si>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</si>
  <si>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</si>
  <si>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</si>
  <si>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</si>
  <si>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</si>
  <si>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</si>
  <si>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</si>
  <si>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</si>
  <si>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</si>
  <si>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</si>
  <si>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</si>
  <si>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</si>
  <si>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</si>
  <si>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</si>
  <si>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</si>
  <si>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</si>
  <si>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</si>
  <si>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</si>
  <si>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</si>
  <si>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</si>
  <si>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</si>
  <si>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</si>
  <si>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</si>
  <si>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</si>
  <si>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</si>
  <si>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</si>
  <si>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</si>
  <si>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</si>
  <si>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</si>
  <si>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</si>
  <si>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</si>
  <si>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</si>
  <si>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</si>
  <si>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</si>
  <si>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</si>
  <si>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</si>
  <si>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</si>
  <si>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</si>
  <si>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</si>
  <si>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</si>
  <si>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</si>
  <si>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</si>
  <si>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</si>
  <si>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</si>
  <si>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</si>
  <si>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</si>
  <si>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</si>
  <si>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</si>
  <si>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</si>
  <si>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</si>
  <si>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</si>
  <si>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</si>
  <si>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</si>
  <si>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</si>
  <si>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</si>
  <si>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</si>
  <si>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</si>
  <si>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</si>
  <si>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</si>
  <si>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</si>
  <si>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</si>
  <si>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</si>
  <si>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</si>
  <si>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</si>
  <si>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</si>
  <si>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</si>
  <si>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</si>
  <si>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</si>
  <si>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</si>
  <si>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</si>
  <si>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</si>
  <si>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</si>
  <si>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</si>
  <si>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</si>
  <si>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</si>
  <si>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</si>
  <si>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</si>
  <si>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</si>
  <si>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</si>
  <si>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</si>
  <si>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</si>
  <si>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</si>
  <si>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</si>
  <si>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</si>
  <si>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</si>
  <si>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</si>
  <si>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</si>
  <si>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</si>
  <si>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</si>
  <si>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</si>
  <si>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</si>
  <si>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</si>
  <si>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</si>
  <si>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</si>
  <si>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</si>
  <si>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</si>
  <si>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</si>
  <si>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</si>
  <si>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</si>
  <si>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</si>
  <si>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</si>
  <si>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</si>
  <si>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</si>
  <si>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</si>
  <si>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</si>
  <si>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</si>
  <si>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</si>
  <si>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</si>
  <si>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</si>
  <si>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</si>
  <si>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</si>
  <si>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</si>
  <si>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</si>
  <si>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</si>
  <si>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</si>
  <si>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</si>
  <si>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</si>
  <si>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</si>
  <si>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</si>
  <si>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</si>
  <si>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</si>
  <si>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</si>
  <si>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</si>
  <si>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</si>
  <si>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</si>
  <si>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</si>
  <si>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</si>
  <si>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</si>
  <si>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</si>
  <si>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</si>
  <si>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</si>
  <si>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</si>
  <si>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</si>
  <si>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</si>
  <si>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</si>
  <si>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</si>
  <si>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</si>
  <si>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</si>
  <si>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</si>
  <si>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</si>
  <si>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</si>
  <si>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</si>
  <si>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</si>
  <si>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</si>
  <si>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</si>
  <si>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</si>
  <si>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</si>
  <si>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</si>
  <si>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</si>
  <si>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</si>
  <si>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>6-2144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</si>
  <si>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</si>
  <si>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</si>
  <si>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</si>
  <si>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</si>
  <si>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</si>
  <si>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</si>
  <si>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</si>
  <si>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</si>
  <si>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</si>
  <si>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</si>
  <si>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</si>
  <si>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</si>
  <si>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</si>
  <si>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</si>
  <si>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</si>
  <si>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</si>
  <si>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</si>
  <si>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</si>
  <si>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</si>
  <si>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</si>
  <si>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</si>
  <si>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</si>
  <si>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</si>
  <si>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</si>
  <si>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</si>
  <si>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</si>
  <si>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</si>
  <si>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</si>
  <si>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</si>
  <si>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</si>
  <si>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</si>
  <si>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</si>
  <si>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</si>
  <si>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</si>
  <si>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</si>
  <si>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</si>
  <si>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</si>
  <si>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</si>
  <si>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</si>
  <si>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</si>
  <si>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</si>
  <si>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</si>
  <si>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</si>
  <si>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</si>
  <si>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</si>
  <si>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</si>
  <si>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</si>
  <si>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</si>
  <si>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</si>
  <si>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</si>
  <si>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</si>
  <si>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</si>
  <si>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</si>
  <si>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</si>
  <si>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</si>
  <si>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</si>
  <si>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</si>
  <si>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</si>
  <si>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</si>
  <si>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</si>
  <si>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</si>
  <si>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</si>
  <si>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</si>
  <si>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</si>
  <si>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</si>
  <si>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</si>
  <si>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</si>
  <si>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</si>
  <si>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</si>
  <si>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</si>
  <si>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</si>
  <si>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</si>
  <si>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</si>
  <si>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</si>
  <si>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</si>
  <si>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</si>
  <si>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</si>
  <si>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</si>
  <si>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</si>
  <si>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</si>
  <si>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</si>
  <si>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</si>
  <si>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</si>
  <si>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</si>
  <si>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Процент на инвестицията в капитала на другото предприятие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</si>
  <si>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</si>
  <si>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</si>
  <si>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</si>
  <si>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</si>
  <si>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</si>
  <si>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</si>
  <si>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IV. Инвестиции в други предприятия</t>
  </si>
  <si>
    <t>Обща сума IV:</t>
  </si>
  <si>
    <t>8-4016</t>
  </si>
  <si>
    <t>Б. В ЧУЖБИНА</t>
  </si>
  <si>
    <t>8-4030</t>
  </si>
  <si>
    <t>8-4035</t>
  </si>
  <si>
    <t>8-4040</t>
  </si>
  <si>
    <t>8-4045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</si>
  <si>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</si>
  <si>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</si>
  <si>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</si>
  <si>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</si>
  <si>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</si>
  <si>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</si>
  <si>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</si>
  <si>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</si>
  <si>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</si>
  <si>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Вид на отчета: консолидиран/неконсолидиран:</t>
  </si>
  <si>
    <t xml:space="preserve">Отчетен период: </t>
  </si>
  <si>
    <t xml:space="preserve">               </t>
  </si>
  <si>
    <t>(в хил.лв.)</t>
  </si>
  <si>
    <t>Наименование и седалище на предприятията, в които са съучастията</t>
  </si>
  <si>
    <t>код на реда</t>
  </si>
  <si>
    <t>Размер на инвестицията</t>
  </si>
  <si>
    <t>Инвестицияв ценни книжа, приети за търговия на фондова борса</t>
  </si>
  <si>
    <t>Обща сума II.</t>
  </si>
  <si>
    <t>III. Инвестиции в смесени предприятия</t>
  </si>
  <si>
    <t>Обща сума III.</t>
  </si>
  <si>
    <t>8-4011</t>
  </si>
  <si>
    <t>Обща сума за страната (I+II+III+IV)</t>
  </si>
  <si>
    <t>Обща сума за чужбина (I+II+III+IV)</t>
  </si>
  <si>
    <t>неконсолидиран</t>
  </si>
  <si>
    <t>Представляващи:</t>
  </si>
  <si>
    <t>Съставител:                                              Представляващи:</t>
  </si>
  <si>
    <t>Холдинг Пътища АД</t>
  </si>
  <si>
    <t>1."Пътища и магистрали" АД</t>
  </si>
  <si>
    <t>2."Поддържане и възстановяване" АД</t>
  </si>
  <si>
    <t>"Мостстрой изток" АД</t>
  </si>
  <si>
    <t>за инвестициите в дъщерни, смесени, асоциирани и други предприятия</t>
  </si>
  <si>
    <t>ЕИК по БУЛСТАТ:</t>
  </si>
  <si>
    <t>РГ</t>
  </si>
  <si>
    <t>05-113</t>
  </si>
  <si>
    <t>4. Задължения по получени заеми</t>
  </si>
  <si>
    <t>2. Вземания по предоставени заеми</t>
  </si>
  <si>
    <t>4. Вземания по предоставени заеми</t>
  </si>
  <si>
    <t xml:space="preserve">задължения по получени заеми </t>
  </si>
  <si>
    <t>Задължения по заеми</t>
  </si>
  <si>
    <t>4. Вземания от предоставени заеми</t>
  </si>
  <si>
    <t>Ръководител:</t>
  </si>
  <si>
    <r>
      <t xml:space="preserve">Име на отчитащото се предприятие:  </t>
    </r>
    <r>
      <rPr>
        <b/>
        <sz val="14"/>
        <rFont val="Times New Roman"/>
        <family val="1"/>
      </rPr>
      <t>Холдинг Пътища АД</t>
    </r>
  </si>
  <si>
    <r>
      <t>ЕИК по Булстат:</t>
    </r>
    <r>
      <rPr>
        <b/>
        <sz val="14"/>
        <rFont val="Times New Roman"/>
        <family val="1"/>
      </rPr>
      <t>121671772</t>
    </r>
  </si>
  <si>
    <r>
      <t>РГ -05-</t>
    </r>
    <r>
      <rPr>
        <b/>
        <sz val="14"/>
        <rFont val="Times New Roman"/>
        <family val="1"/>
      </rPr>
      <t>113</t>
    </r>
  </si>
  <si>
    <t xml:space="preserve">                             Представляващи:</t>
  </si>
  <si>
    <t>1. Предоставени заеми</t>
  </si>
  <si>
    <t>2. Възстановени (платени) предоставени заеми, в т.ч. по финансов  лизинг</t>
  </si>
  <si>
    <t xml:space="preserve">1. Постъпления от заеми </t>
  </si>
  <si>
    <t xml:space="preserve">2. Платени  заеми </t>
  </si>
  <si>
    <t>3. Платени задължения по лизингови договори</t>
  </si>
  <si>
    <t xml:space="preserve">4. Платени  лихви, такси, комисиони по заеми с инвестиционно предназначение </t>
  </si>
  <si>
    <t>5. Други постъпления/ плащания от финансова дейност</t>
  </si>
  <si>
    <t>3. Плащания, свързани с възнаграждения</t>
  </si>
  <si>
    <t>4. Платени /възстановени данъци (без корпоративен данък върху печалбата)</t>
  </si>
  <si>
    <t>3. Други дългосрочни задължения, в т.ч.:</t>
  </si>
  <si>
    <t>5.Платени банкови такси и лихви върху краткосрочни заеми и оборотни средства</t>
  </si>
  <si>
    <t>6. Курсови разлики</t>
  </si>
  <si>
    <t>7. Други постъпления /плащания от оперативна дейност</t>
  </si>
  <si>
    <t xml:space="preserve">                                    Съставител:              </t>
  </si>
  <si>
    <t>4.Покупка на инвестииции</t>
  </si>
  <si>
    <t>3. Получени лихви по предоставени заеми</t>
  </si>
  <si>
    <t>5. Постъпления от продажба на инвестиции</t>
  </si>
  <si>
    <t>6. Други постъпления /плащания от инвестиционна дейност</t>
  </si>
  <si>
    <t>3."Пътища инвест" ЕООД</t>
  </si>
  <si>
    <t>4.Balkan Roads</t>
  </si>
  <si>
    <r>
      <t xml:space="preserve">Отчетен период: </t>
    </r>
    <r>
      <rPr>
        <b/>
        <sz val="14"/>
        <rFont val="Times New Roman"/>
        <family val="1"/>
      </rPr>
      <t>30.09.2013г.</t>
    </r>
  </si>
  <si>
    <t>Отчетен период: 30.09.2013г.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</si>
</sst>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#,##0.0"/>
    <numFmt numFmtId="187" formatCode="#,##0.000"/>
    <numFmt numFmtId="188" formatCode="#,##0.0000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0" applyFont="1" applyBorder="1" applyAlignment="1">
      <alignment horizontal="left" vertical="center"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0" xfId="62" applyFont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18" fillId="33" borderId="23" xfId="63" applyFont="1" applyFill="1" applyBorder="1" applyAlignment="1" applyProtection="1">
      <alignment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0" fontId="18" fillId="33" borderId="23" xfId="63" applyNumberFormat="1" applyFont="1" applyFill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1" fillId="0" borderId="0" xfId="64" applyFont="1" applyAlignment="1" applyProtection="1">
      <alignment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49" fontId="10" fillId="34" borderId="10" xfId="61" applyNumberFormat="1" applyFont="1" applyFill="1" applyBorder="1" applyAlignment="1" applyProtection="1">
      <alignment vertical="justify" wrapText="1"/>
      <protection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7" fillId="33" borderId="23" xfId="63" applyFont="1" applyFill="1" applyBorder="1" applyAlignment="1" applyProtection="1">
      <alignment vertical="top" wrapText="1"/>
      <protection/>
    </xf>
    <xf numFmtId="0" fontId="17" fillId="33" borderId="24" xfId="63" applyFont="1" applyFill="1" applyBorder="1" applyAlignment="1" applyProtection="1">
      <alignment vertical="top" wrapText="1"/>
      <protection/>
    </xf>
    <xf numFmtId="0" fontId="11" fillId="0" borderId="0" xfId="65" applyFont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5" fillId="0" borderId="0" xfId="60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11" fillId="0" borderId="0" xfId="65" applyFont="1" applyAlignment="1">
      <alignment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60" applyFont="1" applyAlignment="1">
      <alignment horizontal="center" vertical="center" wrapText="1"/>
      <protection/>
    </xf>
    <xf numFmtId="0" fontId="11" fillId="0" borderId="25" xfId="60" applyFont="1" applyBorder="1" applyAlignment="1">
      <alignment vertical="center" wrapText="1"/>
      <protection/>
    </xf>
    <xf numFmtId="0" fontId="11" fillId="0" borderId="26" xfId="60" applyFont="1" applyBorder="1" applyAlignment="1">
      <alignment horizontal="center" vertical="center" wrapText="1"/>
      <protection/>
    </xf>
    <xf numFmtId="0" fontId="11" fillId="0" borderId="27" xfId="60" applyFont="1" applyBorder="1" applyAlignment="1">
      <alignment horizontal="center" vertical="center" wrapText="1"/>
      <protection/>
    </xf>
    <xf numFmtId="0" fontId="20" fillId="0" borderId="0" xfId="60" applyFont="1">
      <alignment/>
      <protection/>
    </xf>
    <xf numFmtId="0" fontId="21" fillId="0" borderId="28" xfId="60" applyFont="1" applyBorder="1" applyAlignment="1">
      <alignment horizontal="center" vertical="center" wrapText="1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1" fillId="0" borderId="30" xfId="60" applyFont="1" applyBorder="1" applyAlignment="1">
      <alignment horizontal="center" vertical="center" wrapText="1"/>
      <protection/>
    </xf>
    <xf numFmtId="0" fontId="21" fillId="0" borderId="27" xfId="60" applyFont="1" applyBorder="1" applyAlignment="1">
      <alignment horizontal="center" vertical="center" wrapText="1"/>
      <protection/>
    </xf>
    <xf numFmtId="0" fontId="21" fillId="0" borderId="31" xfId="60" applyFont="1" applyBorder="1" applyAlignment="1">
      <alignment horizontal="left" vertical="center" wrapText="1"/>
      <protection/>
    </xf>
    <xf numFmtId="0" fontId="21" fillId="0" borderId="21" xfId="60" applyFont="1" applyBorder="1" applyAlignment="1">
      <alignment horizontal="left" vertical="center" wrapText="1"/>
      <protection/>
    </xf>
    <xf numFmtId="0" fontId="5" fillId="0" borderId="23" xfId="60" applyFont="1" applyBorder="1" applyAlignment="1">
      <alignment horizontal="left" vertical="center" wrapText="1"/>
      <protection/>
    </xf>
    <xf numFmtId="0" fontId="5" fillId="0" borderId="16" xfId="60" applyFont="1" applyBorder="1" applyAlignment="1">
      <alignment horizontal="left" vertical="center" wrapText="1"/>
      <protection/>
    </xf>
    <xf numFmtId="0" fontId="4" fillId="0" borderId="23" xfId="60" applyFont="1" applyBorder="1" applyAlignment="1">
      <alignment horizontal="righ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5" fillId="0" borderId="23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20" xfId="60" applyFont="1" applyBorder="1" applyAlignment="1">
      <alignment horizontal="left" vertical="center" wrapText="1"/>
      <protection/>
    </xf>
    <xf numFmtId="0" fontId="4" fillId="0" borderId="32" xfId="60" applyFont="1" applyBorder="1" applyAlignment="1">
      <alignment horizontal="left" vertical="center" wrapText="1"/>
      <protection/>
    </xf>
    <xf numFmtId="0" fontId="5" fillId="0" borderId="23" xfId="60" applyFont="1" applyBorder="1" applyAlignment="1">
      <alignment horizontal="right" vertical="center" wrapText="1"/>
      <protection/>
    </xf>
    <xf numFmtId="0" fontId="4" fillId="0" borderId="24" xfId="60" applyFont="1" applyBorder="1" applyAlignment="1">
      <alignment horizontal="left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0" xfId="0" applyFont="1" applyAlignment="1">
      <alignment horizontal="center"/>
    </xf>
    <xf numFmtId="49" fontId="4" fillId="0" borderId="0" xfId="60" applyNumberFormat="1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left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8" fillId="0" borderId="10" xfId="59" applyFont="1" applyBorder="1" applyAlignment="1" applyProtection="1">
      <alignment horizontal="right" vertical="center" wrapText="1"/>
      <protection/>
    </xf>
    <xf numFmtId="0" fontId="9" fillId="0" borderId="10" xfId="59" applyFont="1" applyFill="1" applyBorder="1" applyAlignment="1" applyProtection="1">
      <alignment vertical="center" wrapText="1"/>
      <protection/>
    </xf>
    <xf numFmtId="0" fontId="8" fillId="0" borderId="10" xfId="64" applyFont="1" applyBorder="1" applyAlignment="1" applyProtection="1">
      <alignment wrapText="1"/>
      <protection/>
    </xf>
    <xf numFmtId="49" fontId="8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0" fontId="9" fillId="0" borderId="10" xfId="64" applyFont="1" applyFill="1" applyBorder="1" applyAlignment="1" applyProtection="1">
      <alignment wrapText="1"/>
      <protection/>
    </xf>
    <xf numFmtId="49" fontId="9" fillId="0" borderId="10" xfId="64" applyNumberFormat="1" applyFont="1" applyFill="1" applyBorder="1" applyAlignment="1" applyProtection="1">
      <alignment horizontal="center" wrapText="1"/>
      <protection/>
    </xf>
    <xf numFmtId="0" fontId="7" fillId="0" borderId="10" xfId="64" applyFont="1" applyBorder="1" applyAlignment="1" applyProtection="1">
      <alignment horizontal="right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49" fontId="8" fillId="0" borderId="10" xfId="64" applyNumberFormat="1" applyFont="1" applyBorder="1" applyAlignment="1" applyProtection="1">
      <alignment horizontal="center" wrapText="1"/>
      <protection/>
    </xf>
    <xf numFmtId="0" fontId="7" fillId="0" borderId="10" xfId="64" applyFont="1" applyBorder="1" applyAlignment="1" applyProtection="1">
      <alignment wrapText="1"/>
      <protection/>
    </xf>
    <xf numFmtId="49" fontId="19" fillId="0" borderId="0" xfId="0" applyNumberFormat="1" applyFont="1" applyAlignment="1" applyProtection="1">
      <alignment horizontal="left" vertical="top"/>
      <protection locked="0"/>
    </xf>
    <xf numFmtId="0" fontId="10" fillId="0" borderId="0" xfId="66" applyFont="1" applyBorder="1" applyProtection="1">
      <alignment/>
      <protection locked="0"/>
    </xf>
    <xf numFmtId="0" fontId="10" fillId="0" borderId="0" xfId="66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5" fillId="34" borderId="17" xfId="0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/>
      <protection/>
    </xf>
    <xf numFmtId="0" fontId="5" fillId="0" borderId="33" xfId="63" applyFont="1" applyBorder="1" applyAlignment="1">
      <alignment vertical="top"/>
      <protection/>
    </xf>
    <xf numFmtId="14" fontId="7" fillId="0" borderId="34" xfId="63" applyNumberFormat="1" applyFont="1" applyBorder="1" applyAlignment="1" applyProtection="1">
      <alignment horizontal="center" vertical="top" wrapText="1"/>
      <protection/>
    </xf>
    <xf numFmtId="0" fontId="7" fillId="0" borderId="35" xfId="63" applyFont="1" applyBorder="1" applyAlignment="1" applyProtection="1">
      <alignment horizontal="center" vertical="top" wrapText="1"/>
      <protection/>
    </xf>
    <xf numFmtId="0" fontId="9" fillId="0" borderId="12" xfId="63" applyFont="1" applyBorder="1" applyAlignment="1" applyProtection="1">
      <alignment horizontal="right" vertical="top" wrapText="1"/>
      <protection/>
    </xf>
    <xf numFmtId="49" fontId="5" fillId="0" borderId="12" xfId="63" applyNumberFormat="1" applyFont="1" applyFill="1" applyBorder="1" applyAlignment="1" applyProtection="1">
      <alignment horizontal="right" vertical="top" wrapText="1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2" xfId="63" applyNumberFormat="1" applyFont="1" applyFill="1" applyBorder="1" applyAlignment="1" applyProtection="1">
      <alignment horizontal="right" vertical="top" wrapText="1"/>
      <protection/>
    </xf>
    <xf numFmtId="49" fontId="4" fillId="0" borderId="12" xfId="63" applyNumberFormat="1" applyFont="1" applyFill="1" applyBorder="1" applyAlignment="1" applyProtection="1">
      <alignment horizontal="right" vertical="top" wrapText="1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49" fontId="7" fillId="0" borderId="37" xfId="63" applyNumberFormat="1" applyFont="1" applyBorder="1" applyAlignment="1" applyProtection="1">
      <alignment horizontal="center" vertical="center" wrapText="1"/>
      <protection/>
    </xf>
    <xf numFmtId="14" fontId="7" fillId="0" borderId="38" xfId="63" applyNumberFormat="1" applyFont="1" applyBorder="1" applyAlignment="1" applyProtection="1">
      <alignment horizontal="center" vertical="top" wrapText="1"/>
      <protection/>
    </xf>
    <xf numFmtId="14" fontId="7" fillId="0" borderId="39" xfId="63" applyNumberFormat="1" applyFont="1" applyBorder="1" applyAlignment="1" applyProtection="1">
      <alignment horizontal="center"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34" borderId="12" xfId="63" applyNumberFormat="1" applyFont="1" applyFill="1" applyBorder="1" applyAlignment="1" applyProtection="1">
      <alignment horizontal="right" vertical="top" wrapText="1"/>
      <protection/>
    </xf>
    <xf numFmtId="1" fontId="5" fillId="34" borderId="12" xfId="0" applyNumberFormat="1" applyFont="1" applyFill="1" applyBorder="1" applyAlignment="1" applyProtection="1">
      <alignment vertical="top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18" fillId="33" borderId="10" xfId="63" applyFont="1" applyFill="1" applyBorder="1" applyAlignment="1" applyProtection="1">
      <alignment vertical="top" wrapText="1"/>
      <protection/>
    </xf>
    <xf numFmtId="0" fontId="18" fillId="33" borderId="10" xfId="63" applyFont="1" applyFill="1" applyBorder="1" applyAlignment="1" applyProtection="1">
      <alignment vertical="top"/>
      <protection/>
    </xf>
    <xf numFmtId="1" fontId="18" fillId="33" borderId="10" xfId="63" applyNumberFormat="1" applyFont="1" applyFill="1" applyBorder="1" applyAlignment="1" applyProtection="1">
      <alignment vertical="top" wrapText="1"/>
      <protection/>
    </xf>
    <xf numFmtId="1" fontId="18" fillId="33" borderId="10" xfId="63" applyNumberFormat="1" applyFont="1" applyFill="1" applyBorder="1" applyAlignment="1" applyProtection="1">
      <alignment vertical="top"/>
      <protection/>
    </xf>
    <xf numFmtId="1" fontId="18" fillId="33" borderId="10" xfId="0" applyNumberFormat="1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/>
      <protection/>
    </xf>
    <xf numFmtId="1" fontId="17" fillId="33" borderId="10" xfId="63" applyNumberFormat="1" applyFont="1" applyFill="1" applyBorder="1" applyAlignment="1" applyProtection="1">
      <alignment vertical="top" wrapText="1"/>
      <protection/>
    </xf>
    <xf numFmtId="0" fontId="17" fillId="33" borderId="10" xfId="63" applyFont="1" applyFill="1" applyBorder="1" applyAlignment="1" applyProtection="1">
      <alignment vertical="top" wrapText="1"/>
      <protection/>
    </xf>
    <xf numFmtId="1" fontId="18" fillId="33" borderId="10" xfId="0" applyNumberFormat="1" applyFont="1" applyFill="1" applyBorder="1" applyAlignment="1" applyProtection="1">
      <alignment vertical="top"/>
      <protection/>
    </xf>
    <xf numFmtId="49" fontId="17" fillId="33" borderId="40" xfId="63" applyNumberFormat="1" applyFont="1" applyFill="1" applyBorder="1" applyAlignment="1" applyProtection="1">
      <alignment vertical="center" wrapText="1"/>
      <protection/>
    </xf>
    <xf numFmtId="0" fontId="10" fillId="34" borderId="10" xfId="65" applyFont="1" applyFill="1" applyBorder="1" applyAlignment="1" applyProtection="1">
      <alignment vertical="center" wrapText="1"/>
      <protection/>
    </xf>
    <xf numFmtId="0" fontId="11" fillId="34" borderId="10" xfId="65" applyFont="1" applyFill="1" applyBorder="1" applyAlignment="1" applyProtection="1">
      <alignment wrapText="1"/>
      <protection/>
    </xf>
    <xf numFmtId="0" fontId="11" fillId="34" borderId="0" xfId="65" applyFont="1" applyFill="1">
      <alignment/>
      <protection/>
    </xf>
    <xf numFmtId="0" fontId="12" fillId="34" borderId="10" xfId="65" applyFont="1" applyFill="1" applyBorder="1" applyAlignment="1" applyProtection="1">
      <alignment vertical="center" wrapText="1"/>
      <protection/>
    </xf>
    <xf numFmtId="0" fontId="11" fillId="34" borderId="10" xfId="65" applyFont="1" applyFill="1" applyBorder="1" applyAlignment="1" applyProtection="1">
      <alignment vertical="center" wrapText="1"/>
      <protection/>
    </xf>
    <xf numFmtId="3" fontId="11" fillId="34" borderId="10" xfId="65" applyNumberFormat="1" applyFont="1" applyFill="1" applyBorder="1" applyAlignment="1" applyProtection="1">
      <alignment horizontal="center" vertical="center"/>
      <protection/>
    </xf>
    <xf numFmtId="0" fontId="12" fillId="34" borderId="10" xfId="65" applyFont="1" applyFill="1" applyBorder="1" applyAlignment="1" applyProtection="1">
      <alignment horizontal="right" vertical="center" wrapText="1"/>
      <protection/>
    </xf>
    <xf numFmtId="0" fontId="11" fillId="34" borderId="0" xfId="65" applyFont="1" applyFill="1" applyProtection="1">
      <alignment/>
      <protection/>
    </xf>
    <xf numFmtId="0" fontId="11" fillId="34" borderId="10" xfId="65" applyFont="1" applyFill="1" applyBorder="1" applyAlignment="1" applyProtection="1">
      <alignment horizontal="left" vertical="center" wrapText="1"/>
      <protection/>
    </xf>
    <xf numFmtId="3" fontId="12" fillId="34" borderId="10" xfId="65" applyNumberFormat="1" applyFont="1" applyFill="1" applyBorder="1" applyAlignment="1" applyProtection="1">
      <alignment horizontal="center" vertical="center"/>
      <protection/>
    </xf>
    <xf numFmtId="0" fontId="11" fillId="34" borderId="16" xfId="65" applyFont="1" applyFill="1" applyBorder="1" applyAlignment="1" applyProtection="1">
      <alignment horizontal="center" vertical="center" wrapText="1"/>
      <protection/>
    </xf>
    <xf numFmtId="0" fontId="12" fillId="34" borderId="16" xfId="65" applyFont="1" applyFill="1" applyBorder="1" applyAlignment="1" applyProtection="1">
      <alignment horizontal="center" vertical="center" wrapText="1"/>
      <protection/>
    </xf>
    <xf numFmtId="0" fontId="10" fillId="34" borderId="16" xfId="65" applyFont="1" applyFill="1" applyBorder="1" applyAlignment="1" applyProtection="1">
      <alignment horizontal="center" vertical="center" wrapText="1"/>
      <protection/>
    </xf>
    <xf numFmtId="0" fontId="12" fillId="34" borderId="10" xfId="65" applyFont="1" applyFill="1" applyBorder="1" applyAlignment="1" applyProtection="1">
      <alignment horizontal="left" vertical="center" wrapText="1"/>
      <protection/>
    </xf>
    <xf numFmtId="0" fontId="12" fillId="34" borderId="16" xfId="65" applyFont="1" applyFill="1" applyBorder="1" applyAlignment="1" applyProtection="1">
      <alignment horizontal="center" wrapText="1"/>
      <protection/>
    </xf>
    <xf numFmtId="0" fontId="10" fillId="34" borderId="10" xfId="65" applyFont="1" applyFill="1" applyBorder="1" applyAlignment="1" applyProtection="1">
      <alignment horizontal="left" vertical="center" wrapText="1"/>
      <protection/>
    </xf>
    <xf numFmtId="0" fontId="11" fillId="34" borderId="23" xfId="65" applyFont="1" applyFill="1" applyBorder="1" applyAlignment="1" applyProtection="1">
      <alignment vertical="center" wrapText="1"/>
      <protection/>
    </xf>
    <xf numFmtId="49" fontId="11" fillId="34" borderId="16" xfId="65" applyNumberFormat="1" applyFont="1" applyFill="1" applyBorder="1" applyAlignment="1" applyProtection="1">
      <alignment horizontal="center" vertical="center" wrapText="1"/>
      <protection/>
    </xf>
    <xf numFmtId="0" fontId="10" fillId="34" borderId="12" xfId="65" applyFont="1" applyFill="1" applyBorder="1" applyAlignment="1" applyProtection="1">
      <alignment vertical="center" wrapText="1"/>
      <protection/>
    </xf>
    <xf numFmtId="49" fontId="10" fillId="34" borderId="10" xfId="65" applyNumberFormat="1" applyFont="1" applyFill="1" applyBorder="1" applyAlignment="1" applyProtection="1">
      <alignment horizontal="center" vertical="center" wrapText="1"/>
      <protection/>
    </xf>
    <xf numFmtId="0" fontId="10" fillId="34" borderId="10" xfId="65" applyFont="1" applyFill="1" applyBorder="1" applyAlignment="1" applyProtection="1">
      <alignment horizontal="center" vertical="center" wrapText="1"/>
      <protection/>
    </xf>
    <xf numFmtId="0" fontId="11" fillId="34" borderId="0" xfId="65" applyFont="1" applyFill="1" applyBorder="1" applyAlignment="1" applyProtection="1">
      <alignment wrapText="1"/>
      <protection/>
    </xf>
    <xf numFmtId="0" fontId="10" fillId="34" borderId="0" xfId="65" applyFont="1" applyFill="1" applyBorder="1" applyAlignment="1" applyProtection="1">
      <alignment wrapText="1"/>
      <protection locked="0"/>
    </xf>
    <xf numFmtId="1" fontId="11" fillId="34" borderId="0" xfId="65" applyNumberFormat="1" applyFont="1" applyFill="1" applyBorder="1" applyProtection="1">
      <alignment/>
      <protection locked="0"/>
    </xf>
    <xf numFmtId="0" fontId="10" fillId="34" borderId="0" xfId="65" applyFont="1" applyFill="1" applyBorder="1" applyAlignment="1" applyProtection="1">
      <alignment horizontal="right" vertical="center" wrapText="1"/>
      <protection locked="0"/>
    </xf>
    <xf numFmtId="0" fontId="11" fillId="34" borderId="0" xfId="65" applyFont="1" applyFill="1" applyBorder="1" applyAlignment="1" applyProtection="1">
      <alignment wrapText="1"/>
      <protection locked="0"/>
    </xf>
    <xf numFmtId="3" fontId="11" fillId="34" borderId="0" xfId="65" applyNumberFormat="1" applyFont="1" applyFill="1" applyBorder="1" applyProtection="1">
      <alignment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11" fillId="34" borderId="0" xfId="65" applyFont="1" applyFill="1" applyAlignment="1">
      <alignment wrapText="1"/>
      <protection/>
    </xf>
    <xf numFmtId="3" fontId="19" fillId="34" borderId="10" xfId="64" applyNumberFormat="1" applyFont="1" applyFill="1" applyBorder="1" applyAlignment="1" applyProtection="1">
      <alignment horizontal="center" vertical="center" wrapText="1"/>
      <protection/>
    </xf>
    <xf numFmtId="3" fontId="11" fillId="34" borderId="0" xfId="64" applyNumberFormat="1" applyFont="1" applyFill="1" applyAlignment="1" applyProtection="1">
      <alignment wrapText="1"/>
      <protection locked="0"/>
    </xf>
    <xf numFmtId="3" fontId="10" fillId="34" borderId="10" xfId="64" applyNumberFormat="1" applyFont="1" applyFill="1" applyBorder="1" applyAlignment="1" applyProtection="1">
      <alignment horizontal="center" vertical="center" wrapText="1"/>
      <protection/>
    </xf>
    <xf numFmtId="3" fontId="11" fillId="34" borderId="0" xfId="64" applyNumberFormat="1" applyFont="1" applyFill="1" applyAlignment="1" applyProtection="1">
      <alignment wrapText="1"/>
      <protection locked="0"/>
    </xf>
    <xf numFmtId="3" fontId="11" fillId="34" borderId="0" xfId="64" applyNumberFormat="1" applyFont="1" applyFill="1" applyAlignment="1" applyProtection="1">
      <alignment wrapText="1"/>
      <protection/>
    </xf>
    <xf numFmtId="3" fontId="11" fillId="34" borderId="0" xfId="64" applyNumberFormat="1" applyFont="1" applyFill="1" applyAlignment="1" applyProtection="1">
      <alignment wrapText="1"/>
      <protection/>
    </xf>
    <xf numFmtId="1" fontId="11" fillId="0" borderId="0" xfId="58" applyNumberFormat="1" applyFont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" vertical="center" wrapText="1"/>
      <protection/>
    </xf>
    <xf numFmtId="0" fontId="11" fillId="0" borderId="0" xfId="62" applyFont="1" applyAlignment="1">
      <alignment horizontal="center"/>
      <protection/>
    </xf>
    <xf numFmtId="0" fontId="11" fillId="0" borderId="0" xfId="62" applyFont="1" applyAlignment="1" applyProtection="1">
      <alignment horizontal="center"/>
      <protection/>
    </xf>
    <xf numFmtId="0" fontId="10" fillId="0" borderId="0" xfId="58" applyFont="1" applyAlignment="1" applyProtection="1">
      <alignment horizontal="center"/>
      <protection/>
    </xf>
    <xf numFmtId="0" fontId="5" fillId="0" borderId="0" xfId="63" applyFont="1" applyBorder="1" applyAlignment="1">
      <alignment vertical="top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0" fontId="18" fillId="33" borderId="11" xfId="63" applyFont="1" applyFill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3" fontId="11" fillId="0" borderId="0" xfId="65" applyNumberFormat="1" applyFont="1">
      <alignment/>
      <protection/>
    </xf>
    <xf numFmtId="0" fontId="10" fillId="34" borderId="10" xfId="66" applyFont="1" applyFill="1" applyBorder="1" applyAlignment="1">
      <alignment horizontal="centerContinuous" vertical="center" wrapText="1"/>
      <protection/>
    </xf>
    <xf numFmtId="0" fontId="10" fillId="0" borderId="17" xfId="66" applyFont="1" applyBorder="1" applyAlignment="1">
      <alignment horizontal="center" vertical="center" wrapText="1"/>
      <protection/>
    </xf>
    <xf numFmtId="49" fontId="11" fillId="34" borderId="12" xfId="66" applyNumberFormat="1" applyFont="1" applyFill="1" applyBorder="1" applyAlignment="1">
      <alignment horizontal="center" vertical="center" wrapText="1"/>
      <protection/>
    </xf>
    <xf numFmtId="0" fontId="11" fillId="0" borderId="19" xfId="66" applyFont="1" applyBorder="1" applyProtection="1">
      <alignment/>
      <protection/>
    </xf>
    <xf numFmtId="0" fontId="11" fillId="0" borderId="19" xfId="66" applyFont="1" applyBorder="1">
      <alignment/>
      <protection/>
    </xf>
    <xf numFmtId="0" fontId="11" fillId="34" borderId="0" xfId="62" applyFont="1" applyFill="1" applyProtection="1">
      <alignment/>
      <protection locked="0"/>
    </xf>
    <xf numFmtId="0" fontId="11" fillId="34" borderId="0" xfId="62" applyFont="1" applyFill="1">
      <alignment/>
      <protection/>
    </xf>
    <xf numFmtId="0" fontId="11" fillId="34" borderId="0" xfId="61" applyFont="1" applyFill="1" applyBorder="1" applyAlignment="1" applyProtection="1">
      <alignment vertical="justify" wrapText="1"/>
      <protection/>
    </xf>
    <xf numFmtId="0" fontId="11" fillId="34" borderId="0" xfId="61" applyFont="1" applyFill="1" applyProtection="1">
      <alignment/>
      <protection/>
    </xf>
    <xf numFmtId="0" fontId="10" fillId="34" borderId="0" xfId="61" applyFont="1" applyFill="1" applyBorder="1" applyAlignment="1" applyProtection="1">
      <alignment vertical="justify" wrapText="1"/>
      <protection/>
    </xf>
    <xf numFmtId="0" fontId="10" fillId="34" borderId="0" xfId="61" applyFont="1" applyFill="1" applyAlignment="1" applyProtection="1">
      <alignment horizontal="left" vertical="center" wrapText="1"/>
      <protection/>
    </xf>
    <xf numFmtId="0" fontId="10" fillId="34" borderId="10" xfId="61" applyFont="1" applyFill="1" applyBorder="1" applyAlignment="1" applyProtection="1">
      <alignment horizontal="centerContinuous" vertical="center" wrapText="1"/>
      <protection/>
    </xf>
    <xf numFmtId="0" fontId="10" fillId="34" borderId="0" xfId="62" applyFont="1" applyFill="1">
      <alignment/>
      <protection/>
    </xf>
    <xf numFmtId="0" fontId="10" fillId="34" borderId="10" xfId="61" applyFont="1" applyFill="1" applyBorder="1" applyAlignment="1" applyProtection="1">
      <alignment horizontal="center" vertical="center" wrapText="1"/>
      <protection/>
    </xf>
    <xf numFmtId="0" fontId="10" fillId="34" borderId="10" xfId="61" applyFont="1" applyFill="1" applyBorder="1" applyAlignment="1" applyProtection="1">
      <alignment horizontal="centerContinuous"/>
      <protection/>
    </xf>
    <xf numFmtId="0" fontId="10" fillId="34" borderId="10" xfId="61" applyFont="1" applyFill="1" applyBorder="1" applyAlignment="1" applyProtection="1">
      <alignment horizontal="center"/>
      <protection/>
    </xf>
    <xf numFmtId="0" fontId="10" fillId="34" borderId="10" xfId="61" applyFont="1" applyFill="1" applyBorder="1" applyAlignment="1" applyProtection="1">
      <alignment wrapText="1"/>
      <protection/>
    </xf>
    <xf numFmtId="0" fontId="10" fillId="34" borderId="10" xfId="61" applyFont="1" applyFill="1" applyBorder="1" applyAlignment="1" applyProtection="1">
      <alignment vertical="justify" wrapText="1"/>
      <protection/>
    </xf>
    <xf numFmtId="0" fontId="11" fillId="34" borderId="10" xfId="61" applyFont="1" applyFill="1" applyBorder="1" applyProtection="1">
      <alignment/>
      <protection/>
    </xf>
    <xf numFmtId="0" fontId="9" fillId="34" borderId="10" xfId="61" applyFont="1" applyFill="1" applyBorder="1" applyProtection="1">
      <alignment/>
      <protection/>
    </xf>
    <xf numFmtId="49" fontId="11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0" xfId="62" applyFont="1" applyFill="1" applyProtection="1">
      <alignment/>
      <protection/>
    </xf>
    <xf numFmtId="0" fontId="11" fillId="34" borderId="10" xfId="61" applyFont="1" applyFill="1" applyBorder="1" applyAlignment="1" applyProtection="1">
      <alignment/>
      <protection/>
    </xf>
    <xf numFmtId="0" fontId="9" fillId="34" borderId="10" xfId="61" applyFont="1" applyFill="1" applyBorder="1" applyAlignment="1" applyProtection="1">
      <alignment wrapText="1"/>
      <protection/>
    </xf>
    <xf numFmtId="49" fontId="11" fillId="34" borderId="10" xfId="61" applyNumberFormat="1" applyFont="1" applyFill="1" applyBorder="1" applyAlignment="1" applyProtection="1">
      <alignment horizontal="center" vertical="center"/>
      <protection/>
    </xf>
    <xf numFmtId="0" fontId="11" fillId="34" borderId="0" xfId="62" applyFont="1" applyFill="1" applyAlignment="1" applyProtection="1">
      <alignment/>
      <protection/>
    </xf>
    <xf numFmtId="0" fontId="11" fillId="34" borderId="0" xfId="62" applyFont="1" applyFill="1" applyAlignment="1">
      <alignment/>
      <protection/>
    </xf>
    <xf numFmtId="0" fontId="9" fillId="34" borderId="10" xfId="61" applyFont="1" applyFill="1" applyBorder="1" applyAlignment="1" applyProtection="1">
      <alignment vertical="center" wrapText="1"/>
      <protection/>
    </xf>
    <xf numFmtId="0" fontId="8" fillId="34" borderId="10" xfId="61" applyFont="1" applyFill="1" applyBorder="1" applyAlignment="1" applyProtection="1">
      <alignment horizontal="right"/>
      <protection/>
    </xf>
    <xf numFmtId="49" fontId="12" fillId="34" borderId="10" xfId="61" applyNumberFormat="1" applyFont="1" applyFill="1" applyBorder="1" applyAlignment="1" applyProtection="1">
      <alignment horizontal="center" vertical="center" wrapText="1"/>
      <protection/>
    </xf>
    <xf numFmtId="0" fontId="10" fillId="34" borderId="10" xfId="61" applyFont="1" applyFill="1" applyBorder="1" applyProtection="1">
      <alignment/>
      <protection/>
    </xf>
    <xf numFmtId="0" fontId="10" fillId="34" borderId="10" xfId="61" applyFont="1" applyFill="1" applyBorder="1" applyAlignment="1" applyProtection="1">
      <alignment horizontal="left"/>
      <protection/>
    </xf>
    <xf numFmtId="49" fontId="12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0" xfId="62" applyFont="1" applyFill="1" applyProtection="1">
      <alignment/>
      <protection/>
    </xf>
    <xf numFmtId="0" fontId="11" fillId="34" borderId="0" xfId="62" applyFont="1" applyFill="1">
      <alignment/>
      <protection/>
    </xf>
    <xf numFmtId="0" fontId="10" fillId="34" borderId="10" xfId="61" applyFont="1" applyFill="1" applyBorder="1" applyAlignment="1" applyProtection="1">
      <alignment vertical="top" wrapText="1"/>
      <protection/>
    </xf>
    <xf numFmtId="0" fontId="10" fillId="34" borderId="10" xfId="61" applyFont="1" applyFill="1" applyBorder="1" applyAlignment="1" applyProtection="1">
      <alignment horizontal="left" vertical="center" wrapText="1"/>
      <protection/>
    </xf>
    <xf numFmtId="49" fontId="11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10" xfId="61" applyFont="1" applyFill="1" applyBorder="1" applyAlignment="1" applyProtection="1">
      <alignment wrapText="1"/>
      <protection/>
    </xf>
    <xf numFmtId="0" fontId="9" fillId="34" borderId="10" xfId="61" applyFont="1" applyFill="1" applyBorder="1" applyAlignment="1" applyProtection="1">
      <alignment horizontal="left" vertical="center" wrapText="1"/>
      <protection/>
    </xf>
    <xf numFmtId="49" fontId="12" fillId="34" borderId="13" xfId="61" applyNumberFormat="1" applyFont="1" applyFill="1" applyBorder="1" applyAlignment="1" applyProtection="1">
      <alignment horizontal="center" vertical="center" wrapText="1"/>
      <protection/>
    </xf>
    <xf numFmtId="0" fontId="10" fillId="34" borderId="12" xfId="61" applyFont="1" applyFill="1" applyBorder="1" applyAlignment="1" applyProtection="1">
      <alignment vertical="justify" wrapText="1"/>
      <protection/>
    </xf>
    <xf numFmtId="0" fontId="24" fillId="34" borderId="10" xfId="61" applyFont="1" applyFill="1" applyBorder="1" applyAlignment="1" applyProtection="1">
      <alignment vertical="justify"/>
      <protection/>
    </xf>
    <xf numFmtId="49" fontId="11" fillId="34" borderId="11" xfId="61" applyNumberFormat="1" applyFont="1" applyFill="1" applyBorder="1" applyAlignment="1" applyProtection="1">
      <alignment horizontal="center" vertical="center" wrapText="1"/>
      <protection/>
    </xf>
    <xf numFmtId="0" fontId="9" fillId="34" borderId="10" xfId="61" applyFont="1" applyFill="1" applyBorder="1" applyAlignment="1" applyProtection="1">
      <alignment vertical="justify"/>
      <protection/>
    </xf>
    <xf numFmtId="0" fontId="10" fillId="34" borderId="10" xfId="61" applyFont="1" applyFill="1" applyBorder="1" applyProtection="1">
      <alignment/>
      <protection/>
    </xf>
    <xf numFmtId="0" fontId="7" fillId="34" borderId="10" xfId="61" applyFont="1" applyFill="1" applyBorder="1" applyProtection="1">
      <alignment/>
      <protection/>
    </xf>
    <xf numFmtId="49" fontId="10" fillId="34" borderId="10" xfId="61" applyNumberFormat="1" applyFont="1" applyFill="1" applyBorder="1" applyAlignment="1" applyProtection="1">
      <alignment horizontal="center" vertical="center" wrapText="1"/>
      <protection/>
    </xf>
    <xf numFmtId="0" fontId="11" fillId="34" borderId="0" xfId="61" applyFont="1" applyFill="1" applyProtection="1">
      <alignment/>
      <protection locked="0"/>
    </xf>
    <xf numFmtId="1" fontId="11" fillId="34" borderId="0" xfId="61" applyNumberFormat="1" applyFont="1" applyFill="1" applyAlignment="1" applyProtection="1">
      <alignment vertical="center" wrapText="1"/>
      <protection locked="0"/>
    </xf>
    <xf numFmtId="1" fontId="11" fillId="34" borderId="0" xfId="61" applyNumberFormat="1" applyFont="1" applyFill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left" vertical="top"/>
      <protection locked="0"/>
    </xf>
    <xf numFmtId="0" fontId="11" fillId="34" borderId="0" xfId="62" applyFont="1" applyFill="1" applyAlignment="1" applyProtection="1">
      <alignment/>
      <protection locked="0"/>
    </xf>
    <xf numFmtId="0" fontId="10" fillId="34" borderId="10" xfId="58" applyFont="1" applyFill="1" applyBorder="1" applyAlignment="1" applyProtection="1">
      <alignment horizontal="left" vertical="center" wrapText="1"/>
      <protection/>
    </xf>
    <xf numFmtId="49" fontId="12" fillId="34" borderId="10" xfId="58" applyNumberFormat="1" applyFont="1" applyFill="1" applyBorder="1" applyAlignment="1" applyProtection="1">
      <alignment horizontal="center" vertical="center" wrapText="1"/>
      <protection/>
    </xf>
    <xf numFmtId="3" fontId="11" fillId="34" borderId="0" xfId="58" applyNumberFormat="1" applyFont="1" applyFill="1" applyBorder="1" applyProtection="1">
      <alignment/>
      <protection/>
    </xf>
    <xf numFmtId="49" fontId="10" fillId="34" borderId="10" xfId="58" applyNumberFormat="1" applyFont="1" applyFill="1" applyBorder="1" applyAlignment="1" applyProtection="1">
      <alignment horizontal="center" vertical="center" wrapText="1"/>
      <protection/>
    </xf>
    <xf numFmtId="0" fontId="11" fillId="34" borderId="10" xfId="58" applyFont="1" applyFill="1" applyBorder="1" applyAlignment="1" applyProtection="1">
      <alignment horizontal="left" vertical="center" wrapText="1"/>
      <protection/>
    </xf>
    <xf numFmtId="49" fontId="11" fillId="34" borderId="10" xfId="58" applyNumberFormat="1" applyFont="1" applyFill="1" applyBorder="1" applyAlignment="1" applyProtection="1">
      <alignment horizontal="center" vertical="center" wrapText="1"/>
      <protection/>
    </xf>
    <xf numFmtId="0" fontId="12" fillId="34" borderId="10" xfId="58" applyFont="1" applyFill="1" applyBorder="1" applyAlignment="1" applyProtection="1">
      <alignment horizontal="right" vertical="center" wrapText="1"/>
      <protection/>
    </xf>
    <xf numFmtId="49" fontId="10" fillId="34" borderId="10" xfId="58" applyNumberFormat="1" applyFont="1" applyFill="1" applyBorder="1" applyAlignment="1" applyProtection="1">
      <alignment horizontal="left" vertical="center" wrapText="1"/>
      <protection/>
    </xf>
    <xf numFmtId="0" fontId="10" fillId="34" borderId="0" xfId="58" applyFont="1" applyFill="1" applyBorder="1" applyAlignment="1" applyProtection="1">
      <alignment horizontal="left" vertical="center" wrapText="1"/>
      <protection/>
    </xf>
    <xf numFmtId="49" fontId="10" fillId="34" borderId="0" xfId="58" applyNumberFormat="1" applyFont="1" applyFill="1" applyBorder="1" applyAlignment="1" applyProtection="1">
      <alignment horizontal="left" vertical="center" wrapText="1"/>
      <protection/>
    </xf>
    <xf numFmtId="3" fontId="11" fillId="34" borderId="0" xfId="58" applyNumberFormat="1" applyFont="1" applyFill="1" applyBorder="1" applyAlignment="1" applyProtection="1">
      <alignment horizontal="center" vertical="center" wrapText="1"/>
      <protection/>
    </xf>
    <xf numFmtId="3" fontId="10" fillId="34" borderId="0" xfId="58" applyNumberFormat="1" applyFont="1" applyFill="1" applyBorder="1" applyProtection="1">
      <alignment/>
      <protection/>
    </xf>
    <xf numFmtId="0" fontId="10" fillId="34" borderId="12" xfId="58" applyFont="1" applyFill="1" applyBorder="1" applyAlignment="1" applyProtection="1">
      <alignment horizontal="centerContinuous" vertical="center" wrapText="1"/>
      <protection/>
    </xf>
    <xf numFmtId="49" fontId="10" fillId="34" borderId="13" xfId="58" applyNumberFormat="1" applyFont="1" applyFill="1" applyBorder="1" applyAlignment="1" applyProtection="1">
      <alignment horizontal="center" vertical="center" wrapText="1"/>
      <protection/>
    </xf>
    <xf numFmtId="3" fontId="10" fillId="34" borderId="16" xfId="58" applyNumberFormat="1" applyFont="1" applyFill="1" applyBorder="1" applyAlignment="1" applyProtection="1">
      <alignment horizontal="center" vertical="center" wrapText="1"/>
      <protection/>
    </xf>
    <xf numFmtId="3" fontId="10" fillId="34" borderId="10" xfId="58" applyNumberFormat="1" applyFont="1" applyFill="1" applyBorder="1" applyAlignment="1" applyProtection="1">
      <alignment horizontal="center" vertical="center" wrapText="1"/>
      <protection/>
    </xf>
    <xf numFmtId="3" fontId="10" fillId="34" borderId="10" xfId="58" applyNumberFormat="1" applyFont="1" applyFill="1" applyBorder="1" applyAlignment="1" applyProtection="1">
      <alignment horizontal="centerContinuous" vertical="center" wrapText="1"/>
      <protection/>
    </xf>
    <xf numFmtId="49" fontId="10" fillId="34" borderId="11" xfId="58" applyNumberFormat="1" applyFont="1" applyFill="1" applyBorder="1" applyAlignment="1" applyProtection="1">
      <alignment horizontal="center" vertical="center" wrapText="1"/>
      <protection/>
    </xf>
    <xf numFmtId="0" fontId="10" fillId="34" borderId="10" xfId="58" applyFont="1" applyFill="1" applyBorder="1" applyAlignment="1" applyProtection="1">
      <alignment horizontal="center" vertical="center" wrapText="1"/>
      <protection/>
    </xf>
    <xf numFmtId="3" fontId="10" fillId="34" borderId="10" xfId="58" applyNumberFormat="1" applyFont="1" applyFill="1" applyBorder="1" applyAlignment="1" applyProtection="1">
      <alignment horizontal="center"/>
      <protection/>
    </xf>
    <xf numFmtId="49" fontId="16" fillId="34" borderId="10" xfId="58" applyNumberFormat="1" applyFont="1" applyFill="1" applyBorder="1" applyAlignment="1" applyProtection="1">
      <alignment horizontal="center" vertical="center" wrapText="1"/>
      <protection/>
    </xf>
    <xf numFmtId="0" fontId="11" fillId="34" borderId="0" xfId="58" applyFont="1" applyFill="1" applyBorder="1" applyAlignment="1" applyProtection="1">
      <alignment horizontal="left" vertical="center" wrapText="1"/>
      <protection/>
    </xf>
    <xf numFmtId="49" fontId="11" fillId="34" borderId="0" xfId="58" applyNumberFormat="1" applyFont="1" applyFill="1" applyBorder="1" applyAlignment="1" applyProtection="1">
      <alignment horizontal="center" vertical="center" wrapText="1"/>
      <protection/>
    </xf>
    <xf numFmtId="49" fontId="10" fillId="34" borderId="0" xfId="58" applyNumberFormat="1" applyFont="1" applyFill="1" applyBorder="1" applyAlignment="1" applyProtection="1">
      <alignment horizontal="center" vertical="center" wrapText="1"/>
      <protection/>
    </xf>
    <xf numFmtId="3" fontId="10" fillId="34" borderId="0" xfId="58" applyNumberFormat="1" applyFont="1" applyFill="1" applyBorder="1" applyAlignment="1" applyProtection="1">
      <alignment horizontal="center"/>
      <protection/>
    </xf>
    <xf numFmtId="0" fontId="12" fillId="34" borderId="10" xfId="58" applyFont="1" applyFill="1" applyBorder="1" applyAlignment="1" applyProtection="1">
      <alignment horizontal="left" vertical="center" wrapText="1"/>
      <protection/>
    </xf>
    <xf numFmtId="0" fontId="12" fillId="34" borderId="0" xfId="58" applyFont="1" applyFill="1" applyBorder="1" applyAlignment="1" applyProtection="1">
      <alignment horizontal="left" vertical="center" wrapText="1"/>
      <protection/>
    </xf>
    <xf numFmtId="49" fontId="12" fillId="34" borderId="0" xfId="58" applyNumberFormat="1" applyFont="1" applyFill="1" applyBorder="1" applyAlignment="1" applyProtection="1">
      <alignment horizontal="left" vertical="center" wrapText="1"/>
      <protection/>
    </xf>
    <xf numFmtId="0" fontId="19" fillId="34" borderId="0" xfId="58" applyFont="1" applyFill="1" applyBorder="1" applyAlignment="1" applyProtection="1">
      <alignment horizontal="center" vertical="center" wrapText="1"/>
      <protection/>
    </xf>
    <xf numFmtId="0" fontId="19" fillId="34" borderId="0" xfId="58" applyFont="1" applyFill="1" applyBorder="1" applyProtection="1">
      <alignment/>
      <protection/>
    </xf>
    <xf numFmtId="49" fontId="11" fillId="34" borderId="0" xfId="62" applyNumberFormat="1" applyFont="1" applyFill="1" applyProtection="1">
      <alignment/>
      <protection locked="0"/>
    </xf>
    <xf numFmtId="0" fontId="11" fillId="34" borderId="0" xfId="62" applyFont="1" applyFill="1" applyAlignment="1" applyProtection="1">
      <alignment horizontal="center"/>
      <protection locked="0"/>
    </xf>
    <xf numFmtId="49" fontId="11" fillId="34" borderId="0" xfId="62" applyNumberFormat="1" applyFont="1" applyFill="1">
      <alignment/>
      <protection/>
    </xf>
    <xf numFmtId="0" fontId="11" fillId="34" borderId="0" xfId="62" applyFont="1" applyFill="1" applyAlignment="1">
      <alignment horizontal="center"/>
      <protection/>
    </xf>
    <xf numFmtId="3" fontId="5" fillId="0" borderId="16" xfId="60" applyNumberFormat="1" applyFont="1" applyBorder="1" applyAlignment="1">
      <alignment horizontal="left" vertical="center" wrapText="1"/>
      <protection/>
    </xf>
    <xf numFmtId="49" fontId="10" fillId="34" borderId="10" xfId="59" applyNumberFormat="1" applyFont="1" applyFill="1" applyBorder="1" applyAlignment="1" applyProtection="1">
      <alignment horizontal="left" vertical="center" wrapText="1"/>
      <protection/>
    </xf>
    <xf numFmtId="0" fontId="11" fillId="34" borderId="10" xfId="59" applyFont="1" applyFill="1" applyBorder="1" applyAlignment="1" applyProtection="1">
      <alignment horizontal="center" vertical="center" wrapText="1"/>
      <protection/>
    </xf>
    <xf numFmtId="0" fontId="11" fillId="34" borderId="0" xfId="62" applyFont="1" applyFill="1" applyBorder="1" applyProtection="1">
      <alignment/>
      <protection/>
    </xf>
    <xf numFmtId="49" fontId="11" fillId="34" borderId="10" xfId="59" applyNumberFormat="1" applyFont="1" applyFill="1" applyBorder="1" applyAlignment="1" applyProtection="1">
      <alignment horizontal="center" vertical="center" wrapText="1"/>
      <protection/>
    </xf>
    <xf numFmtId="49" fontId="12" fillId="34" borderId="10" xfId="59" applyNumberFormat="1" applyFont="1" applyFill="1" applyBorder="1" applyAlignment="1" applyProtection="1">
      <alignment horizontal="center" vertical="center" wrapText="1"/>
      <protection/>
    </xf>
    <xf numFmtId="49" fontId="10" fillId="34" borderId="10" xfId="59" applyNumberFormat="1" applyFont="1" applyFill="1" applyBorder="1" applyAlignment="1" applyProtection="1">
      <alignment horizontal="center" vertical="center" wrapText="1"/>
      <protection/>
    </xf>
    <xf numFmtId="1" fontId="23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23" fillId="34" borderId="10" xfId="59" applyNumberFormat="1" applyFont="1" applyFill="1" applyBorder="1" applyAlignment="1" applyProtection="1">
      <alignment horizontal="center" vertical="center" wrapText="1"/>
      <protection/>
    </xf>
    <xf numFmtId="1" fontId="11" fillId="34" borderId="0" xfId="62" applyNumberFormat="1" applyFont="1" applyFill="1" applyBorder="1" applyProtection="1">
      <alignment/>
      <protection/>
    </xf>
    <xf numFmtId="0" fontId="23" fillId="34" borderId="10" xfId="59" applyFont="1" applyFill="1" applyBorder="1" applyAlignment="1" applyProtection="1">
      <alignment horizontal="center" vertical="center" wrapText="1"/>
      <protection/>
    </xf>
    <xf numFmtId="49" fontId="10" fillId="34" borderId="0" xfId="59" applyNumberFormat="1" applyFont="1" applyFill="1" applyBorder="1" applyAlignment="1" applyProtection="1">
      <alignment horizontal="right" vertical="center" wrapText="1"/>
      <protection/>
    </xf>
    <xf numFmtId="0" fontId="11" fillId="34" borderId="0" xfId="59" applyFont="1" applyFill="1" applyBorder="1" applyAlignment="1" applyProtection="1">
      <alignment horizontal="left" vertical="center" wrapText="1"/>
      <protection/>
    </xf>
    <xf numFmtId="1" fontId="11" fillId="34" borderId="0" xfId="59" applyNumberFormat="1" applyFont="1" applyFill="1" applyBorder="1" applyAlignment="1" applyProtection="1">
      <alignment horizontal="left" vertical="center" wrapText="1"/>
      <protection/>
    </xf>
    <xf numFmtId="49" fontId="11" fillId="34" borderId="0" xfId="59" applyNumberFormat="1" applyFont="1" applyFill="1" applyAlignment="1" applyProtection="1">
      <alignment vertical="center" wrapText="1"/>
      <protection locked="0"/>
    </xf>
    <xf numFmtId="0" fontId="11" fillId="34" borderId="0" xfId="59" applyFont="1" applyFill="1" applyAlignment="1" applyProtection="1">
      <alignment vertical="center" wrapText="1"/>
      <protection locked="0"/>
    </xf>
    <xf numFmtId="1" fontId="11" fillId="34" borderId="0" xfId="59" applyNumberFormat="1" applyFont="1" applyFill="1" applyAlignment="1" applyProtection="1">
      <alignment vertical="center" wrapText="1"/>
      <protection locked="0"/>
    </xf>
    <xf numFmtId="1" fontId="11" fillId="34" borderId="0" xfId="62" applyNumberFormat="1" applyFont="1" applyFill="1" applyProtection="1">
      <alignment/>
      <protection locked="0"/>
    </xf>
    <xf numFmtId="0" fontId="10" fillId="34" borderId="20" xfId="66" applyFont="1" applyFill="1" applyBorder="1" applyAlignment="1">
      <alignment horizontal="centerContinuous" vertical="center" wrapText="1"/>
      <protection/>
    </xf>
    <xf numFmtId="0" fontId="10" fillId="34" borderId="16" xfId="66" applyFont="1" applyFill="1" applyBorder="1" applyAlignment="1">
      <alignment horizontal="center" vertical="center" wrapText="1"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41" xfId="66" applyFont="1" applyBorder="1" applyAlignment="1">
      <alignment horizontal="left" vertical="center" wrapText="1"/>
      <protection/>
    </xf>
    <xf numFmtId="0" fontId="10" fillId="0" borderId="0" xfId="66" applyFont="1" applyBorder="1" applyAlignment="1" applyProtection="1">
      <alignment/>
      <protection locked="0"/>
    </xf>
    <xf numFmtId="49" fontId="19" fillId="0" borderId="0" xfId="66" applyNumberFormat="1" applyFont="1" applyBorder="1" applyAlignment="1" applyProtection="1">
      <alignment horizontal="center" wrapText="1"/>
      <protection locked="0"/>
    </xf>
    <xf numFmtId="0" fontId="19" fillId="0" borderId="0" xfId="66" applyFont="1" applyBorder="1" applyProtection="1">
      <alignment/>
      <protection locked="0"/>
    </xf>
    <xf numFmtId="0" fontId="19" fillId="0" borderId="0" xfId="66" applyFont="1" applyAlignment="1" applyProtection="1">
      <alignment wrapText="1"/>
      <protection locked="0"/>
    </xf>
    <xf numFmtId="49" fontId="19" fillId="0" borderId="0" xfId="66" applyNumberFormat="1" applyFont="1" applyAlignment="1" applyProtection="1">
      <alignment horizontal="center" wrapText="1"/>
      <protection locked="0"/>
    </xf>
    <xf numFmtId="0" fontId="19" fillId="0" borderId="0" xfId="66" applyFont="1" applyProtection="1">
      <alignment/>
      <protection locked="0"/>
    </xf>
    <xf numFmtId="0" fontId="9" fillId="34" borderId="0" xfId="61" applyFont="1" applyFill="1" applyProtection="1">
      <alignment/>
      <protection locked="0"/>
    </xf>
    <xf numFmtId="0" fontId="9" fillId="34" borderId="0" xfId="61" applyFont="1" applyFill="1" applyAlignment="1" applyProtection="1">
      <alignment/>
      <protection locked="0"/>
    </xf>
    <xf numFmtId="0" fontId="7" fillId="34" borderId="0" xfId="61" applyFont="1" applyFill="1" applyBorder="1" applyAlignment="1" applyProtection="1">
      <alignment horizontal="centerContinuous"/>
      <protection locked="0"/>
    </xf>
    <xf numFmtId="0" fontId="5" fillId="0" borderId="32" xfId="60" applyFont="1" applyBorder="1" applyAlignment="1">
      <alignment horizontal="left" vertical="center" wrapText="1"/>
      <protection/>
    </xf>
    <xf numFmtId="0" fontId="5" fillId="0" borderId="0" xfId="60" applyFont="1" applyBorder="1">
      <alignment/>
      <protection/>
    </xf>
    <xf numFmtId="0" fontId="7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 wrapText="1"/>
      <protection/>
    </xf>
    <xf numFmtId="0" fontId="10" fillId="0" borderId="0" xfId="65" applyFont="1" applyAlignment="1" applyProtection="1">
      <alignment horizontal="right"/>
      <protection/>
    </xf>
    <xf numFmtId="3" fontId="9" fillId="0" borderId="0" xfId="63" applyNumberFormat="1" applyFont="1" applyAlignment="1" applyProtection="1">
      <alignment vertical="top"/>
      <protection locked="0"/>
    </xf>
    <xf numFmtId="3" fontId="9" fillId="0" borderId="0" xfId="63" applyNumberFormat="1" applyFont="1" applyAlignment="1" applyProtection="1">
      <alignment vertical="top" wrapText="1"/>
      <protection locked="0"/>
    </xf>
    <xf numFmtId="3" fontId="9" fillId="0" borderId="0" xfId="63" applyNumberFormat="1" applyFont="1" applyAlignment="1">
      <alignment vertical="top" wrapText="1"/>
      <protection/>
    </xf>
    <xf numFmtId="3" fontId="7" fillId="34" borderId="0" xfId="65" applyNumberFormat="1" applyFont="1" applyFill="1" applyBorder="1" applyAlignment="1" applyProtection="1">
      <alignment horizontal="center"/>
      <protection/>
    </xf>
    <xf numFmtId="3" fontId="25" fillId="34" borderId="10" xfId="64" applyNumberFormat="1" applyFont="1" applyFill="1" applyBorder="1" applyAlignment="1" applyProtection="1">
      <alignment horizontal="center" wrapText="1"/>
      <protection/>
    </xf>
    <xf numFmtId="3" fontId="25" fillId="34" borderId="10" xfId="64" applyNumberFormat="1" applyFont="1" applyFill="1" applyBorder="1" applyAlignment="1" applyProtection="1">
      <alignment horizontal="center" wrapText="1"/>
      <protection locked="0"/>
    </xf>
    <xf numFmtId="0" fontId="10" fillId="34" borderId="10" xfId="58" applyFont="1" applyFill="1" applyBorder="1" applyAlignment="1" applyProtection="1">
      <alignment horizontal="right" vertical="center" wrapText="1"/>
      <protection/>
    </xf>
    <xf numFmtId="0" fontId="19" fillId="34" borderId="0" xfId="0" applyFont="1" applyFill="1" applyBorder="1" applyAlignment="1" applyProtection="1">
      <alignment horizontal="left" vertical="top"/>
      <protection locked="0"/>
    </xf>
    <xf numFmtId="0" fontId="19" fillId="34" borderId="0" xfId="65" applyFont="1" applyFill="1" applyBorder="1" applyAlignment="1" applyProtection="1">
      <alignment wrapText="1"/>
      <protection locked="0"/>
    </xf>
    <xf numFmtId="1" fontId="22" fillId="34" borderId="0" xfId="65" applyNumberFormat="1" applyFont="1" applyFill="1" applyBorder="1" applyProtection="1">
      <alignment/>
      <protection locked="0"/>
    </xf>
    <xf numFmtId="0" fontId="19" fillId="34" borderId="0" xfId="65" applyFont="1" applyFill="1" applyBorder="1" applyAlignment="1" applyProtection="1">
      <alignment horizontal="right" vertical="center" wrapText="1"/>
      <protection locked="0"/>
    </xf>
    <xf numFmtId="0" fontId="22" fillId="34" borderId="0" xfId="65" applyFont="1" applyFill="1" applyBorder="1" applyAlignment="1" applyProtection="1">
      <alignment wrapText="1"/>
      <protection locked="0"/>
    </xf>
    <xf numFmtId="0" fontId="22" fillId="34" borderId="0" xfId="65" applyFont="1" applyFill="1">
      <alignment/>
      <protection/>
    </xf>
    <xf numFmtId="0" fontId="22" fillId="0" borderId="0" xfId="65" applyFont="1">
      <alignment/>
      <protection/>
    </xf>
    <xf numFmtId="0" fontId="19" fillId="0" borderId="0" xfId="65" applyFont="1" applyBorder="1" applyAlignment="1" applyProtection="1">
      <alignment horizontal="centerContinuous" vertical="center" wrapText="1"/>
      <protection/>
    </xf>
    <xf numFmtId="0" fontId="22" fillId="0" borderId="0" xfId="65" applyFont="1" applyBorder="1" applyAlignment="1" applyProtection="1">
      <alignment horizontal="centerContinuous"/>
      <protection/>
    </xf>
    <xf numFmtId="0" fontId="22" fillId="0" borderId="0" xfId="65" applyFont="1" applyAlignment="1" applyProtection="1">
      <alignment horizontal="centerContinuous" wrapText="1"/>
      <protection/>
    </xf>
    <xf numFmtId="0" fontId="19" fillId="0" borderId="0" xfId="63" applyFont="1" applyBorder="1" applyAlignment="1" applyProtection="1">
      <alignment vertical="top" wrapText="1"/>
      <protection/>
    </xf>
    <xf numFmtId="0" fontId="22" fillId="0" borderId="0" xfId="65" applyFont="1" applyBorder="1" applyAlignment="1" applyProtection="1">
      <alignment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22" fillId="34" borderId="10" xfId="64" applyNumberFormat="1" applyFont="1" applyFill="1" applyBorder="1" applyAlignment="1" applyProtection="1">
      <alignment horizontal="center" vertical="center"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top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83" fontId="19" fillId="0" borderId="42" xfId="63" applyNumberFormat="1" applyFont="1" applyBorder="1" applyAlignment="1" applyProtection="1">
      <alignment horizontal="left" vertical="top" wrapText="1"/>
      <protection/>
    </xf>
    <xf numFmtId="183" fontId="19" fillId="0" borderId="0" xfId="63" applyNumberFormat="1" applyFont="1" applyBorder="1" applyAlignment="1" applyProtection="1">
      <alignment horizontal="left" vertical="top" wrapText="1"/>
      <protection/>
    </xf>
    <xf numFmtId="0" fontId="10" fillId="0" borderId="21" xfId="65" applyFont="1" applyBorder="1" applyAlignment="1" applyProtection="1">
      <alignment horizontal="center" vertical="center" wrapText="1"/>
      <protection/>
    </xf>
    <xf numFmtId="0" fontId="10" fillId="0" borderId="17" xfId="65" applyFont="1" applyBorder="1" applyAlignment="1" applyProtection="1">
      <alignment horizontal="center" vertical="center" wrapText="1"/>
      <protection/>
    </xf>
    <xf numFmtId="0" fontId="19" fillId="0" borderId="42" xfId="63" applyFont="1" applyBorder="1" applyAlignment="1" applyProtection="1">
      <alignment vertical="top" wrapText="1"/>
      <protection/>
    </xf>
    <xf numFmtId="0" fontId="22" fillId="0" borderId="42" xfId="65" applyFont="1" applyBorder="1" applyAlignment="1" applyProtection="1">
      <alignment wrapText="1"/>
      <protection/>
    </xf>
    <xf numFmtId="0" fontId="11" fillId="0" borderId="42" xfId="65" applyFont="1" applyBorder="1" applyAlignment="1" applyProtection="1">
      <alignment horizontal="centerContinuous" wrapText="1"/>
      <protection/>
    </xf>
    <xf numFmtId="0" fontId="11" fillId="0" borderId="42" xfId="65" applyFont="1" applyBorder="1" applyProtection="1">
      <alignment/>
      <protection/>
    </xf>
    <xf numFmtId="0" fontId="10" fillId="0" borderId="42" xfId="65" applyFont="1" applyBorder="1" applyAlignment="1" applyProtection="1">
      <alignment horizontal="right"/>
      <protection/>
    </xf>
    <xf numFmtId="0" fontId="7" fillId="0" borderId="0" xfId="64" applyFont="1" applyBorder="1" applyAlignment="1" applyProtection="1">
      <alignment horizontal="center" vertical="center" wrapText="1"/>
      <protection locked="0"/>
    </xf>
    <xf numFmtId="0" fontId="8" fillId="34" borderId="10" xfId="61" applyFont="1" applyFill="1" applyBorder="1" applyAlignment="1" applyProtection="1">
      <alignment horizontal="right"/>
      <protection/>
    </xf>
    <xf numFmtId="0" fontId="10" fillId="34" borderId="0" xfId="62" applyFont="1" applyFill="1" applyProtection="1">
      <alignment/>
      <protection/>
    </xf>
    <xf numFmtId="0" fontId="7" fillId="34" borderId="0" xfId="0" applyFont="1" applyFill="1" applyBorder="1" applyAlignment="1" applyProtection="1">
      <alignment horizontal="center" vertical="top"/>
      <protection locked="0"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22" fillId="34" borderId="0" xfId="61" applyFont="1" applyFill="1" applyAlignment="1" applyProtection="1">
      <alignment horizontal="left"/>
      <protection/>
    </xf>
    <xf numFmtId="3" fontId="25" fillId="34" borderId="43" xfId="63" applyNumberFormat="1" applyFont="1" applyFill="1" applyBorder="1" applyAlignment="1" applyProtection="1">
      <alignment horizontal="center" vertical="top" wrapText="1"/>
      <protection/>
    </xf>
    <xf numFmtId="3" fontId="25" fillId="34" borderId="43" xfId="63" applyNumberFormat="1" applyFont="1" applyFill="1" applyBorder="1" applyAlignment="1" applyProtection="1">
      <alignment horizontal="center" vertical="top" wrapText="1"/>
      <protection locked="0"/>
    </xf>
    <xf numFmtId="3" fontId="26" fillId="34" borderId="43" xfId="63" applyNumberFormat="1" applyFont="1" applyFill="1" applyBorder="1" applyAlignment="1" applyProtection="1">
      <alignment horizontal="center" vertical="top" wrapText="1"/>
      <protection/>
    </xf>
    <xf numFmtId="3" fontId="25" fillId="34" borderId="44" xfId="63" applyNumberFormat="1" applyFont="1" applyFill="1" applyBorder="1" applyAlignment="1" applyProtection="1">
      <alignment horizontal="center" vertical="top" wrapText="1"/>
      <protection/>
    </xf>
    <xf numFmtId="3" fontId="25" fillId="34" borderId="10" xfId="63" applyNumberFormat="1" applyFont="1" applyFill="1" applyBorder="1" applyAlignment="1" applyProtection="1">
      <alignment horizontal="center" vertical="top" wrapText="1"/>
      <protection locked="0"/>
    </xf>
    <xf numFmtId="3" fontId="25" fillId="34" borderId="45" xfId="63" applyNumberFormat="1" applyFont="1" applyFill="1" applyBorder="1" applyAlignment="1" applyProtection="1">
      <alignment horizontal="center" vertical="top" wrapText="1"/>
      <protection locked="0"/>
    </xf>
    <xf numFmtId="3" fontId="26" fillId="34" borderId="43" xfId="63" applyNumberFormat="1" applyFont="1" applyFill="1" applyBorder="1" applyAlignment="1" applyProtection="1">
      <alignment horizontal="center" vertical="top" wrapText="1"/>
      <protection locked="0"/>
    </xf>
    <xf numFmtId="3" fontId="27" fillId="34" borderId="43" xfId="63" applyNumberFormat="1" applyFont="1" applyFill="1" applyBorder="1" applyAlignment="1" applyProtection="1">
      <alignment horizontal="center" vertical="top" wrapText="1"/>
      <protection/>
    </xf>
    <xf numFmtId="3" fontId="25" fillId="34" borderId="46" xfId="0" applyNumberFormat="1" applyFont="1" applyFill="1" applyBorder="1" applyAlignment="1" applyProtection="1">
      <alignment horizontal="center" vertical="top" wrapText="1"/>
      <protection/>
    </xf>
    <xf numFmtId="3" fontId="25" fillId="34" borderId="47" xfId="0" applyNumberFormat="1" applyFont="1" applyFill="1" applyBorder="1" applyAlignment="1" applyProtection="1">
      <alignment horizontal="center" vertical="top" wrapText="1"/>
      <protection/>
    </xf>
    <xf numFmtId="3" fontId="25" fillId="34" borderId="46" xfId="63" applyNumberFormat="1" applyFont="1" applyFill="1" applyBorder="1" applyAlignment="1" applyProtection="1">
      <alignment horizontal="center" vertical="top" wrapText="1"/>
      <protection locked="0"/>
    </xf>
    <xf numFmtId="3" fontId="26" fillId="34" borderId="46" xfId="63" applyNumberFormat="1" applyFont="1" applyFill="1" applyBorder="1" applyAlignment="1" applyProtection="1">
      <alignment horizontal="center" vertical="top" wrapText="1"/>
      <protection/>
    </xf>
    <xf numFmtId="3" fontId="25" fillId="34" borderId="46" xfId="63" applyNumberFormat="1" applyFont="1" applyFill="1" applyBorder="1" applyAlignment="1" applyProtection="1">
      <alignment horizontal="center" vertical="top" wrapText="1"/>
      <protection/>
    </xf>
    <xf numFmtId="3" fontId="25" fillId="34" borderId="48" xfId="0" applyNumberFormat="1" applyFont="1" applyFill="1" applyBorder="1" applyAlignment="1" applyProtection="1">
      <alignment horizontal="center" vertical="top" wrapText="1"/>
      <protection/>
    </xf>
    <xf numFmtId="3" fontId="27" fillId="34" borderId="46" xfId="63" applyNumberFormat="1" applyFont="1" applyFill="1" applyBorder="1" applyAlignment="1" applyProtection="1">
      <alignment horizontal="center" vertical="top" wrapText="1"/>
      <protection/>
    </xf>
    <xf numFmtId="3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6" fillId="34" borderId="48" xfId="63" applyNumberFormat="1" applyFont="1" applyFill="1" applyBorder="1" applyAlignment="1" applyProtection="1">
      <alignment horizontal="center" vertical="top" wrapText="1"/>
      <protection/>
    </xf>
    <xf numFmtId="3" fontId="25" fillId="34" borderId="48" xfId="63" applyNumberFormat="1" applyFont="1" applyFill="1" applyBorder="1" applyAlignment="1" applyProtection="1">
      <alignment horizontal="center" vertical="top" wrapText="1"/>
      <protection/>
    </xf>
    <xf numFmtId="3" fontId="25" fillId="34" borderId="47" xfId="63" applyNumberFormat="1" applyFont="1" applyFill="1" applyBorder="1" applyAlignment="1" applyProtection="1">
      <alignment horizontal="center" vertical="top" wrapText="1"/>
      <protection/>
    </xf>
    <xf numFmtId="3" fontId="25" fillId="34" borderId="46" xfId="0" applyNumberFormat="1" applyFont="1" applyFill="1" applyBorder="1" applyAlignment="1" applyProtection="1">
      <alignment horizontal="center" vertical="top"/>
      <protection/>
    </xf>
    <xf numFmtId="0" fontId="5" fillId="0" borderId="0" xfId="63" applyFont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3" fontId="25" fillId="34" borderId="10" xfId="63" applyNumberFormat="1" applyFont="1" applyFill="1" applyBorder="1" applyAlignment="1" applyProtection="1">
      <alignment horizontal="center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3" fontId="27" fillId="34" borderId="10" xfId="65" applyNumberFormat="1" applyFont="1" applyFill="1" applyBorder="1" applyAlignment="1" applyProtection="1">
      <alignment horizontal="center" vertical="center"/>
      <protection/>
    </xf>
    <xf numFmtId="3" fontId="25" fillId="34" borderId="10" xfId="65" applyNumberFormat="1" applyFont="1" applyFill="1" applyBorder="1" applyAlignment="1" applyProtection="1">
      <alignment horizontal="center"/>
      <protection/>
    </xf>
    <xf numFmtId="3" fontId="25" fillId="34" borderId="10" xfId="65" applyNumberFormat="1" applyFont="1" applyFill="1" applyBorder="1" applyAlignment="1" applyProtection="1">
      <alignment horizontal="center" vertical="center"/>
      <protection locked="0"/>
    </xf>
    <xf numFmtId="3" fontId="26" fillId="34" borderId="10" xfId="65" applyNumberFormat="1" applyFont="1" applyFill="1" applyBorder="1" applyAlignment="1" applyProtection="1">
      <alignment horizontal="center" vertical="center"/>
      <protection/>
    </xf>
    <xf numFmtId="3" fontId="25" fillId="34" borderId="10" xfId="65" applyNumberFormat="1" applyFont="1" applyFill="1" applyBorder="1" applyAlignment="1" applyProtection="1">
      <alignment horizontal="center" vertical="center"/>
      <protection/>
    </xf>
    <xf numFmtId="3" fontId="27" fillId="34" borderId="16" xfId="65" applyNumberFormat="1" applyFont="1" applyFill="1" applyBorder="1" applyAlignment="1" applyProtection="1">
      <alignment horizontal="center" vertical="center"/>
      <protection locked="0"/>
    </xf>
    <xf numFmtId="3" fontId="27" fillId="34" borderId="16" xfId="65" applyNumberFormat="1" applyFont="1" applyFill="1" applyBorder="1" applyAlignment="1" applyProtection="1">
      <alignment horizontal="center" vertical="center"/>
      <protection/>
    </xf>
    <xf numFmtId="3" fontId="27" fillId="34" borderId="10" xfId="65" applyNumberFormat="1" applyFont="1" applyFill="1" applyBorder="1" applyAlignment="1" applyProtection="1">
      <alignment horizontal="center"/>
      <protection/>
    </xf>
    <xf numFmtId="3" fontId="25" fillId="34" borderId="10" xfId="65" applyNumberFormat="1" applyFont="1" applyFill="1" applyBorder="1" applyAlignment="1" applyProtection="1">
      <alignment horizontal="center"/>
      <protection/>
    </xf>
    <xf numFmtId="3" fontId="25" fillId="34" borderId="10" xfId="65" applyNumberFormat="1" applyFont="1" applyFill="1" applyBorder="1" applyAlignment="1" applyProtection="1">
      <alignment horizontal="center"/>
      <protection locked="0"/>
    </xf>
    <xf numFmtId="3" fontId="27" fillId="34" borderId="10" xfId="65" applyNumberFormat="1" applyFont="1" applyFill="1" applyBorder="1" applyAlignment="1" applyProtection="1">
      <alignment horizontal="center"/>
      <protection/>
    </xf>
    <xf numFmtId="3" fontId="26" fillId="34" borderId="10" xfId="65" applyNumberFormat="1" applyFont="1" applyFill="1" applyBorder="1" applyAlignment="1" applyProtection="1">
      <alignment horizontal="center"/>
      <protection/>
    </xf>
    <xf numFmtId="3" fontId="27" fillId="34" borderId="10" xfId="65" applyNumberFormat="1" applyFont="1" applyFill="1" applyBorder="1" applyAlignment="1" applyProtection="1">
      <alignment horizontal="center" vertical="center"/>
      <protection/>
    </xf>
    <xf numFmtId="3" fontId="27" fillId="34" borderId="10" xfId="66" applyNumberFormat="1" applyFont="1" applyFill="1" applyBorder="1" applyAlignment="1" applyProtection="1">
      <alignment horizontal="center" vertical="center"/>
      <protection/>
    </xf>
    <xf numFmtId="3" fontId="27" fillId="34" borderId="10" xfId="66" applyNumberFormat="1" applyFont="1" applyFill="1" applyBorder="1" applyAlignment="1" applyProtection="1">
      <alignment horizontal="center" vertical="center"/>
      <protection locked="0"/>
    </xf>
    <xf numFmtId="3" fontId="27" fillId="34" borderId="12" xfId="66" applyNumberFormat="1" applyFont="1" applyFill="1" applyBorder="1" applyAlignment="1" applyProtection="1">
      <alignment horizontal="center" vertical="center"/>
      <protection locked="0"/>
    </xf>
    <xf numFmtId="3" fontId="25" fillId="34" borderId="10" xfId="66" applyNumberFormat="1" applyFont="1" applyFill="1" applyBorder="1" applyAlignment="1" applyProtection="1">
      <alignment horizontal="center" vertical="center"/>
      <protection/>
    </xf>
    <xf numFmtId="3" fontId="25" fillId="34" borderId="12" xfId="66" applyNumberFormat="1" applyFont="1" applyFill="1" applyBorder="1" applyAlignment="1" applyProtection="1">
      <alignment horizontal="center" vertical="center"/>
      <protection/>
    </xf>
    <xf numFmtId="3" fontId="25" fillId="34" borderId="10" xfId="66" applyNumberFormat="1" applyFont="1" applyFill="1" applyBorder="1" applyAlignment="1" applyProtection="1">
      <alignment horizontal="center" vertical="center"/>
      <protection locked="0"/>
    </xf>
    <xf numFmtId="3" fontId="25" fillId="34" borderId="12" xfId="66" applyNumberFormat="1" applyFont="1" applyFill="1" applyBorder="1" applyAlignment="1" applyProtection="1">
      <alignment horizontal="center" vertical="center"/>
      <protection locked="0"/>
    </xf>
    <xf numFmtId="3" fontId="27" fillId="34" borderId="12" xfId="66" applyNumberFormat="1" applyFont="1" applyFill="1" applyBorder="1" applyAlignment="1" applyProtection="1">
      <alignment horizontal="center" vertical="center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3" fontId="25" fillId="34" borderId="10" xfId="61" applyNumberFormat="1" applyFont="1" applyFill="1" applyBorder="1" applyAlignment="1" applyProtection="1">
      <alignment horizontal="center" vertical="center" wrapText="1"/>
      <protection/>
    </xf>
    <xf numFmtId="3" fontId="25" fillId="34" borderId="10" xfId="61" applyNumberFormat="1" applyFont="1" applyFill="1" applyBorder="1" applyAlignment="1" applyProtection="1">
      <alignment horizontal="center" vertical="center" wrapText="1"/>
      <protection locked="0"/>
    </xf>
    <xf numFmtId="3" fontId="25" fillId="34" borderId="10" xfId="61" applyNumberFormat="1" applyFont="1" applyFill="1" applyBorder="1" applyAlignment="1" applyProtection="1">
      <alignment horizontal="center" vertical="center"/>
      <protection locked="0"/>
    </xf>
    <xf numFmtId="0" fontId="19" fillId="34" borderId="0" xfId="61" applyFont="1" applyFill="1" applyAlignment="1" applyProtection="1">
      <alignment horizontal="left"/>
      <protection/>
    </xf>
    <xf numFmtId="3" fontId="26" fillId="34" borderId="10" xfId="61" applyNumberFormat="1" applyFont="1" applyFill="1" applyBorder="1" applyAlignment="1" applyProtection="1">
      <alignment horizontal="center" vertical="center" wrapText="1"/>
      <protection/>
    </xf>
    <xf numFmtId="3" fontId="26" fillId="34" borderId="10" xfId="61" applyNumberFormat="1" applyFont="1" applyFill="1" applyBorder="1" applyAlignment="1" applyProtection="1">
      <alignment horizontal="center" vertical="center" wrapText="1"/>
      <protection locked="0"/>
    </xf>
    <xf numFmtId="3" fontId="26" fillId="34" borderId="13" xfId="61" applyNumberFormat="1" applyFont="1" applyFill="1" applyBorder="1" applyAlignment="1" applyProtection="1">
      <alignment horizontal="center" vertical="center" wrapText="1"/>
      <protection/>
    </xf>
    <xf numFmtId="3" fontId="25" fillId="34" borderId="15" xfId="61" applyNumberFormat="1" applyFont="1" applyFill="1" applyBorder="1" applyAlignment="1" applyProtection="1">
      <alignment horizontal="center" vertical="center" wrapText="1"/>
      <protection/>
    </xf>
    <xf numFmtId="3" fontId="25" fillId="34" borderId="16" xfId="61" applyNumberFormat="1" applyFont="1" applyFill="1" applyBorder="1" applyAlignment="1" applyProtection="1">
      <alignment horizontal="center" vertical="center" wrapText="1"/>
      <protection/>
    </xf>
    <xf numFmtId="3" fontId="25" fillId="34" borderId="11" xfId="61" applyNumberFormat="1" applyFont="1" applyFill="1" applyBorder="1" applyAlignment="1" applyProtection="1">
      <alignment horizontal="center" vertical="center" wrapText="1"/>
      <protection/>
    </xf>
    <xf numFmtId="3" fontId="27" fillId="34" borderId="10" xfId="61" applyNumberFormat="1" applyFont="1" applyFill="1" applyBorder="1" applyAlignment="1" applyProtection="1">
      <alignment horizontal="center" vertical="center" wrapText="1"/>
      <protection/>
    </xf>
    <xf numFmtId="3" fontId="25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25" fillId="34" borderId="10" xfId="58" applyNumberFormat="1" applyFont="1" applyFill="1" applyBorder="1" applyAlignment="1" applyProtection="1">
      <alignment horizontal="center" vertical="center" wrapText="1"/>
      <protection/>
    </xf>
    <xf numFmtId="3" fontId="26" fillId="34" borderId="10" xfId="58" applyNumberFormat="1" applyFont="1" applyFill="1" applyBorder="1" applyAlignment="1" applyProtection="1">
      <alignment horizontal="center" vertical="center" wrapText="1"/>
      <protection/>
    </xf>
    <xf numFmtId="3" fontId="27" fillId="34" borderId="10" xfId="58" applyNumberFormat="1" applyFont="1" applyFill="1" applyBorder="1" applyAlignment="1" applyProtection="1">
      <alignment horizontal="center" vertical="center" wrapText="1"/>
      <protection/>
    </xf>
    <xf numFmtId="3" fontId="25" fillId="34" borderId="10" xfId="58" applyNumberFormat="1" applyFont="1" applyFill="1" applyBorder="1" applyAlignment="1" applyProtection="1">
      <alignment horizontal="right"/>
      <protection/>
    </xf>
    <xf numFmtId="3" fontId="25" fillId="34" borderId="10" xfId="58" applyNumberFormat="1" applyFont="1" applyFill="1" applyBorder="1" applyAlignment="1" applyProtection="1">
      <alignment horizontal="right" vertical="center" wrapText="1"/>
      <protection/>
    </xf>
    <xf numFmtId="3" fontId="25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25" fillId="34" borderId="10" xfId="58" applyNumberFormat="1" applyFont="1" applyFill="1" applyBorder="1" applyAlignment="1" applyProtection="1">
      <alignment horizontal="right"/>
      <protection locked="0"/>
    </xf>
    <xf numFmtId="3" fontId="27" fillId="34" borderId="10" xfId="58" applyNumberFormat="1" applyFont="1" applyFill="1" applyBorder="1" applyAlignment="1" applyProtection="1">
      <alignment horizontal="right" vertical="center" wrapText="1"/>
      <protection/>
    </xf>
    <xf numFmtId="3" fontId="26" fillId="34" borderId="10" xfId="58" applyNumberFormat="1" applyFont="1" applyFill="1" applyBorder="1" applyAlignment="1" applyProtection="1">
      <alignment horizontal="right" vertical="center" wrapText="1"/>
      <protection/>
    </xf>
    <xf numFmtId="3" fontId="25" fillId="34" borderId="10" xfId="58" applyNumberFormat="1" applyFont="1" applyFill="1" applyBorder="1" applyAlignment="1" applyProtection="1">
      <alignment horizontal="center"/>
      <protection/>
    </xf>
    <xf numFmtId="3" fontId="25" fillId="34" borderId="12" xfId="63" applyNumberFormat="1" applyFont="1" applyFill="1" applyBorder="1" applyAlignment="1" applyProtection="1">
      <alignment horizontal="center" vertical="top" wrapText="1"/>
      <protection locked="0"/>
    </xf>
    <xf numFmtId="3" fontId="25" fillId="34" borderId="10" xfId="59" applyNumberFormat="1" applyFont="1" applyFill="1" applyBorder="1" applyAlignment="1" applyProtection="1">
      <alignment horizontal="center" vertical="center" wrapText="1"/>
      <protection locked="0"/>
    </xf>
    <xf numFmtId="3" fontId="25" fillId="34" borderId="10" xfId="59" applyNumberFormat="1" applyFont="1" applyFill="1" applyBorder="1" applyAlignment="1" applyProtection="1">
      <alignment horizontal="center" vertical="center" wrapText="1"/>
      <protection/>
    </xf>
    <xf numFmtId="3" fontId="27" fillId="34" borderId="10" xfId="59" applyNumberFormat="1" applyFont="1" applyFill="1" applyBorder="1" applyAlignment="1" applyProtection="1">
      <alignment horizontal="center" vertical="center" wrapText="1"/>
      <protection/>
    </xf>
    <xf numFmtId="1" fontId="25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25" fillId="34" borderId="10" xfId="59" applyNumberFormat="1" applyFont="1" applyFill="1" applyBorder="1" applyAlignment="1" applyProtection="1">
      <alignment horizontal="center" vertical="center" wrapText="1"/>
      <protection/>
    </xf>
    <xf numFmtId="1" fontId="25" fillId="34" borderId="10" xfId="62" applyNumberFormat="1" applyFont="1" applyFill="1" applyBorder="1" applyAlignment="1" applyProtection="1">
      <alignment horizontal="center"/>
      <protection locked="0"/>
    </xf>
    <xf numFmtId="0" fontId="25" fillId="0" borderId="11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3" fontId="25" fillId="0" borderId="10" xfId="60" applyNumberFormat="1" applyFont="1" applyBorder="1" applyAlignment="1">
      <alignment horizontal="center" vertical="center" wrapText="1"/>
      <protection/>
    </xf>
    <xf numFmtId="0" fontId="25" fillId="0" borderId="13" xfId="60" applyFont="1" applyBorder="1" applyAlignment="1">
      <alignment horizontal="center" vertical="center" wrapText="1"/>
      <protection/>
    </xf>
    <xf numFmtId="0" fontId="25" fillId="0" borderId="40" xfId="60" applyFont="1" applyBorder="1" applyAlignment="1">
      <alignment horizontal="center" vertical="center" wrapText="1"/>
      <protection/>
    </xf>
    <xf numFmtId="0" fontId="27" fillId="0" borderId="0" xfId="60" applyFont="1" applyBorder="1" applyAlignment="1">
      <alignment horizontal="left" vertical="center" wrapText="1"/>
      <protection/>
    </xf>
    <xf numFmtId="49" fontId="27" fillId="0" borderId="0" xfId="60" applyNumberFormat="1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 vertical="center" wrapText="1"/>
      <protection/>
    </xf>
    <xf numFmtId="0" fontId="25" fillId="0" borderId="0" xfId="60" applyFont="1">
      <alignment/>
      <protection/>
    </xf>
    <xf numFmtId="49" fontId="4" fillId="0" borderId="49" xfId="60" applyNumberFormat="1" applyFont="1" applyBorder="1" applyAlignment="1">
      <alignment horizontal="center" vertical="center" wrapText="1"/>
      <protection/>
    </xf>
    <xf numFmtId="0" fontId="19" fillId="0" borderId="0" xfId="63" applyFont="1" applyBorder="1" applyAlignment="1" applyProtection="1">
      <alignment horizontal="left" vertical="top" wrapText="1"/>
      <protection locked="0"/>
    </xf>
    <xf numFmtId="0" fontId="19" fillId="0" borderId="0" xfId="63" applyFont="1" applyBorder="1" applyAlignment="1" applyProtection="1">
      <alignment horizontal="centerContinuous" vertical="top" wrapText="1"/>
      <protection locked="0"/>
    </xf>
    <xf numFmtId="0" fontId="19" fillId="0" borderId="0" xfId="63" applyFont="1" applyAlignment="1" applyProtection="1">
      <alignment horizontal="left" vertical="top" wrapText="1"/>
      <protection locked="0"/>
    </xf>
    <xf numFmtId="0" fontId="22" fillId="0" borderId="0" xfId="63" applyFont="1" applyAlignment="1" applyProtection="1">
      <alignment horizontal="left" vertical="top" wrapText="1"/>
      <protection locked="0"/>
    </xf>
    <xf numFmtId="0" fontId="22" fillId="0" borderId="0" xfId="63" applyFont="1" applyAlignment="1" applyProtection="1">
      <alignment vertical="top" wrapText="1"/>
      <protection locked="0"/>
    </xf>
    <xf numFmtId="0" fontId="22" fillId="0" borderId="0" xfId="63" applyFont="1" applyAlignment="1" applyProtection="1">
      <alignment vertical="top"/>
      <protection locked="0"/>
    </xf>
    <xf numFmtId="0" fontId="22" fillId="0" borderId="0" xfId="63" applyFont="1" applyAlignment="1">
      <alignment vertical="top"/>
      <protection/>
    </xf>
    <xf numFmtId="0" fontId="22" fillId="0" borderId="0" xfId="63" applyFont="1" applyBorder="1" applyAlignment="1" applyProtection="1">
      <alignment horizontal="centerContinuous" vertical="top" wrapText="1"/>
      <protection locked="0"/>
    </xf>
    <xf numFmtId="0" fontId="19" fillId="0" borderId="0" xfId="63" applyFont="1" applyAlignment="1" applyProtection="1">
      <alignment horizontal="center" vertical="top" wrapText="1"/>
      <protection locked="0"/>
    </xf>
    <xf numFmtId="0" fontId="19" fillId="0" borderId="0" xfId="63" applyFont="1" applyBorder="1" applyAlignment="1" applyProtection="1">
      <alignment vertical="top" wrapText="1"/>
      <protection locked="0"/>
    </xf>
    <xf numFmtId="0" fontId="19" fillId="0" borderId="10" xfId="63" applyFont="1" applyBorder="1" applyAlignment="1" applyProtection="1">
      <alignment horizontal="left" vertical="top" wrapText="1"/>
      <protection locked="0"/>
    </xf>
    <xf numFmtId="0" fontId="22" fillId="0" borderId="0" xfId="63" applyFont="1" applyAlignment="1" applyProtection="1">
      <alignment horizontal="left" vertical="top"/>
      <protection locked="0"/>
    </xf>
    <xf numFmtId="0" fontId="19" fillId="0" borderId="10" xfId="63" applyFont="1" applyBorder="1" applyAlignment="1" applyProtection="1">
      <alignment vertical="top"/>
      <protection locked="0"/>
    </xf>
    <xf numFmtId="0" fontId="19" fillId="0" borderId="10" xfId="0" applyFont="1" applyBorder="1" applyAlignment="1" applyProtection="1">
      <alignment vertical="top"/>
      <protection locked="0"/>
    </xf>
    <xf numFmtId="14" fontId="19" fillId="0" borderId="10" xfId="63" applyNumberFormat="1" applyFont="1" applyBorder="1" applyAlignment="1" applyProtection="1">
      <alignment horizontal="left" vertical="top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3" applyFont="1" applyBorder="1" applyAlignment="1" applyProtection="1">
      <alignment horizontal="center" vertical="top"/>
      <protection locked="0"/>
    </xf>
    <xf numFmtId="1" fontId="22" fillId="0" borderId="0" xfId="63" applyNumberFormat="1" applyFont="1" applyAlignment="1">
      <alignment vertical="top"/>
      <protection/>
    </xf>
    <xf numFmtId="0" fontId="19" fillId="0" borderId="0" xfId="63" applyFont="1" applyAlignment="1" applyProtection="1">
      <alignment vertical="top" wrapText="1"/>
      <protection locked="0"/>
    </xf>
    <xf numFmtId="0" fontId="19" fillId="0" borderId="0" xfId="64" applyFont="1" applyBorder="1" applyAlignment="1" applyProtection="1">
      <alignment horizontal="center" vertical="center" wrapText="1"/>
      <protection locked="0"/>
    </xf>
    <xf numFmtId="0" fontId="19" fillId="0" borderId="0" xfId="64" applyFont="1" applyBorder="1" applyAlignment="1" applyProtection="1">
      <alignment horizontal="centerContinuous" vertical="center" wrapText="1"/>
      <protection/>
    </xf>
    <xf numFmtId="3" fontId="22" fillId="34" borderId="0" xfId="64" applyNumberFormat="1" applyFont="1" applyFill="1" applyBorder="1" applyAlignment="1" applyProtection="1">
      <alignment horizontal="centerContinuous" vertical="center" wrapText="1"/>
      <protection/>
    </xf>
    <xf numFmtId="3" fontId="19" fillId="34" borderId="0" xfId="64" applyNumberFormat="1" applyFont="1" applyFill="1" applyBorder="1" applyAlignment="1" applyProtection="1">
      <alignment horizontal="centerContinuous" vertical="center" wrapText="1"/>
      <protection/>
    </xf>
    <xf numFmtId="0" fontId="19" fillId="0" borderId="0" xfId="63" applyFont="1" applyBorder="1" applyAlignment="1" applyProtection="1">
      <alignment horizontal="left" vertical="top"/>
      <protection/>
    </xf>
    <xf numFmtId="3" fontId="22" fillId="34" borderId="0" xfId="63" applyNumberFormat="1" applyFont="1" applyFill="1" applyAlignment="1" applyProtection="1">
      <alignment vertical="top"/>
      <protection/>
    </xf>
    <xf numFmtId="3" fontId="19" fillId="34" borderId="0" xfId="63" applyNumberFormat="1" applyFont="1" applyFill="1" applyBorder="1" applyAlignment="1" applyProtection="1">
      <alignment horizontal="left" vertical="top"/>
      <protection/>
    </xf>
    <xf numFmtId="3" fontId="22" fillId="34" borderId="0" xfId="63" applyNumberFormat="1" applyFont="1" applyFill="1" applyAlignment="1" applyProtection="1">
      <alignment horizontal="right" vertical="top" wrapText="1"/>
      <protection/>
    </xf>
    <xf numFmtId="0" fontId="19" fillId="0" borderId="0" xfId="63" applyFont="1" applyBorder="1" applyAlignment="1" applyProtection="1">
      <alignment vertical="top"/>
      <protection/>
    </xf>
    <xf numFmtId="3" fontId="22" fillId="34" borderId="0" xfId="63" applyNumberFormat="1" applyFont="1" applyFill="1" applyBorder="1" applyAlignment="1" applyProtection="1">
      <alignment vertical="top" wrapText="1"/>
      <protection/>
    </xf>
    <xf numFmtId="3" fontId="19" fillId="34" borderId="0" xfId="64" applyNumberFormat="1" applyFont="1" applyFill="1" applyBorder="1" applyAlignment="1" applyProtection="1">
      <alignment horizontal="right" vertical="center" wrapText="1"/>
      <protection/>
    </xf>
    <xf numFmtId="0" fontId="19" fillId="0" borderId="0" xfId="66" applyFont="1" applyAlignment="1" applyProtection="1">
      <alignment horizontal="centerContinuous" wrapText="1"/>
      <protection/>
    </xf>
    <xf numFmtId="49" fontId="19" fillId="0" borderId="0" xfId="66" applyNumberFormat="1" applyFont="1" applyAlignment="1" applyProtection="1">
      <alignment horizontal="center" wrapText="1"/>
      <protection/>
    </xf>
    <xf numFmtId="0" fontId="19" fillId="0" borderId="0" xfId="66" applyFont="1" applyAlignment="1" applyProtection="1">
      <alignment horizontal="centerContinuous"/>
      <protection/>
    </xf>
    <xf numFmtId="0" fontId="22" fillId="0" borderId="0" xfId="66" applyFont="1" applyAlignment="1" applyProtection="1">
      <alignment horizontal="left"/>
      <protection/>
    </xf>
    <xf numFmtId="0" fontId="19" fillId="0" borderId="0" xfId="66" applyFont="1" applyBorder="1" applyAlignment="1" applyProtection="1">
      <alignment horizontal="left" vertical="top" wrapText="1"/>
      <protection/>
    </xf>
    <xf numFmtId="0" fontId="19" fillId="0" borderId="0" xfId="66" applyFont="1" applyProtection="1">
      <alignment/>
      <protection/>
    </xf>
    <xf numFmtId="0" fontId="19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right" wrapText="1"/>
      <protection/>
    </xf>
    <xf numFmtId="0" fontId="22" fillId="34" borderId="0" xfId="61" applyFont="1" applyFill="1" applyProtection="1">
      <alignment/>
      <protection locked="0"/>
    </xf>
    <xf numFmtId="0" fontId="19" fillId="34" borderId="0" xfId="61" applyFont="1" applyFill="1" applyProtection="1">
      <alignment/>
      <protection locked="0"/>
    </xf>
    <xf numFmtId="0" fontId="22" fillId="34" borderId="0" xfId="61" applyFont="1" applyFill="1" applyAlignment="1" applyProtection="1">
      <alignment/>
      <protection locked="0"/>
    </xf>
    <xf numFmtId="0" fontId="19" fillId="34" borderId="0" xfId="61" applyFont="1" applyFill="1" applyBorder="1" applyAlignment="1" applyProtection="1">
      <alignment horizontal="centerContinuous"/>
      <protection locked="0"/>
    </xf>
    <xf numFmtId="0" fontId="22" fillId="34" borderId="0" xfId="62" applyFont="1" applyFill="1">
      <alignment/>
      <protection/>
    </xf>
    <xf numFmtId="0" fontId="19" fillId="34" borderId="0" xfId="61" applyFont="1" applyFill="1" applyAlignment="1" applyProtection="1">
      <alignment horizontal="center"/>
      <protection/>
    </xf>
    <xf numFmtId="0" fontId="22" fillId="34" borderId="0" xfId="63" applyFont="1" applyFill="1" applyAlignment="1" applyProtection="1">
      <alignment vertical="top"/>
      <protection/>
    </xf>
    <xf numFmtId="0" fontId="22" fillId="34" borderId="0" xfId="61" applyFont="1" applyFill="1" applyBorder="1" applyAlignment="1" applyProtection="1">
      <alignment vertical="justify" wrapText="1"/>
      <protection/>
    </xf>
    <xf numFmtId="0" fontId="22" fillId="34" borderId="0" xfId="61" applyFont="1" applyFill="1" applyBorder="1" applyAlignment="1" applyProtection="1">
      <alignment horizontal="center" vertical="justify" wrapText="1"/>
      <protection/>
    </xf>
    <xf numFmtId="0" fontId="22" fillId="34" borderId="0" xfId="63" applyFont="1" applyFill="1" applyAlignment="1" applyProtection="1">
      <alignment vertical="top" wrapText="1"/>
      <protection/>
    </xf>
    <xf numFmtId="0" fontId="19" fillId="0" borderId="0" xfId="58" applyFont="1" applyAlignment="1" applyProtection="1">
      <alignment horizontal="center" vertical="center"/>
      <protection/>
    </xf>
    <xf numFmtId="49" fontId="19" fillId="0" borderId="0" xfId="58" applyNumberFormat="1" applyFont="1" applyAlignment="1" applyProtection="1">
      <alignment horizontal="center" vertical="center"/>
      <protection/>
    </xf>
    <xf numFmtId="1" fontId="19" fillId="0" borderId="0" xfId="58" applyNumberFormat="1" applyFont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center"/>
      <protection/>
    </xf>
    <xf numFmtId="1" fontId="22" fillId="0" borderId="0" xfId="62" applyNumberFormat="1" applyFont="1" applyAlignment="1" applyProtection="1">
      <alignment horizontal="center"/>
      <protection/>
    </xf>
    <xf numFmtId="0" fontId="22" fillId="0" borderId="0" xfId="58" applyFont="1" applyAlignment="1">
      <alignment/>
      <protection/>
    </xf>
    <xf numFmtId="0" fontId="19" fillId="0" borderId="0" xfId="61" applyFont="1" applyAlignment="1" applyProtection="1">
      <alignment horizontal="left" vertical="justify"/>
      <protection/>
    </xf>
    <xf numFmtId="0" fontId="22" fillId="0" borderId="0" xfId="63" applyFont="1" applyAlignment="1" applyProtection="1">
      <alignment horizontal="right" vertical="top"/>
      <protection/>
    </xf>
    <xf numFmtId="0" fontId="19" fillId="0" borderId="0" xfId="62" applyFont="1" applyAlignment="1" applyProtection="1">
      <alignment horizontal="left"/>
      <protection/>
    </xf>
    <xf numFmtId="1" fontId="22" fillId="0" borderId="0" xfId="62" applyNumberFormat="1" applyFont="1" applyProtection="1">
      <alignment/>
      <protection locked="0"/>
    </xf>
    <xf numFmtId="1" fontId="19" fillId="0" borderId="0" xfId="61" applyNumberFormat="1" applyFont="1" applyBorder="1" applyAlignment="1" applyProtection="1">
      <alignment vertical="justify" wrapText="1"/>
      <protection/>
    </xf>
    <xf numFmtId="0" fontId="22" fillId="0" borderId="0" xfId="63" applyFont="1" applyAlignment="1" applyProtection="1">
      <alignment horizontal="right" vertical="top" wrapText="1"/>
      <protection/>
    </xf>
    <xf numFmtId="1" fontId="22" fillId="0" borderId="0" xfId="61" applyNumberFormat="1" applyFont="1" applyBorder="1" applyAlignment="1" applyProtection="1">
      <alignment vertical="justify" wrapText="1"/>
      <protection locked="0"/>
    </xf>
    <xf numFmtId="0" fontId="19" fillId="0" borderId="0" xfId="59" applyFont="1" applyAlignment="1" applyProtection="1">
      <alignment horizontal="center" vertical="center" wrapText="1"/>
      <protection locked="0"/>
    </xf>
    <xf numFmtId="0" fontId="19" fillId="0" borderId="0" xfId="61" applyFont="1" applyAlignment="1" applyProtection="1">
      <alignment vertical="justify"/>
      <protection/>
    </xf>
    <xf numFmtId="0" fontId="19" fillId="0" borderId="0" xfId="61" applyFont="1" applyAlignment="1" applyProtection="1">
      <alignment horizontal="left"/>
      <protection/>
    </xf>
    <xf numFmtId="0" fontId="22" fillId="0" borderId="0" xfId="62" applyFont="1" applyProtection="1">
      <alignment/>
      <protection/>
    </xf>
    <xf numFmtId="0" fontId="19" fillId="0" borderId="0" xfId="61" applyFont="1" applyBorder="1" applyAlignment="1" applyProtection="1">
      <alignment vertical="justify"/>
      <protection/>
    </xf>
    <xf numFmtId="0" fontId="7" fillId="0" borderId="32" xfId="63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center" vertical="top" wrapText="1"/>
      <protection/>
    </xf>
    <xf numFmtId="0" fontId="7" fillId="0" borderId="44" xfId="63" applyFont="1" applyBorder="1" applyAlignment="1" applyProtection="1">
      <alignment horizontal="center" vertical="top" wrapText="1"/>
      <protection/>
    </xf>
    <xf numFmtId="0" fontId="7" fillId="0" borderId="48" xfId="63" applyFont="1" applyBorder="1" applyAlignment="1" applyProtection="1">
      <alignment horizontal="center" vertical="top" wrapText="1"/>
      <protection/>
    </xf>
    <xf numFmtId="49" fontId="7" fillId="0" borderId="20" xfId="63" applyNumberFormat="1" applyFont="1" applyBorder="1" applyAlignment="1" applyProtection="1">
      <alignment horizontal="center" vertical="center" wrapText="1"/>
      <protection/>
    </xf>
    <xf numFmtId="0" fontId="7" fillId="0" borderId="50" xfId="63" applyFont="1" applyBorder="1" applyAlignment="1" applyProtection="1">
      <alignment horizontal="center" vertical="top" wrapText="1"/>
      <protection/>
    </xf>
    <xf numFmtId="0" fontId="17" fillId="33" borderId="51" xfId="63" applyFont="1" applyFill="1" applyBorder="1" applyAlignment="1" applyProtection="1">
      <alignment horizontal="left" vertical="top" wrapText="1"/>
      <protection/>
    </xf>
    <xf numFmtId="49" fontId="7" fillId="0" borderId="35" xfId="63" applyNumberFormat="1" applyFont="1" applyBorder="1" applyAlignment="1" applyProtection="1">
      <alignment horizontal="right" vertical="top" wrapText="1"/>
      <protection/>
    </xf>
    <xf numFmtId="3" fontId="25" fillId="34" borderId="38" xfId="63" applyNumberFormat="1" applyFont="1" applyFill="1" applyBorder="1" applyAlignment="1" applyProtection="1">
      <alignment horizontal="center" vertical="top" wrapText="1"/>
      <protection/>
    </xf>
    <xf numFmtId="0" fontId="17" fillId="33" borderId="52" xfId="63" applyFont="1" applyFill="1" applyBorder="1" applyAlignment="1" applyProtection="1">
      <alignment horizontal="left" vertical="top" wrapText="1"/>
      <protection/>
    </xf>
    <xf numFmtId="49" fontId="7" fillId="34" borderId="35" xfId="63" applyNumberFormat="1" applyFont="1" applyFill="1" applyBorder="1" applyAlignment="1" applyProtection="1">
      <alignment horizontal="right" vertical="top" wrapText="1"/>
      <protection/>
    </xf>
    <xf numFmtId="3" fontId="25" fillId="34" borderId="39" xfId="0" applyNumberFormat="1" applyFont="1" applyFill="1" applyBorder="1" applyAlignment="1" applyProtection="1">
      <alignment horizontal="center" vertical="top" wrapText="1"/>
      <protection/>
    </xf>
    <xf numFmtId="3" fontId="10" fillId="34" borderId="10" xfId="65" applyNumberFormat="1" applyFont="1" applyFill="1" applyBorder="1" applyAlignment="1" applyProtection="1">
      <alignment vertical="center" wrapText="1"/>
      <protection/>
    </xf>
    <xf numFmtId="3" fontId="11" fillId="34" borderId="10" xfId="65" applyNumberFormat="1" applyFont="1" applyFill="1" applyBorder="1" applyAlignment="1" applyProtection="1">
      <alignment wrapText="1"/>
      <protection/>
    </xf>
    <xf numFmtId="3" fontId="12" fillId="34" borderId="10" xfId="65" applyNumberFormat="1" applyFont="1" applyFill="1" applyBorder="1" applyAlignment="1" applyProtection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 wrapText="1"/>
      <protection/>
    </xf>
    <xf numFmtId="3" fontId="11" fillId="34" borderId="10" xfId="65" applyNumberFormat="1" applyFont="1" applyFill="1" applyBorder="1" applyAlignment="1" applyProtection="1">
      <alignment horizontal="center" wrapText="1"/>
      <protection/>
    </xf>
    <xf numFmtId="3" fontId="12" fillId="34" borderId="10" xfId="65" applyNumberFormat="1" applyFont="1" applyFill="1" applyBorder="1" applyAlignment="1" applyProtection="1">
      <alignment horizontal="right" vertical="center" wrapText="1"/>
      <protection/>
    </xf>
    <xf numFmtId="3" fontId="12" fillId="34" borderId="10" xfId="65" applyNumberFormat="1" applyFont="1" applyFill="1" applyBorder="1" applyAlignment="1" applyProtection="1">
      <alignment horizontal="center" wrapText="1"/>
      <protection/>
    </xf>
    <xf numFmtId="3" fontId="11" fillId="34" borderId="10" xfId="65" applyNumberFormat="1" applyFont="1" applyFill="1" applyBorder="1" applyAlignment="1" applyProtection="1">
      <alignment horizontal="left" vertical="center" wrapText="1"/>
      <protection/>
    </xf>
    <xf numFmtId="3" fontId="10" fillId="34" borderId="10" xfId="65" applyNumberFormat="1" applyFont="1" applyFill="1" applyBorder="1" applyAlignment="1" applyProtection="1">
      <alignment horizontal="left" vertical="center" wrapText="1"/>
      <protection/>
    </xf>
    <xf numFmtId="3" fontId="13" fillId="34" borderId="10" xfId="65" applyNumberFormat="1" applyFont="1" applyFill="1" applyBorder="1" applyAlignment="1" applyProtection="1">
      <alignment vertical="center" wrapText="1"/>
      <protection/>
    </xf>
    <xf numFmtId="3" fontId="11" fillId="34" borderId="10" xfId="65" applyNumberFormat="1" applyFont="1" applyFill="1" applyBorder="1" applyAlignment="1" applyProtection="1">
      <alignment horizontal="centerContinuous" wrapText="1"/>
      <protection/>
    </xf>
    <xf numFmtId="3" fontId="14" fillId="34" borderId="10" xfId="65" applyNumberFormat="1" applyFont="1" applyFill="1" applyBorder="1" applyAlignment="1" applyProtection="1">
      <alignment vertical="center" wrapText="1"/>
      <protection/>
    </xf>
    <xf numFmtId="3" fontId="10" fillId="34" borderId="10" xfId="65" applyNumberFormat="1" applyFont="1" applyFill="1" applyBorder="1" applyAlignment="1" applyProtection="1">
      <alignment horizontal="centerContinuous" wrapText="1"/>
      <protection/>
    </xf>
    <xf numFmtId="3" fontId="10" fillId="34" borderId="10" xfId="65" applyNumberFormat="1" applyFont="1" applyFill="1" applyBorder="1" applyAlignment="1" applyProtection="1">
      <alignment horizontal="center" vertical="center" wrapText="1"/>
      <protection/>
    </xf>
    <xf numFmtId="3" fontId="7" fillId="0" borderId="0" xfId="63" applyNumberFormat="1" applyFont="1" applyBorder="1" applyAlignment="1" applyProtection="1">
      <alignment vertical="top" wrapText="1"/>
      <protection locked="0"/>
    </xf>
    <xf numFmtId="49" fontId="18" fillId="33" borderId="10" xfId="63" applyNumberFormat="1" applyFont="1" applyFill="1" applyBorder="1" applyAlignment="1" applyProtection="1">
      <alignment vertical="top" wrapText="1"/>
      <protection/>
    </xf>
    <xf numFmtId="3" fontId="25" fillId="34" borderId="0" xfId="64" applyNumberFormat="1" applyFont="1" applyFill="1" applyBorder="1" applyAlignment="1" applyProtection="1">
      <alignment horizontal="center" wrapText="1"/>
      <protection locked="0"/>
    </xf>
    <xf numFmtId="3" fontId="27" fillId="34" borderId="10" xfId="64" applyNumberFormat="1" applyFont="1" applyFill="1" applyBorder="1" applyAlignment="1" applyProtection="1">
      <alignment horizontal="center" wrapText="1"/>
      <protection/>
    </xf>
    <xf numFmtId="3" fontId="64" fillId="34" borderId="10" xfId="65" applyNumberFormat="1" applyFont="1" applyFill="1" applyBorder="1" applyAlignment="1" applyProtection="1">
      <alignment horizontal="center" vertical="center"/>
      <protection locked="0"/>
    </xf>
    <xf numFmtId="3" fontId="64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25" fillId="34" borderId="10" xfId="65" applyNumberFormat="1" applyFont="1" applyFill="1" applyBorder="1" applyAlignment="1" applyProtection="1">
      <alignment horizontal="center"/>
      <protection locked="0"/>
    </xf>
    <xf numFmtId="3" fontId="11" fillId="0" borderId="0" xfId="62" applyNumberFormat="1" applyFont="1">
      <alignment/>
      <protection/>
    </xf>
    <xf numFmtId="3" fontId="65" fillId="35" borderId="0" xfId="62" applyNumberFormat="1" applyFont="1" applyFill="1">
      <alignment/>
      <protection/>
    </xf>
    <xf numFmtId="3" fontId="25" fillId="36" borderId="10" xfId="64" applyNumberFormat="1" applyFont="1" applyFill="1" applyBorder="1" applyAlignment="1" applyProtection="1">
      <alignment horizontal="center" wrapText="1"/>
      <protection/>
    </xf>
    <xf numFmtId="14" fontId="19" fillId="0" borderId="0" xfId="0" applyNumberFormat="1" applyFont="1" applyBorder="1" applyAlignment="1" applyProtection="1">
      <alignment horizontal="left" vertical="top"/>
      <protection locked="0"/>
    </xf>
    <xf numFmtId="14" fontId="19" fillId="34" borderId="0" xfId="0" applyNumberFormat="1" applyFont="1" applyFill="1" applyBorder="1" applyAlignment="1" applyProtection="1">
      <alignment horizontal="left" vertical="top"/>
      <protection locked="0"/>
    </xf>
    <xf numFmtId="14" fontId="19" fillId="0" borderId="0" xfId="0" applyNumberFormat="1" applyFont="1" applyBorder="1" applyAlignment="1" applyProtection="1">
      <alignment horizontal="left" vertical="top"/>
      <protection locked="0"/>
    </xf>
    <xf numFmtId="14" fontId="19" fillId="34" borderId="0" xfId="0" applyNumberFormat="1" applyFont="1" applyFill="1" applyBorder="1" applyAlignment="1" applyProtection="1">
      <alignment horizontal="left" vertical="top"/>
      <protection locked="0"/>
    </xf>
    <xf numFmtId="14" fontId="19" fillId="0" borderId="0" xfId="59" applyNumberFormat="1" applyFont="1" applyAlignment="1" applyProtection="1">
      <alignment vertical="center" wrapText="1"/>
      <protection locked="0"/>
    </xf>
    <xf numFmtId="14" fontId="27" fillId="0" borderId="0" xfId="59" applyNumberFormat="1" applyFont="1" applyAlignment="1" applyProtection="1">
      <alignment vertical="center" wrapText="1"/>
      <protection locked="0"/>
    </xf>
    <xf numFmtId="3" fontId="25" fillId="36" borderId="10" xfId="65" applyNumberFormat="1" applyFont="1" applyFill="1" applyBorder="1" applyAlignment="1" applyProtection="1">
      <alignment horizontal="center" vertical="center"/>
      <protection locked="0"/>
    </xf>
    <xf numFmtId="3" fontId="26" fillId="36" borderId="10" xfId="65" applyNumberFormat="1" applyFont="1" applyFill="1" applyBorder="1" applyAlignment="1" applyProtection="1">
      <alignment horizontal="center" vertical="center"/>
      <protection/>
    </xf>
    <xf numFmtId="3" fontId="25" fillId="36" borderId="10" xfId="65" applyNumberFormat="1" applyFont="1" applyFill="1" applyBorder="1" applyAlignment="1" applyProtection="1">
      <alignment horizontal="center" vertical="center"/>
      <protection/>
    </xf>
    <xf numFmtId="3" fontId="25" fillId="36" borderId="10" xfId="65" applyNumberFormat="1" applyFont="1" applyFill="1" applyBorder="1" applyAlignment="1" applyProtection="1">
      <alignment horizontal="center"/>
      <protection locked="0"/>
    </xf>
    <xf numFmtId="3" fontId="25" fillId="36" borderId="10" xfId="65" applyNumberFormat="1" applyFont="1" applyFill="1" applyBorder="1" applyAlignment="1" applyProtection="1">
      <alignment horizontal="center"/>
      <protection locked="0"/>
    </xf>
    <xf numFmtId="3" fontId="27" fillId="36" borderId="10" xfId="65" applyNumberFormat="1" applyFont="1" applyFill="1" applyBorder="1" applyAlignment="1" applyProtection="1">
      <alignment horizontal="center"/>
      <protection/>
    </xf>
    <xf numFmtId="3" fontId="25" fillId="36" borderId="10" xfId="65" applyNumberFormat="1" applyFont="1" applyFill="1" applyBorder="1" applyAlignment="1" applyProtection="1">
      <alignment horizontal="center"/>
      <protection/>
    </xf>
    <xf numFmtId="3" fontId="26" fillId="36" borderId="10" xfId="65" applyNumberFormat="1" applyFont="1" applyFill="1" applyBorder="1" applyAlignment="1" applyProtection="1">
      <alignment horizontal="center"/>
      <protection/>
    </xf>
    <xf numFmtId="3" fontId="27" fillId="36" borderId="10" xfId="65" applyNumberFormat="1" applyFont="1" applyFill="1" applyBorder="1" applyAlignment="1" applyProtection="1">
      <alignment horizontal="center"/>
      <protection/>
    </xf>
    <xf numFmtId="3" fontId="25" fillId="36" borderId="43" xfId="63" applyNumberFormat="1" applyFont="1" applyFill="1" applyBorder="1" applyAlignment="1" applyProtection="1">
      <alignment horizontal="center" vertical="top" wrapText="1"/>
      <protection locked="0"/>
    </xf>
    <xf numFmtId="3" fontId="26" fillId="36" borderId="43" xfId="63" applyNumberFormat="1" applyFont="1" applyFill="1" applyBorder="1" applyAlignment="1" applyProtection="1">
      <alignment horizontal="center" vertical="top" wrapText="1"/>
      <protection/>
    </xf>
    <xf numFmtId="3" fontId="25" fillId="36" borderId="43" xfId="63" applyNumberFormat="1" applyFont="1" applyFill="1" applyBorder="1" applyAlignment="1" applyProtection="1">
      <alignment horizontal="center" vertical="top" wrapText="1"/>
      <protection/>
    </xf>
    <xf numFmtId="3" fontId="25" fillId="36" borderId="10" xfId="63" applyNumberFormat="1" applyFont="1" applyFill="1" applyBorder="1" applyAlignment="1" applyProtection="1">
      <alignment horizontal="center" vertical="top" wrapText="1"/>
      <protection/>
    </xf>
    <xf numFmtId="3" fontId="25" fillId="36" borderId="10" xfId="63" applyNumberFormat="1" applyFont="1" applyFill="1" applyBorder="1" applyAlignment="1" applyProtection="1">
      <alignment horizontal="center" vertical="top" wrapText="1"/>
      <protection locked="0"/>
    </xf>
    <xf numFmtId="3" fontId="25" fillId="36" borderId="44" xfId="63" applyNumberFormat="1" applyFont="1" applyFill="1" applyBorder="1" applyAlignment="1" applyProtection="1">
      <alignment horizontal="center" vertical="top" wrapText="1"/>
      <protection/>
    </xf>
    <xf numFmtId="3" fontId="25" fillId="36" borderId="47" xfId="0" applyNumberFormat="1" applyFont="1" applyFill="1" applyBorder="1" applyAlignment="1" applyProtection="1">
      <alignment horizontal="center" vertical="top" wrapText="1"/>
      <protection/>
    </xf>
    <xf numFmtId="3" fontId="25" fillId="36" borderId="46" xfId="63" applyNumberFormat="1" applyFont="1" applyFill="1" applyBorder="1" applyAlignment="1" applyProtection="1">
      <alignment horizontal="center" vertical="top" wrapText="1"/>
      <protection locked="0"/>
    </xf>
    <xf numFmtId="3" fontId="26" fillId="36" borderId="46" xfId="63" applyNumberFormat="1" applyFont="1" applyFill="1" applyBorder="1" applyAlignment="1" applyProtection="1">
      <alignment horizontal="center" vertical="top" wrapText="1"/>
      <protection/>
    </xf>
    <xf numFmtId="3" fontId="25" fillId="36" borderId="46" xfId="0" applyNumberFormat="1" applyFont="1" applyFill="1" applyBorder="1" applyAlignment="1" applyProtection="1">
      <alignment horizontal="center" vertical="top" wrapText="1"/>
      <protection/>
    </xf>
    <xf numFmtId="3" fontId="25" fillId="36" borderId="46" xfId="63" applyNumberFormat="1" applyFont="1" applyFill="1" applyBorder="1" applyAlignment="1" applyProtection="1">
      <alignment horizontal="center" vertical="top" wrapText="1"/>
      <protection/>
    </xf>
    <xf numFmtId="3" fontId="27" fillId="36" borderId="46" xfId="63" applyNumberFormat="1" applyFont="1" applyFill="1" applyBorder="1" applyAlignment="1" applyProtection="1">
      <alignment horizontal="center" vertical="top" wrapText="1"/>
      <protection/>
    </xf>
    <xf numFmtId="3" fontId="26" fillId="36" borderId="43" xfId="63" applyNumberFormat="1" applyFont="1" applyFill="1" applyBorder="1" applyAlignment="1" applyProtection="1">
      <alignment horizontal="center" vertical="top" wrapText="1"/>
      <protection locked="0"/>
    </xf>
    <xf numFmtId="3" fontId="27" fillId="36" borderId="43" xfId="63" applyNumberFormat="1" applyFont="1" applyFill="1" applyBorder="1" applyAlignment="1" applyProtection="1">
      <alignment horizontal="center" vertical="top" wrapText="1"/>
      <protection/>
    </xf>
    <xf numFmtId="3" fontId="27" fillId="36" borderId="53" xfId="63" applyNumberFormat="1" applyFont="1" applyFill="1" applyBorder="1" applyAlignment="1" applyProtection="1">
      <alignment horizontal="center" vertical="top" wrapText="1"/>
      <protection/>
    </xf>
    <xf numFmtId="3" fontId="27" fillId="36" borderId="54" xfId="63" applyNumberFormat="1" applyFont="1" applyFill="1" applyBorder="1" applyAlignment="1" applyProtection="1">
      <alignment horizontal="center" vertical="top" wrapText="1"/>
      <protection/>
    </xf>
    <xf numFmtId="0" fontId="19" fillId="0" borderId="0" xfId="63" applyFont="1" applyAlignment="1" applyProtection="1">
      <alignment vertical="top" wrapText="1"/>
      <protection locked="0"/>
    </xf>
    <xf numFmtId="49" fontId="19" fillId="0" borderId="0" xfId="63" applyNumberFormat="1" applyFont="1" applyBorder="1" applyAlignment="1" applyProtection="1">
      <alignment horizontal="left" vertical="top" wrapText="1"/>
      <protection locked="0"/>
    </xf>
    <xf numFmtId="0" fontId="19" fillId="0" borderId="0" xfId="63" applyFont="1" applyBorder="1" applyAlignment="1" applyProtection="1">
      <alignment vertical="top" wrapText="1"/>
      <protection locked="0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19" xfId="63" applyFont="1" applyBorder="1" applyAlignment="1" applyProtection="1">
      <alignment horizontal="right" vertical="top" wrapText="1"/>
      <protection locked="0"/>
    </xf>
    <xf numFmtId="0" fontId="22" fillId="0" borderId="55" xfId="0" applyFont="1" applyBorder="1" applyAlignment="1">
      <alignment horizontal="right" vertical="top" wrapText="1"/>
    </xf>
    <xf numFmtId="1" fontId="19" fillId="34" borderId="0" xfId="65" applyNumberFormat="1" applyFont="1" applyFill="1" applyBorder="1" applyAlignment="1" applyProtection="1">
      <alignment horizontal="left"/>
      <protection locked="0"/>
    </xf>
    <xf numFmtId="0" fontId="10" fillId="34" borderId="0" xfId="65" applyFont="1" applyFill="1" applyBorder="1" applyAlignment="1" applyProtection="1">
      <alignment horizontal="left" wrapText="1"/>
      <protection/>
    </xf>
    <xf numFmtId="183" fontId="19" fillId="0" borderId="0" xfId="63" applyNumberFormat="1" applyFont="1" applyBorder="1" applyAlignment="1" applyProtection="1">
      <alignment horizontal="left" vertical="top" wrapText="1"/>
      <protection/>
    </xf>
    <xf numFmtId="0" fontId="19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9" fillId="0" borderId="0" xfId="64" applyFont="1" applyFill="1" applyAlignment="1" applyProtection="1">
      <alignment horizontal="left" wrapText="1"/>
      <protection locked="0"/>
    </xf>
    <xf numFmtId="0" fontId="19" fillId="0" borderId="0" xfId="64" applyFont="1" applyBorder="1" applyAlignment="1" applyProtection="1">
      <alignment horizontal="center" vertical="center" wrapText="1"/>
      <protection locked="0"/>
    </xf>
    <xf numFmtId="0" fontId="19" fillId="0" borderId="0" xfId="66" applyFont="1" applyAlignment="1">
      <alignment horizontal="center" wrapText="1"/>
      <protection/>
    </xf>
    <xf numFmtId="0" fontId="10" fillId="0" borderId="12" xfId="66" applyFont="1" applyBorder="1" applyAlignment="1">
      <alignment horizontal="center" vertical="center" wrapText="1"/>
      <protection/>
    </xf>
    <xf numFmtId="0" fontId="10" fillId="0" borderId="15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9" fillId="0" borderId="0" xfId="66" applyFont="1" applyBorder="1" applyAlignment="1" applyProtection="1">
      <alignment horizontal="center"/>
      <protection locked="0"/>
    </xf>
    <xf numFmtId="0" fontId="19" fillId="0" borderId="0" xfId="63" applyNumberFormat="1" applyFont="1" applyBorder="1" applyAlignment="1" applyProtection="1">
      <alignment horizontal="left" vertical="top" wrapText="1"/>
      <protection/>
    </xf>
    <xf numFmtId="0" fontId="22" fillId="34" borderId="0" xfId="61" applyFont="1" applyFill="1" applyBorder="1" applyAlignment="1" applyProtection="1">
      <alignment horizontal="right" vertical="justify" wrapText="1"/>
      <protection/>
    </xf>
    <xf numFmtId="0" fontId="22" fillId="0" borderId="0" xfId="66" applyFont="1" applyAlignment="1" applyProtection="1">
      <alignment horizontal="right"/>
      <protection/>
    </xf>
    <xf numFmtId="184" fontId="19" fillId="0" borderId="42" xfId="63" applyNumberFormat="1" applyFont="1" applyBorder="1" applyAlignment="1" applyProtection="1">
      <alignment horizontal="left" vertical="top" wrapText="1"/>
      <protection/>
    </xf>
    <xf numFmtId="0" fontId="19" fillId="0" borderId="0" xfId="66" applyFont="1" applyAlignment="1" applyProtection="1">
      <alignment horizontal="center"/>
      <protection locked="0"/>
    </xf>
    <xf numFmtId="0" fontId="10" fillId="34" borderId="10" xfId="66" applyFont="1" applyFill="1" applyBorder="1" applyAlignment="1">
      <alignment horizontal="center" vertical="center" wrapText="1"/>
      <protection/>
    </xf>
    <xf numFmtId="49" fontId="11" fillId="34" borderId="10" xfId="66" applyNumberFormat="1" applyFont="1" applyFill="1" applyBorder="1" applyAlignment="1">
      <alignment horizontal="center" vertical="center" wrapText="1"/>
      <protection/>
    </xf>
    <xf numFmtId="3" fontId="27" fillId="34" borderId="10" xfId="66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19" fillId="0" borderId="0" xfId="66" applyFont="1" applyBorder="1" applyAlignment="1" applyProtection="1">
      <alignment horizontal="left"/>
      <protection locked="0"/>
    </xf>
    <xf numFmtId="0" fontId="9" fillId="34" borderId="0" xfId="61" applyFont="1" applyFill="1" applyAlignment="1" applyProtection="1">
      <alignment horizontal="center"/>
      <protection locked="0"/>
    </xf>
    <xf numFmtId="0" fontId="7" fillId="34" borderId="0" xfId="61" applyFont="1" applyFill="1" applyAlignment="1" applyProtection="1">
      <alignment horizontal="left"/>
      <protection locked="0"/>
    </xf>
    <xf numFmtId="0" fontId="9" fillId="34" borderId="0" xfId="61" applyFont="1" applyFill="1" applyAlignment="1" applyProtection="1">
      <alignment horizontal="left"/>
      <protection locked="0"/>
    </xf>
    <xf numFmtId="0" fontId="10" fillId="34" borderId="13" xfId="61" applyFont="1" applyFill="1" applyBorder="1" applyAlignment="1" applyProtection="1">
      <alignment horizontal="center" vertical="center" wrapText="1"/>
      <protection/>
    </xf>
    <xf numFmtId="0" fontId="10" fillId="34" borderId="11" xfId="61" applyFont="1" applyFill="1" applyBorder="1" applyAlignment="1" applyProtection="1">
      <alignment horizontal="center" vertical="center" wrapText="1"/>
      <protection/>
    </xf>
    <xf numFmtId="0" fontId="22" fillId="34" borderId="0" xfId="61" applyFont="1" applyFill="1" applyAlignment="1" applyProtection="1">
      <alignment horizontal="center"/>
      <protection locked="0"/>
    </xf>
    <xf numFmtId="0" fontId="19" fillId="34" borderId="0" xfId="61" applyFont="1" applyFill="1" applyAlignment="1" applyProtection="1">
      <alignment horizontal="left"/>
      <protection locked="0"/>
    </xf>
    <xf numFmtId="0" fontId="22" fillId="34" borderId="0" xfId="61" applyFont="1" applyFill="1" applyAlignment="1" applyProtection="1">
      <alignment horizontal="left"/>
      <protection locked="0"/>
    </xf>
    <xf numFmtId="0" fontId="10" fillId="34" borderId="0" xfId="62" applyFont="1" applyFill="1" applyAlignment="1" applyProtection="1">
      <alignment horizontal="center"/>
      <protection locked="0"/>
    </xf>
    <xf numFmtId="0" fontId="10" fillId="34" borderId="0" xfId="62" applyFont="1" applyFill="1" applyAlignment="1" applyProtection="1">
      <alignment horizontal="right"/>
      <protection locked="0"/>
    </xf>
    <xf numFmtId="0" fontId="10" fillId="34" borderId="18" xfId="61" applyFont="1" applyFill="1" applyBorder="1" applyAlignment="1" applyProtection="1">
      <alignment horizontal="center" vertical="center" wrapText="1"/>
      <protection/>
    </xf>
    <xf numFmtId="0" fontId="10" fillId="34" borderId="20" xfId="61" applyFont="1" applyFill="1" applyBorder="1" applyAlignment="1" applyProtection="1">
      <alignment horizontal="center" vertical="center" wrapText="1"/>
      <protection/>
    </xf>
    <xf numFmtId="0" fontId="10" fillId="34" borderId="17" xfId="61" applyFont="1" applyFill="1" applyBorder="1" applyAlignment="1" applyProtection="1">
      <alignment horizontal="center" vertical="center" wrapText="1"/>
      <protection/>
    </xf>
    <xf numFmtId="0" fontId="10" fillId="34" borderId="21" xfId="61" applyFont="1" applyFill="1" applyBorder="1" applyAlignment="1" applyProtection="1">
      <alignment horizontal="center" vertical="center" wrapText="1"/>
      <protection/>
    </xf>
    <xf numFmtId="49" fontId="10" fillId="34" borderId="13" xfId="61" applyNumberFormat="1" applyFont="1" applyFill="1" applyBorder="1" applyAlignment="1" applyProtection="1">
      <alignment horizontal="center" vertical="center" wrapText="1"/>
      <protection/>
    </xf>
    <xf numFmtId="49" fontId="10" fillId="34" borderId="11" xfId="61" applyNumberFormat="1" applyFont="1" applyFill="1" applyBorder="1" applyAlignment="1" applyProtection="1">
      <alignment horizontal="center" vertical="center" wrapText="1"/>
      <protection/>
    </xf>
    <xf numFmtId="0" fontId="19" fillId="34" borderId="0" xfId="61" applyFont="1" applyFill="1" applyAlignment="1" applyProtection="1">
      <alignment horizontal="center"/>
      <protection locked="0"/>
    </xf>
    <xf numFmtId="0" fontId="19" fillId="34" borderId="0" xfId="61" applyFont="1" applyFill="1" applyAlignment="1" applyProtection="1">
      <alignment horizontal="left"/>
      <protection/>
    </xf>
    <xf numFmtId="0" fontId="22" fillId="34" borderId="0" xfId="61" applyFont="1" applyFill="1" applyAlignment="1" applyProtection="1">
      <alignment horizontal="left"/>
      <protection/>
    </xf>
    <xf numFmtId="184" fontId="19" fillId="34" borderId="0" xfId="61" applyNumberFormat="1" applyFont="1" applyFill="1" applyBorder="1" applyAlignment="1" applyProtection="1">
      <alignment horizontal="left" vertical="justify" wrapText="1"/>
      <protection/>
    </xf>
    <xf numFmtId="1" fontId="19" fillId="0" borderId="0" xfId="61" applyNumberFormat="1" applyFont="1" applyBorder="1" applyAlignment="1" applyProtection="1">
      <alignment horizontal="left" vertical="justify" wrapText="1"/>
      <protection/>
    </xf>
    <xf numFmtId="0" fontId="22" fillId="0" borderId="0" xfId="0" applyFont="1" applyAlignment="1" applyProtection="1">
      <alignment horizontal="left"/>
      <protection/>
    </xf>
    <xf numFmtId="184" fontId="19" fillId="0" borderId="0" xfId="61" applyNumberFormat="1" applyFont="1" applyBorder="1" applyAlignment="1" applyProtection="1">
      <alignment horizontal="left" vertical="justify" wrapText="1"/>
      <protection/>
    </xf>
    <xf numFmtId="184" fontId="22" fillId="0" borderId="0" xfId="0" applyNumberFormat="1" applyFont="1" applyAlignment="1" applyProtection="1">
      <alignment horizontal="left"/>
      <protection/>
    </xf>
    <xf numFmtId="49" fontId="11" fillId="34" borderId="0" xfId="58" applyNumberFormat="1" applyFont="1" applyFill="1" applyBorder="1" applyAlignment="1" applyProtection="1">
      <alignment horizontal="left" vertical="center" wrapText="1"/>
      <protection/>
    </xf>
    <xf numFmtId="49" fontId="19" fillId="0" borderId="0" xfId="58" applyNumberFormat="1" applyFont="1" applyAlignment="1" applyProtection="1">
      <alignment horizontal="center" vertical="center" wrapText="1"/>
      <protection/>
    </xf>
    <xf numFmtId="0" fontId="10" fillId="34" borderId="0" xfId="58" applyFont="1" applyFill="1" applyBorder="1" applyAlignment="1" applyProtection="1">
      <alignment horizontal="left" vertical="center" wrapText="1"/>
      <protection locked="0"/>
    </xf>
    <xf numFmtId="0" fontId="19" fillId="34" borderId="0" xfId="58" applyFont="1" applyFill="1" applyBorder="1" applyAlignment="1" applyProtection="1">
      <alignment horizontal="left" vertical="center" wrapText="1"/>
      <protection locked="0"/>
    </xf>
    <xf numFmtId="14" fontId="19" fillId="34" borderId="0" xfId="58" applyNumberFormat="1" applyFont="1" applyFill="1" applyBorder="1" applyAlignment="1" applyProtection="1">
      <alignment horizontal="left" vertical="center" wrapText="1"/>
      <protection locked="0"/>
    </xf>
    <xf numFmtId="1" fontId="10" fillId="34" borderId="0" xfId="62" applyNumberFormat="1" applyFont="1" applyFill="1" applyAlignment="1" applyProtection="1">
      <alignment horizontal="center"/>
      <protection locked="0"/>
    </xf>
    <xf numFmtId="1" fontId="10" fillId="34" borderId="0" xfId="62" applyNumberFormat="1" applyFont="1" applyFill="1" applyAlignment="1" applyProtection="1">
      <alignment horizontal="right"/>
      <protection locked="0"/>
    </xf>
    <xf numFmtId="49" fontId="19" fillId="34" borderId="0" xfId="59" applyNumberFormat="1" applyFont="1" applyFill="1" applyAlignment="1" applyProtection="1">
      <alignment horizontal="center" vertical="center" wrapText="1"/>
      <protection locked="0"/>
    </xf>
    <xf numFmtId="0" fontId="19" fillId="34" borderId="0" xfId="59" applyFont="1" applyFill="1" applyAlignment="1" applyProtection="1">
      <alignment horizontal="left" vertical="center" wrapText="1"/>
      <protection locked="0"/>
    </xf>
    <xf numFmtId="14" fontId="19" fillId="0" borderId="0" xfId="61" applyNumberFormat="1" applyFont="1" applyAlignment="1" applyProtection="1">
      <alignment horizontal="left" vertical="justify"/>
      <protection/>
    </xf>
    <xf numFmtId="0" fontId="19" fillId="0" borderId="0" xfId="61" applyNumberFormat="1" applyFont="1" applyAlignment="1" applyProtection="1">
      <alignment horizontal="left" vertical="justify"/>
      <protection/>
    </xf>
    <xf numFmtId="0" fontId="19" fillId="0" borderId="0" xfId="59" applyFont="1" applyAlignment="1" applyProtection="1">
      <alignment horizontal="center" vertical="center" wrapText="1"/>
      <protection locked="0"/>
    </xf>
    <xf numFmtId="0" fontId="22" fillId="0" borderId="0" xfId="61" applyFont="1" applyAlignment="1" applyProtection="1">
      <alignment horizontal="right"/>
      <protection/>
    </xf>
    <xf numFmtId="0" fontId="22" fillId="0" borderId="0" xfId="63" applyFont="1" applyAlignment="1" applyProtection="1">
      <alignment horizontal="right" vertical="top" wrapText="1"/>
      <protection/>
    </xf>
    <xf numFmtId="0" fontId="22" fillId="0" borderId="0" xfId="0" applyFont="1" applyAlignment="1" applyProtection="1">
      <alignment horizontal="right"/>
      <protection/>
    </xf>
    <xf numFmtId="0" fontId="27" fillId="0" borderId="0" xfId="60" applyFont="1" applyAlignment="1">
      <alignment horizontal="left"/>
      <protection/>
    </xf>
    <xf numFmtId="0" fontId="27" fillId="0" borderId="0" xfId="60" applyFont="1" applyAlignment="1">
      <alignment horizontal="center"/>
      <protection/>
    </xf>
    <xf numFmtId="0" fontId="27" fillId="0" borderId="0" xfId="60" applyFont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5" fillId="0" borderId="0" xfId="60" applyFont="1" applyAlignment="1">
      <alignment horizontal="left" vertical="center" wrapText="1"/>
      <protection/>
    </xf>
    <xf numFmtId="0" fontId="25" fillId="0" borderId="0" xfId="60" applyFont="1" applyAlignment="1">
      <alignment horizontal="right" vertical="center" wrapText="1"/>
      <protection/>
    </xf>
    <xf numFmtId="0" fontId="25" fillId="0" borderId="0" xfId="60" applyFont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i\shared\Documents%20and%20Settings\User\My%20Documents\FORM\otchet.2004_k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 ОТЧЕТ ЗА ДОХОДИТЕ"/>
      <sheetName val="справка №3 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H3">
            <v>121671772</v>
          </cell>
        </row>
        <row r="4">
          <cell r="E4" t="str">
            <v>неконсолидиран</v>
          </cell>
          <cell r="H4">
            <v>113</v>
          </cell>
        </row>
        <row r="19">
          <cell r="H19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00"/>
  <sheetViews>
    <sheetView showZeros="0" view="pageBreakPreview" zoomScale="85" zoomScaleSheetLayoutView="85" zoomScalePageLayoutView="0" workbookViewId="0" topLeftCell="A76">
      <selection activeCell="E108" sqref="E107:E108"/>
    </sheetView>
  </sheetViews>
  <sheetFormatPr defaultColWidth="9.25390625" defaultRowHeight="12.75"/>
  <cols>
    <col min="1" max="1" width="48.75390625" style="56" customWidth="1"/>
    <col min="2" max="2" width="9.75390625" style="56" customWidth="1"/>
    <col min="3" max="4" width="15.75390625" style="56" customWidth="1"/>
    <col min="5" max="5" width="54.75390625" style="56" customWidth="1"/>
    <col min="6" max="6" width="9.75390625" style="60" customWidth="1"/>
    <col min="7" max="7" width="15.75390625" style="56" customWidth="1"/>
    <col min="8" max="8" width="15.75390625" style="61" customWidth="1"/>
    <col min="9" max="9" width="3.375" style="50" customWidth="1"/>
    <col min="10" max="16384" width="9.25390625" style="50" customWidth="1"/>
  </cols>
  <sheetData>
    <row r="1" spans="1:9" ht="15.75">
      <c r="A1" s="522" t="s">
        <v>0</v>
      </c>
      <c r="B1" s="523"/>
      <c r="C1" s="524"/>
      <c r="D1" s="524"/>
      <c r="E1" s="524"/>
      <c r="F1" s="525"/>
      <c r="G1" s="526"/>
      <c r="H1" s="527"/>
      <c r="I1" s="528"/>
    </row>
    <row r="2" spans="1:9" ht="15.75">
      <c r="A2" s="529"/>
      <c r="B2" s="529"/>
      <c r="C2" s="530"/>
      <c r="D2" s="530"/>
      <c r="E2" s="530"/>
      <c r="F2" s="525"/>
      <c r="G2" s="526"/>
      <c r="H2" s="527"/>
      <c r="I2" s="528"/>
    </row>
    <row r="3" spans="1:9" ht="15.75">
      <c r="A3" s="657" t="s">
        <v>1</v>
      </c>
      <c r="B3" s="658"/>
      <c r="C3" s="658"/>
      <c r="D3" s="658"/>
      <c r="E3" s="532" t="s">
        <v>773</v>
      </c>
      <c r="F3" s="533" t="s">
        <v>2</v>
      </c>
      <c r="G3" s="527"/>
      <c r="H3" s="534">
        <v>121671772</v>
      </c>
      <c r="I3" s="528"/>
    </row>
    <row r="4" spans="1:9" ht="15.75">
      <c r="A4" s="657" t="s">
        <v>756</v>
      </c>
      <c r="B4" s="659"/>
      <c r="C4" s="659"/>
      <c r="D4" s="659"/>
      <c r="E4" s="535" t="s">
        <v>770</v>
      </c>
      <c r="F4" s="660" t="s">
        <v>3</v>
      </c>
      <c r="G4" s="661"/>
      <c r="H4" s="534">
        <v>113</v>
      </c>
      <c r="I4" s="528"/>
    </row>
    <row r="5" spans="1:9" ht="15.75">
      <c r="A5" s="657" t="s">
        <v>757</v>
      </c>
      <c r="B5" s="658"/>
      <c r="C5" s="658"/>
      <c r="D5" s="658"/>
      <c r="E5" s="536">
        <v>41547</v>
      </c>
      <c r="F5" s="525"/>
      <c r="G5" s="526"/>
      <c r="H5" s="537" t="s">
        <v>5</v>
      </c>
      <c r="I5" s="528"/>
    </row>
    <row r="6" spans="1:9" ht="16.5" thickBot="1">
      <c r="A6" s="531"/>
      <c r="B6" s="531"/>
      <c r="C6" s="538"/>
      <c r="D6" s="537"/>
      <c r="E6" s="537"/>
      <c r="F6" s="525"/>
      <c r="G6" s="526"/>
      <c r="H6" s="537"/>
      <c r="I6" s="528"/>
    </row>
    <row r="7" spans="1:9" ht="28.5">
      <c r="A7" s="78" t="s">
        <v>6</v>
      </c>
      <c r="B7" s="197" t="s">
        <v>7</v>
      </c>
      <c r="C7" s="206" t="s">
        <v>8</v>
      </c>
      <c r="D7" s="207" t="s">
        <v>9</v>
      </c>
      <c r="E7" s="205" t="s">
        <v>10</v>
      </c>
      <c r="F7" s="197" t="s">
        <v>7</v>
      </c>
      <c r="G7" s="207" t="s">
        <v>11</v>
      </c>
      <c r="H7" s="196" t="s">
        <v>12</v>
      </c>
      <c r="I7" s="195"/>
    </row>
    <row r="8" spans="1:9" ht="15" thickBot="1">
      <c r="A8" s="588" t="s">
        <v>13</v>
      </c>
      <c r="B8" s="589" t="s">
        <v>14</v>
      </c>
      <c r="C8" s="590">
        <v>1</v>
      </c>
      <c r="D8" s="591">
        <v>2</v>
      </c>
      <c r="E8" s="592" t="s">
        <v>13</v>
      </c>
      <c r="F8" s="589" t="s">
        <v>14</v>
      </c>
      <c r="G8" s="591">
        <v>1</v>
      </c>
      <c r="H8" s="593">
        <v>2</v>
      </c>
      <c r="I8" s="195"/>
    </row>
    <row r="9" spans="1:9" ht="18.75">
      <c r="A9" s="594" t="s">
        <v>15</v>
      </c>
      <c r="B9" s="595"/>
      <c r="C9" s="596"/>
      <c r="D9" s="596"/>
      <c r="E9" s="597" t="s">
        <v>16</v>
      </c>
      <c r="F9" s="598"/>
      <c r="G9" s="599"/>
      <c r="H9" s="599"/>
      <c r="I9" s="268"/>
    </row>
    <row r="10" spans="1:9" ht="18.75">
      <c r="A10" s="79" t="s">
        <v>17</v>
      </c>
      <c r="B10" s="198"/>
      <c r="C10" s="436"/>
      <c r="D10" s="436"/>
      <c r="E10" s="218" t="s">
        <v>18</v>
      </c>
      <c r="F10" s="192"/>
      <c r="G10" s="645"/>
      <c r="H10" s="445"/>
      <c r="I10" s="268"/>
    </row>
    <row r="11" spans="1:9" ht="18.75">
      <c r="A11" s="79" t="s">
        <v>19</v>
      </c>
      <c r="B11" s="83" t="s">
        <v>20</v>
      </c>
      <c r="C11" s="437"/>
      <c r="D11" s="437"/>
      <c r="E11" s="218" t="s">
        <v>21</v>
      </c>
      <c r="F11" s="208" t="s">
        <v>22</v>
      </c>
      <c r="G11" s="646">
        <v>30672</v>
      </c>
      <c r="H11" s="446">
        <v>30672</v>
      </c>
      <c r="I11" s="268"/>
    </row>
    <row r="12" spans="1:9" ht="18.75">
      <c r="A12" s="79" t="s">
        <v>23</v>
      </c>
      <c r="B12" s="83" t="s">
        <v>24</v>
      </c>
      <c r="C12" s="639"/>
      <c r="D12" s="437"/>
      <c r="E12" s="218" t="s">
        <v>25</v>
      </c>
      <c r="F12" s="208" t="s">
        <v>26</v>
      </c>
      <c r="G12" s="646"/>
      <c r="H12" s="446"/>
      <c r="I12" s="268"/>
    </row>
    <row r="13" spans="1:9" ht="18.75">
      <c r="A13" s="79" t="s">
        <v>27</v>
      </c>
      <c r="B13" s="83" t="s">
        <v>28</v>
      </c>
      <c r="C13" s="639">
        <v>38</v>
      </c>
      <c r="D13" s="437">
        <v>41</v>
      </c>
      <c r="E13" s="218" t="s">
        <v>29</v>
      </c>
      <c r="F13" s="208" t="s">
        <v>30</v>
      </c>
      <c r="G13" s="646"/>
      <c r="H13" s="446"/>
      <c r="I13" s="268"/>
    </row>
    <row r="14" spans="1:9" ht="18.75">
      <c r="A14" s="79" t="s">
        <v>31</v>
      </c>
      <c r="B14" s="83" t="s">
        <v>32</v>
      </c>
      <c r="C14" s="639"/>
      <c r="D14" s="437"/>
      <c r="E14" s="219" t="s">
        <v>33</v>
      </c>
      <c r="F14" s="208" t="s">
        <v>34</v>
      </c>
      <c r="G14" s="646"/>
      <c r="H14" s="446"/>
      <c r="I14" s="268"/>
    </row>
    <row r="15" spans="1:9" ht="18.75">
      <c r="A15" s="79" t="s">
        <v>35</v>
      </c>
      <c r="B15" s="83" t="s">
        <v>36</v>
      </c>
      <c r="C15" s="639">
        <v>4</v>
      </c>
      <c r="D15" s="437">
        <v>178</v>
      </c>
      <c r="E15" s="219" t="s">
        <v>37</v>
      </c>
      <c r="F15" s="208" t="s">
        <v>38</v>
      </c>
      <c r="G15" s="646"/>
      <c r="H15" s="446"/>
      <c r="I15" s="268"/>
    </row>
    <row r="16" spans="1:9" ht="18.75">
      <c r="A16" s="79" t="s">
        <v>39</v>
      </c>
      <c r="B16" s="199" t="s">
        <v>40</v>
      </c>
      <c r="C16" s="639">
        <v>31</v>
      </c>
      <c r="D16" s="437">
        <v>45</v>
      </c>
      <c r="E16" s="219" t="s">
        <v>41</v>
      </c>
      <c r="F16" s="208" t="s">
        <v>42</v>
      </c>
      <c r="G16" s="646"/>
      <c r="H16" s="446"/>
      <c r="I16" s="268"/>
    </row>
    <row r="17" spans="1:18" ht="25.5">
      <c r="A17" s="79" t="s">
        <v>43</v>
      </c>
      <c r="B17" s="83" t="s">
        <v>44</v>
      </c>
      <c r="C17" s="639"/>
      <c r="D17" s="437"/>
      <c r="E17" s="219" t="s">
        <v>45</v>
      </c>
      <c r="F17" s="209" t="s">
        <v>46</v>
      </c>
      <c r="G17" s="647">
        <f>G11+G14+G15+G16</f>
        <v>30672</v>
      </c>
      <c r="H17" s="447">
        <f>H11+H14+H15+H16</f>
        <v>30672</v>
      </c>
      <c r="I17" s="456"/>
      <c r="J17" s="87"/>
      <c r="K17" s="87"/>
      <c r="L17" s="87"/>
      <c r="M17" s="87"/>
      <c r="N17" s="87"/>
      <c r="O17" s="87"/>
      <c r="P17" s="87"/>
      <c r="Q17" s="87"/>
      <c r="R17" s="87"/>
    </row>
    <row r="18" spans="1:9" ht="18.75">
      <c r="A18" s="79" t="s">
        <v>47</v>
      </c>
      <c r="B18" s="83" t="s">
        <v>48</v>
      </c>
      <c r="C18" s="639"/>
      <c r="D18" s="437">
        <v>1</v>
      </c>
      <c r="E18" s="218" t="s">
        <v>49</v>
      </c>
      <c r="F18" s="80"/>
      <c r="G18" s="648"/>
      <c r="H18" s="444"/>
      <c r="I18" s="268"/>
    </row>
    <row r="19" spans="1:15" ht="19.5">
      <c r="A19" s="79" t="s">
        <v>50</v>
      </c>
      <c r="B19" s="200" t="s">
        <v>51</v>
      </c>
      <c r="C19" s="640">
        <f>SUM(C13:C18)</f>
        <v>73</v>
      </c>
      <c r="D19" s="438">
        <f>SUM(D13:D18)</f>
        <v>265</v>
      </c>
      <c r="E19" s="218" t="s">
        <v>52</v>
      </c>
      <c r="F19" s="208" t="s">
        <v>53</v>
      </c>
      <c r="G19" s="646">
        <v>43</v>
      </c>
      <c r="H19" s="446">
        <v>43</v>
      </c>
      <c r="I19" s="456"/>
      <c r="J19" s="87"/>
      <c r="K19" s="87"/>
      <c r="L19" s="87"/>
      <c r="M19" s="87"/>
      <c r="N19" s="87"/>
      <c r="O19" s="87"/>
    </row>
    <row r="20" spans="1:9" ht="18.75">
      <c r="A20" s="79" t="s">
        <v>54</v>
      </c>
      <c r="B20" s="200" t="s">
        <v>55</v>
      </c>
      <c r="C20" s="639"/>
      <c r="D20" s="437"/>
      <c r="E20" s="218" t="s">
        <v>56</v>
      </c>
      <c r="F20" s="208" t="s">
        <v>57</v>
      </c>
      <c r="G20" s="646"/>
      <c r="H20" s="446"/>
      <c r="I20" s="268"/>
    </row>
    <row r="21" spans="1:18" ht="18.75">
      <c r="A21" s="79" t="s">
        <v>58</v>
      </c>
      <c r="B21" s="201" t="s">
        <v>59</v>
      </c>
      <c r="C21" s="639"/>
      <c r="D21" s="437"/>
      <c r="E21" s="220" t="s">
        <v>60</v>
      </c>
      <c r="F21" s="208" t="s">
        <v>61</v>
      </c>
      <c r="G21" s="649">
        <f>G22+G23+G24</f>
        <v>5533</v>
      </c>
      <c r="H21" s="448">
        <v>5533</v>
      </c>
      <c r="I21" s="456"/>
      <c r="J21" s="87"/>
      <c r="K21" s="87"/>
      <c r="L21" s="87"/>
      <c r="M21" s="88"/>
      <c r="N21" s="87"/>
      <c r="O21" s="87"/>
      <c r="P21" s="87"/>
      <c r="Q21" s="87"/>
      <c r="R21" s="87"/>
    </row>
    <row r="22" spans="1:9" ht="18.75">
      <c r="A22" s="79" t="s">
        <v>62</v>
      </c>
      <c r="B22" s="83"/>
      <c r="C22" s="641"/>
      <c r="D22" s="436"/>
      <c r="E22" s="219" t="s">
        <v>63</v>
      </c>
      <c r="F22" s="208" t="s">
        <v>64</v>
      </c>
      <c r="G22" s="646">
        <v>3067</v>
      </c>
      <c r="H22" s="446">
        <v>3067</v>
      </c>
      <c r="I22" s="268"/>
    </row>
    <row r="23" spans="1:13" ht="18.75">
      <c r="A23" s="79" t="s">
        <v>65</v>
      </c>
      <c r="B23" s="83" t="s">
        <v>66</v>
      </c>
      <c r="C23" s="639"/>
      <c r="D23" s="437"/>
      <c r="E23" s="221" t="s">
        <v>67</v>
      </c>
      <c r="F23" s="208" t="s">
        <v>68</v>
      </c>
      <c r="G23" s="646"/>
      <c r="H23" s="446"/>
      <c r="I23" s="268"/>
      <c r="M23" s="52"/>
    </row>
    <row r="24" spans="1:9" ht="18.75">
      <c r="A24" s="79" t="s">
        <v>69</v>
      </c>
      <c r="B24" s="83" t="s">
        <v>70</v>
      </c>
      <c r="C24" s="639">
        <v>1</v>
      </c>
      <c r="D24" s="437">
        <v>1</v>
      </c>
      <c r="E24" s="218" t="s">
        <v>71</v>
      </c>
      <c r="F24" s="208" t="s">
        <v>72</v>
      </c>
      <c r="G24" s="646">
        <f>1805+661</f>
        <v>2466</v>
      </c>
      <c r="H24" s="446">
        <v>2466</v>
      </c>
      <c r="I24" s="268"/>
    </row>
    <row r="25" spans="1:18" ht="19.5">
      <c r="A25" s="79" t="s">
        <v>73</v>
      </c>
      <c r="B25" s="83" t="s">
        <v>74</v>
      </c>
      <c r="C25" s="639"/>
      <c r="D25" s="437"/>
      <c r="E25" s="221" t="s">
        <v>75</v>
      </c>
      <c r="F25" s="209" t="s">
        <v>76</v>
      </c>
      <c r="G25" s="447">
        <f>G19+G20+G21</f>
        <v>5576</v>
      </c>
      <c r="H25" s="447">
        <f>H19+H20+H21</f>
        <v>5576</v>
      </c>
      <c r="I25" s="456"/>
      <c r="J25" s="87"/>
      <c r="K25" s="87"/>
      <c r="L25" s="87"/>
      <c r="M25" s="88"/>
      <c r="N25" s="87"/>
      <c r="O25" s="87"/>
      <c r="P25" s="87"/>
      <c r="Q25" s="87"/>
      <c r="R25" s="87"/>
    </row>
    <row r="26" spans="1:9" ht="18.75">
      <c r="A26" s="79" t="s">
        <v>77</v>
      </c>
      <c r="B26" s="83" t="s">
        <v>78</v>
      </c>
      <c r="C26" s="639"/>
      <c r="D26" s="437"/>
      <c r="E26" s="218" t="s">
        <v>79</v>
      </c>
      <c r="F26" s="80"/>
      <c r="G26" s="444"/>
      <c r="H26" s="444"/>
      <c r="I26" s="268"/>
    </row>
    <row r="27" spans="1:18" ht="19.5">
      <c r="A27" s="79" t="s">
        <v>80</v>
      </c>
      <c r="B27" s="201" t="s">
        <v>81</v>
      </c>
      <c r="C27" s="640">
        <f>SUM(C23:C26)</f>
        <v>1</v>
      </c>
      <c r="D27" s="438">
        <f>SUM(D23:D26)</f>
        <v>1</v>
      </c>
      <c r="E27" s="221" t="s">
        <v>82</v>
      </c>
      <c r="F27" s="208" t="s">
        <v>83</v>
      </c>
      <c r="G27" s="448">
        <f>SUM(G28:G30)</f>
        <v>-36035</v>
      </c>
      <c r="H27" s="448">
        <v>-10681</v>
      </c>
      <c r="I27" s="456"/>
      <c r="J27" s="87"/>
      <c r="K27" s="87"/>
      <c r="L27" s="87"/>
      <c r="M27" s="88"/>
      <c r="N27" s="87"/>
      <c r="O27" s="87"/>
      <c r="P27" s="87"/>
      <c r="Q27" s="87"/>
      <c r="R27" s="87"/>
    </row>
    <row r="28" spans="1:9" ht="18.75">
      <c r="A28" s="79"/>
      <c r="B28" s="83"/>
      <c r="C28" s="641"/>
      <c r="D28" s="436"/>
      <c r="E28" s="218" t="s">
        <v>84</v>
      </c>
      <c r="F28" s="208" t="s">
        <v>85</v>
      </c>
      <c r="G28" s="446">
        <v>0</v>
      </c>
      <c r="H28" s="446">
        <v>0</v>
      </c>
      <c r="I28" s="268"/>
    </row>
    <row r="29" spans="1:13" ht="18.75">
      <c r="A29" s="79" t="s">
        <v>86</v>
      </c>
      <c r="B29" s="83"/>
      <c r="C29" s="641"/>
      <c r="D29" s="436"/>
      <c r="E29" s="220" t="s">
        <v>87</v>
      </c>
      <c r="F29" s="208" t="s">
        <v>88</v>
      </c>
      <c r="G29" s="446">
        <v>-36035</v>
      </c>
      <c r="H29" s="446">
        <v>-10681</v>
      </c>
      <c r="I29" s="268"/>
      <c r="M29" s="52"/>
    </row>
    <row r="30" spans="1:9" ht="18.75">
      <c r="A30" s="79" t="s">
        <v>89</v>
      </c>
      <c r="B30" s="83" t="s">
        <v>90</v>
      </c>
      <c r="C30" s="639"/>
      <c r="D30" s="437"/>
      <c r="E30" s="218" t="s">
        <v>91</v>
      </c>
      <c r="F30" s="208" t="s">
        <v>92</v>
      </c>
      <c r="G30" s="446"/>
      <c r="H30" s="446"/>
      <c r="I30" s="268"/>
    </row>
    <row r="31" spans="1:13" ht="18.75">
      <c r="A31" s="79" t="s">
        <v>93</v>
      </c>
      <c r="B31" s="83" t="s">
        <v>94</v>
      </c>
      <c r="C31" s="639"/>
      <c r="D31" s="437"/>
      <c r="E31" s="221" t="s">
        <v>95</v>
      </c>
      <c r="F31" s="208" t="s">
        <v>96</v>
      </c>
      <c r="G31" s="446"/>
      <c r="H31" s="446"/>
      <c r="I31" s="268"/>
      <c r="M31" s="52"/>
    </row>
    <row r="32" spans="1:15" ht="18.75">
      <c r="A32" s="79" t="s">
        <v>97</v>
      </c>
      <c r="B32" s="201" t="s">
        <v>98</v>
      </c>
      <c r="C32" s="641">
        <f>C30+C31</f>
        <v>0</v>
      </c>
      <c r="D32" s="436">
        <f>D30+D31</f>
        <v>0</v>
      </c>
      <c r="E32" s="219" t="s">
        <v>99</v>
      </c>
      <c r="F32" s="208" t="s">
        <v>100</v>
      </c>
      <c r="G32" s="446">
        <v>-2930</v>
      </c>
      <c r="H32" s="446">
        <v>-25354</v>
      </c>
      <c r="I32" s="456"/>
      <c r="J32" s="87"/>
      <c r="K32" s="87"/>
      <c r="L32" s="87"/>
      <c r="M32" s="87"/>
      <c r="N32" s="87"/>
      <c r="O32" s="87"/>
    </row>
    <row r="33" spans="1:18" ht="19.5">
      <c r="A33" s="79" t="s">
        <v>101</v>
      </c>
      <c r="B33" s="199"/>
      <c r="C33" s="641"/>
      <c r="D33" s="436"/>
      <c r="E33" s="221" t="s">
        <v>102</v>
      </c>
      <c r="F33" s="209" t="s">
        <v>103</v>
      </c>
      <c r="G33" s="447">
        <f>G27+G31+G32</f>
        <v>-38965</v>
      </c>
      <c r="H33" s="447">
        <f>H27+H31+H32</f>
        <v>-36035</v>
      </c>
      <c r="I33" s="456"/>
      <c r="J33" s="87"/>
      <c r="K33" s="87"/>
      <c r="L33" s="87"/>
      <c r="M33" s="87"/>
      <c r="N33" s="87"/>
      <c r="O33" s="87"/>
      <c r="P33" s="87"/>
      <c r="Q33" s="87"/>
      <c r="R33" s="87"/>
    </row>
    <row r="34" spans="1:14" ht="18.75">
      <c r="A34" s="79" t="s">
        <v>748</v>
      </c>
      <c r="B34" s="457" t="s">
        <v>104</v>
      </c>
      <c r="C34" s="642">
        <f>SUM(C35:C38)</f>
        <v>36095</v>
      </c>
      <c r="D34" s="458">
        <f>SUM(D35:D38)</f>
        <v>36095</v>
      </c>
      <c r="E34" s="218"/>
      <c r="F34" s="459"/>
      <c r="G34" s="451"/>
      <c r="H34" s="451"/>
      <c r="I34" s="456"/>
      <c r="J34" s="87"/>
      <c r="K34" s="87"/>
      <c r="L34" s="87"/>
      <c r="M34" s="87"/>
      <c r="N34" s="87"/>
    </row>
    <row r="35" spans="1:9" ht="18.75">
      <c r="A35" s="79" t="s">
        <v>105</v>
      </c>
      <c r="B35" s="434" t="s">
        <v>106</v>
      </c>
      <c r="C35" s="643">
        <v>36090</v>
      </c>
      <c r="D35" s="440">
        <v>36090</v>
      </c>
      <c r="E35" s="222"/>
      <c r="F35" s="271"/>
      <c r="G35" s="451"/>
      <c r="H35" s="451"/>
      <c r="I35" s="268"/>
    </row>
    <row r="36" spans="1:18" ht="18.75">
      <c r="A36" s="79" t="s">
        <v>107</v>
      </c>
      <c r="B36" s="83" t="s">
        <v>108</v>
      </c>
      <c r="C36" s="639"/>
      <c r="D36" s="437"/>
      <c r="E36" s="218" t="s">
        <v>109</v>
      </c>
      <c r="F36" s="210" t="s">
        <v>110</v>
      </c>
      <c r="G36" s="650">
        <f>G25+G17+G33</f>
        <v>-2717</v>
      </c>
      <c r="H36" s="450">
        <f>H25+H17+H33</f>
        <v>213</v>
      </c>
      <c r="I36" s="456"/>
      <c r="J36" s="87"/>
      <c r="K36" s="87"/>
      <c r="L36" s="87"/>
      <c r="M36" s="87"/>
      <c r="N36" s="87"/>
      <c r="O36" s="87"/>
      <c r="P36" s="87"/>
      <c r="Q36" s="87"/>
      <c r="R36" s="87"/>
    </row>
    <row r="37" spans="1:13" ht="18.75">
      <c r="A37" s="79" t="s">
        <v>111</v>
      </c>
      <c r="B37" s="83" t="s">
        <v>112</v>
      </c>
      <c r="C37" s="639"/>
      <c r="D37" s="437"/>
      <c r="E37" s="218"/>
      <c r="F37" s="82"/>
      <c r="G37" s="449"/>
      <c r="H37" s="449"/>
      <c r="I37" s="268"/>
      <c r="M37" s="52"/>
    </row>
    <row r="38" spans="1:9" ht="18.75">
      <c r="A38" s="79" t="s">
        <v>113</v>
      </c>
      <c r="B38" s="83" t="s">
        <v>114</v>
      </c>
      <c r="C38" s="639">
        <v>5</v>
      </c>
      <c r="D38" s="437">
        <v>5</v>
      </c>
      <c r="E38" s="223"/>
      <c r="F38" s="81"/>
      <c r="G38" s="445"/>
      <c r="H38" s="445"/>
      <c r="I38" s="268"/>
    </row>
    <row r="39" spans="1:15" ht="18.75">
      <c r="A39" s="79" t="s">
        <v>115</v>
      </c>
      <c r="B39" s="83" t="s">
        <v>116</v>
      </c>
      <c r="C39" s="644"/>
      <c r="D39" s="439"/>
      <c r="E39" s="224" t="s">
        <v>117</v>
      </c>
      <c r="F39" s="210" t="s">
        <v>118</v>
      </c>
      <c r="G39" s="446"/>
      <c r="H39" s="446"/>
      <c r="I39" s="456"/>
      <c r="J39" s="87"/>
      <c r="K39" s="87"/>
      <c r="L39" s="87"/>
      <c r="M39" s="88"/>
      <c r="N39" s="87"/>
      <c r="O39" s="87"/>
    </row>
    <row r="40" spans="1:9" ht="18.75">
      <c r="A40" s="79" t="s">
        <v>119</v>
      </c>
      <c r="B40" s="83" t="s">
        <v>120</v>
      </c>
      <c r="C40" s="437"/>
      <c r="D40" s="437"/>
      <c r="E40" s="219"/>
      <c r="F40" s="269"/>
      <c r="G40" s="451"/>
      <c r="H40" s="451"/>
      <c r="I40" s="268"/>
    </row>
    <row r="41" spans="1:9" ht="18.75">
      <c r="A41" s="79" t="s">
        <v>121</v>
      </c>
      <c r="B41" s="434" t="s">
        <v>122</v>
      </c>
      <c r="C41" s="440"/>
      <c r="D41" s="440"/>
      <c r="E41" s="224" t="s">
        <v>123</v>
      </c>
      <c r="F41" s="271"/>
      <c r="G41" s="451"/>
      <c r="H41" s="451"/>
      <c r="I41" s="268"/>
    </row>
    <row r="42" spans="1:9" ht="18.75">
      <c r="A42" s="79" t="s">
        <v>124</v>
      </c>
      <c r="B42" s="83" t="s">
        <v>125</v>
      </c>
      <c r="C42" s="441"/>
      <c r="D42" s="441"/>
      <c r="E42" s="270" t="s">
        <v>126</v>
      </c>
      <c r="F42" s="81"/>
      <c r="G42" s="445"/>
      <c r="H42" s="445"/>
      <c r="I42" s="268"/>
    </row>
    <row r="43" spans="1:13" ht="18.75">
      <c r="A43" s="79" t="s">
        <v>127</v>
      </c>
      <c r="B43" s="83" t="s">
        <v>128</v>
      </c>
      <c r="C43" s="437"/>
      <c r="D43" s="437"/>
      <c r="E43" s="219" t="s">
        <v>129</v>
      </c>
      <c r="F43" s="208" t="s">
        <v>130</v>
      </c>
      <c r="G43" s="446"/>
      <c r="H43" s="446"/>
      <c r="I43" s="268"/>
      <c r="M43" s="52"/>
    </row>
    <row r="44" spans="1:9" ht="24.75" customHeight="1">
      <c r="A44" s="79" t="s">
        <v>131</v>
      </c>
      <c r="B44" s="83" t="s">
        <v>132</v>
      </c>
      <c r="C44" s="437"/>
      <c r="D44" s="437"/>
      <c r="E44" s="615" t="s">
        <v>133</v>
      </c>
      <c r="F44" s="208" t="s">
        <v>134</v>
      </c>
      <c r="G44" s="646">
        <f>46458+1+51</f>
        <v>46510</v>
      </c>
      <c r="H44" s="446">
        <v>50277</v>
      </c>
      <c r="I44" s="268"/>
    </row>
    <row r="45" spans="1:15" ht="18.75">
      <c r="A45" s="79" t="s">
        <v>135</v>
      </c>
      <c r="B45" s="200" t="s">
        <v>136</v>
      </c>
      <c r="C45" s="641">
        <f>C34+C39+C44</f>
        <v>36095</v>
      </c>
      <c r="D45" s="436">
        <f>D34+D39+D44</f>
        <v>36095</v>
      </c>
      <c r="E45" s="220" t="s">
        <v>137</v>
      </c>
      <c r="F45" s="208" t="s">
        <v>138</v>
      </c>
      <c r="G45" s="646"/>
      <c r="H45" s="446"/>
      <c r="I45" s="456"/>
      <c r="J45" s="87"/>
      <c r="K45" s="87"/>
      <c r="L45" s="87"/>
      <c r="M45" s="88"/>
      <c r="N45" s="87"/>
      <c r="O45" s="87"/>
    </row>
    <row r="46" spans="1:9" ht="18.75">
      <c r="A46" s="79" t="s">
        <v>139</v>
      </c>
      <c r="B46" s="83"/>
      <c r="C46" s="436"/>
      <c r="D46" s="436"/>
      <c r="E46" s="218" t="s">
        <v>781</v>
      </c>
      <c r="F46" s="208" t="s">
        <v>140</v>
      </c>
      <c r="G46" s="646"/>
      <c r="H46" s="446"/>
      <c r="I46" s="268"/>
    </row>
    <row r="47" spans="1:13" ht="18.75">
      <c r="A47" s="79" t="s">
        <v>141</v>
      </c>
      <c r="B47" s="83" t="s">
        <v>142</v>
      </c>
      <c r="C47" s="437"/>
      <c r="D47" s="437"/>
      <c r="E47" s="220" t="s">
        <v>143</v>
      </c>
      <c r="F47" s="208" t="s">
        <v>144</v>
      </c>
      <c r="G47" s="646"/>
      <c r="H47" s="446"/>
      <c r="I47" s="268"/>
      <c r="M47" s="52"/>
    </row>
    <row r="48" spans="1:9" ht="18.75">
      <c r="A48" s="79" t="s">
        <v>782</v>
      </c>
      <c r="B48" s="199" t="s">
        <v>145</v>
      </c>
      <c r="C48" s="437"/>
      <c r="D48" s="437"/>
      <c r="E48" s="218" t="s">
        <v>146</v>
      </c>
      <c r="F48" s="208" t="s">
        <v>147</v>
      </c>
      <c r="G48" s="646">
        <v>581</v>
      </c>
      <c r="H48" s="446">
        <v>599</v>
      </c>
      <c r="I48" s="268"/>
    </row>
    <row r="49" spans="1:18" ht="19.5">
      <c r="A49" s="79" t="s">
        <v>148</v>
      </c>
      <c r="B49" s="83" t="s">
        <v>149</v>
      </c>
      <c r="C49" s="437"/>
      <c r="D49" s="437"/>
      <c r="E49" s="220" t="s">
        <v>50</v>
      </c>
      <c r="F49" s="209" t="s">
        <v>150</v>
      </c>
      <c r="G49" s="447">
        <f>SUM(G43:G48)</f>
        <v>47091</v>
      </c>
      <c r="H49" s="447">
        <f>SUM(H43:H48)</f>
        <v>50876</v>
      </c>
      <c r="I49" s="456"/>
      <c r="J49" s="87"/>
      <c r="K49" s="87"/>
      <c r="L49" s="87"/>
      <c r="M49" s="87"/>
      <c r="N49" s="87"/>
      <c r="O49" s="87"/>
      <c r="P49" s="87"/>
      <c r="Q49" s="87"/>
      <c r="R49" s="87"/>
    </row>
    <row r="50" spans="1:9" ht="18.75">
      <c r="A50" s="79" t="s">
        <v>77</v>
      </c>
      <c r="B50" s="83" t="s">
        <v>151</v>
      </c>
      <c r="C50" s="437"/>
      <c r="D50" s="437"/>
      <c r="E50" s="218"/>
      <c r="F50" s="208"/>
      <c r="G50" s="448"/>
      <c r="H50" s="448"/>
      <c r="I50" s="268"/>
    </row>
    <row r="51" spans="1:15" ht="19.5">
      <c r="A51" s="79" t="s">
        <v>152</v>
      </c>
      <c r="B51" s="200" t="s">
        <v>153</v>
      </c>
      <c r="C51" s="438">
        <f>SUM(C47:C50)</f>
        <v>0</v>
      </c>
      <c r="D51" s="438">
        <f>SUM(D47:D50)</f>
        <v>0</v>
      </c>
      <c r="E51" s="220" t="s">
        <v>154</v>
      </c>
      <c r="F51" s="209" t="s">
        <v>155</v>
      </c>
      <c r="G51" s="446"/>
      <c r="H51" s="446"/>
      <c r="I51" s="456"/>
      <c r="J51" s="87"/>
      <c r="K51" s="87"/>
      <c r="L51" s="87"/>
      <c r="M51" s="87"/>
      <c r="N51" s="87"/>
      <c r="O51" s="87"/>
    </row>
    <row r="52" spans="1:9" ht="18.75">
      <c r="A52" s="79" t="s">
        <v>156</v>
      </c>
      <c r="B52" s="200"/>
      <c r="C52" s="436"/>
      <c r="D52" s="436"/>
      <c r="E52" s="218" t="s">
        <v>157</v>
      </c>
      <c r="F52" s="209" t="s">
        <v>158</v>
      </c>
      <c r="G52" s="446"/>
      <c r="H52" s="446"/>
      <c r="I52" s="268"/>
    </row>
    <row r="53" spans="1:9" ht="18.75">
      <c r="A53" s="79" t="s">
        <v>159</v>
      </c>
      <c r="B53" s="200" t="s">
        <v>160</v>
      </c>
      <c r="C53" s="437"/>
      <c r="D53" s="437"/>
      <c r="E53" s="218" t="s">
        <v>161</v>
      </c>
      <c r="F53" s="209" t="s">
        <v>162</v>
      </c>
      <c r="G53" s="446">
        <v>0</v>
      </c>
      <c r="H53" s="446">
        <v>0</v>
      </c>
      <c r="I53" s="268"/>
    </row>
    <row r="54" spans="1:9" ht="19.5">
      <c r="A54" s="79" t="s">
        <v>163</v>
      </c>
      <c r="B54" s="200" t="s">
        <v>164</v>
      </c>
      <c r="C54" s="651">
        <v>79</v>
      </c>
      <c r="D54" s="442">
        <v>79</v>
      </c>
      <c r="E54" s="218" t="s">
        <v>165</v>
      </c>
      <c r="F54" s="209" t="s">
        <v>166</v>
      </c>
      <c r="G54" s="446"/>
      <c r="H54" s="446"/>
      <c r="I54" s="268"/>
    </row>
    <row r="55" spans="1:18" ht="18.75">
      <c r="A55" s="84" t="s">
        <v>167</v>
      </c>
      <c r="B55" s="202" t="s">
        <v>168</v>
      </c>
      <c r="C55" s="443">
        <f>C19+C20+C21+C27+C32+C45+C51+C53+C54</f>
        <v>36248</v>
      </c>
      <c r="D55" s="443">
        <f>D19+D20+D21+D27+D32+D45+D51+D53+D54</f>
        <v>36440</v>
      </c>
      <c r="E55" s="218" t="s">
        <v>169</v>
      </c>
      <c r="F55" s="210" t="s">
        <v>170</v>
      </c>
      <c r="G55" s="450">
        <f>G49+G51+G52+G53+G54</f>
        <v>47091</v>
      </c>
      <c r="H55" s="450">
        <f>H49+H51+H52+H53+H54</f>
        <v>50876</v>
      </c>
      <c r="I55" s="456"/>
      <c r="J55" s="87"/>
      <c r="K55" s="87"/>
      <c r="L55" s="87"/>
      <c r="M55" s="88"/>
      <c r="N55" s="87"/>
      <c r="O55" s="87"/>
      <c r="P55" s="87"/>
      <c r="Q55" s="87"/>
      <c r="R55" s="87"/>
    </row>
    <row r="56" spans="1:9" ht="18.75">
      <c r="A56" s="115" t="s">
        <v>171</v>
      </c>
      <c r="B56" s="199"/>
      <c r="C56" s="436"/>
      <c r="D56" s="436"/>
      <c r="E56" s="218"/>
      <c r="F56" s="211"/>
      <c r="G56" s="448"/>
      <c r="H56" s="448"/>
      <c r="I56" s="268"/>
    </row>
    <row r="57" spans="1:13" ht="18.75">
      <c r="A57" s="79" t="s">
        <v>172</v>
      </c>
      <c r="B57" s="83"/>
      <c r="C57" s="436"/>
      <c r="D57" s="436"/>
      <c r="E57" s="225" t="s">
        <v>173</v>
      </c>
      <c r="F57" s="211"/>
      <c r="G57" s="448"/>
      <c r="H57" s="448"/>
      <c r="I57" s="268"/>
      <c r="M57" s="52"/>
    </row>
    <row r="58" spans="1:9" ht="18.75">
      <c r="A58" s="79" t="s">
        <v>174</v>
      </c>
      <c r="B58" s="83" t="s">
        <v>175</v>
      </c>
      <c r="C58" s="437"/>
      <c r="D58" s="437"/>
      <c r="E58" s="218" t="s">
        <v>126</v>
      </c>
      <c r="F58" s="212"/>
      <c r="G58" s="448"/>
      <c r="H58" s="448"/>
      <c r="I58" s="268"/>
    </row>
    <row r="59" spans="1:13" ht="25.5">
      <c r="A59" s="79" t="s">
        <v>176</v>
      </c>
      <c r="B59" s="83" t="s">
        <v>177</v>
      </c>
      <c r="C59" s="437"/>
      <c r="D59" s="437"/>
      <c r="E59" s="220" t="s">
        <v>178</v>
      </c>
      <c r="F59" s="208" t="s">
        <v>179</v>
      </c>
      <c r="G59" s="646">
        <v>87003</v>
      </c>
      <c r="H59" s="446">
        <v>79511</v>
      </c>
      <c r="I59" s="268"/>
      <c r="M59" s="52"/>
    </row>
    <row r="60" spans="1:9" ht="18.75">
      <c r="A60" s="79" t="s">
        <v>180</v>
      </c>
      <c r="B60" s="83" t="s">
        <v>181</v>
      </c>
      <c r="C60" s="437">
        <v>0</v>
      </c>
      <c r="D60" s="437">
        <v>0</v>
      </c>
      <c r="E60" s="218" t="s">
        <v>182</v>
      </c>
      <c r="F60" s="208" t="s">
        <v>183</v>
      </c>
      <c r="G60" s="646"/>
      <c r="H60" s="446"/>
      <c r="I60" s="268"/>
    </row>
    <row r="61" spans="1:18" ht="18.75">
      <c r="A61" s="79" t="s">
        <v>184</v>
      </c>
      <c r="B61" s="199" t="s">
        <v>185</v>
      </c>
      <c r="C61" s="437"/>
      <c r="D61" s="437"/>
      <c r="E61" s="219" t="s">
        <v>186</v>
      </c>
      <c r="F61" s="212" t="s">
        <v>187</v>
      </c>
      <c r="G61" s="649">
        <f>SUM(G62:G68)</f>
        <v>6554</v>
      </c>
      <c r="H61" s="448">
        <v>8772</v>
      </c>
      <c r="I61" s="456"/>
      <c r="J61" s="87"/>
      <c r="K61" s="87"/>
      <c r="L61" s="87"/>
      <c r="M61" s="88"/>
      <c r="N61" s="87"/>
      <c r="O61" s="87"/>
      <c r="P61" s="87"/>
      <c r="Q61" s="87"/>
      <c r="R61" s="87"/>
    </row>
    <row r="62" spans="1:9" ht="18.75">
      <c r="A62" s="79" t="s">
        <v>188</v>
      </c>
      <c r="B62" s="199" t="s">
        <v>189</v>
      </c>
      <c r="C62" s="437"/>
      <c r="D62" s="437"/>
      <c r="E62" s="219" t="s">
        <v>190</v>
      </c>
      <c r="F62" s="208" t="s">
        <v>191</v>
      </c>
      <c r="G62" s="646">
        <v>1591</v>
      </c>
      <c r="H62" s="446">
        <v>3330</v>
      </c>
      <c r="I62" s="268"/>
    </row>
    <row r="63" spans="1:13" ht="18.75">
      <c r="A63" s="79" t="s">
        <v>192</v>
      </c>
      <c r="B63" s="83" t="s">
        <v>193</v>
      </c>
      <c r="C63" s="437"/>
      <c r="D63" s="437"/>
      <c r="E63" s="218" t="s">
        <v>784</v>
      </c>
      <c r="F63" s="208" t="s">
        <v>194</v>
      </c>
      <c r="G63" s="646"/>
      <c r="H63" s="446"/>
      <c r="I63" s="268"/>
      <c r="M63" s="52"/>
    </row>
    <row r="64" spans="1:15" ht="19.5">
      <c r="A64" s="79" t="s">
        <v>50</v>
      </c>
      <c r="B64" s="200" t="s">
        <v>195</v>
      </c>
      <c r="C64" s="438">
        <f>SUM(C58:C63)</f>
        <v>0</v>
      </c>
      <c r="D64" s="438">
        <f>SUM(D58:D63)</f>
        <v>0</v>
      </c>
      <c r="E64" s="218" t="s">
        <v>196</v>
      </c>
      <c r="F64" s="208" t="s">
        <v>197</v>
      </c>
      <c r="G64" s="646">
        <v>3278</v>
      </c>
      <c r="H64" s="446">
        <v>3860</v>
      </c>
      <c r="I64" s="456"/>
      <c r="J64" s="87"/>
      <c r="K64" s="87"/>
      <c r="L64" s="87"/>
      <c r="M64" s="87"/>
      <c r="N64" s="87"/>
      <c r="O64" s="87"/>
    </row>
    <row r="65" spans="1:9" ht="18.75">
      <c r="A65" s="79"/>
      <c r="B65" s="200"/>
      <c r="C65" s="436"/>
      <c r="D65" s="436"/>
      <c r="E65" s="218" t="s">
        <v>198</v>
      </c>
      <c r="F65" s="208" t="s">
        <v>199</v>
      </c>
      <c r="G65" s="646"/>
      <c r="H65" s="446"/>
      <c r="I65" s="268"/>
    </row>
    <row r="66" spans="1:9" ht="18.75">
      <c r="A66" s="79" t="s">
        <v>200</v>
      </c>
      <c r="B66" s="83"/>
      <c r="C66" s="436"/>
      <c r="D66" s="436"/>
      <c r="E66" s="218" t="s">
        <v>201</v>
      </c>
      <c r="F66" s="208" t="s">
        <v>202</v>
      </c>
      <c r="G66" s="646">
        <v>120</v>
      </c>
      <c r="H66" s="446">
        <v>82</v>
      </c>
      <c r="I66" s="268"/>
    </row>
    <row r="67" spans="1:9" ht="18.75">
      <c r="A67" s="79" t="s">
        <v>203</v>
      </c>
      <c r="B67" s="434" t="s">
        <v>204</v>
      </c>
      <c r="C67" s="643">
        <v>5737</v>
      </c>
      <c r="D67" s="440">
        <v>12274</v>
      </c>
      <c r="E67" s="218" t="s">
        <v>205</v>
      </c>
      <c r="F67" s="460" t="s">
        <v>206</v>
      </c>
      <c r="G67" s="643">
        <v>62</v>
      </c>
      <c r="H67" s="440">
        <v>2</v>
      </c>
      <c r="I67" s="268"/>
    </row>
    <row r="68" spans="1:9" ht="18.75">
      <c r="A68" s="79" t="s">
        <v>207</v>
      </c>
      <c r="B68" s="434" t="s">
        <v>208</v>
      </c>
      <c r="C68" s="643">
        <v>2677</v>
      </c>
      <c r="D68" s="440">
        <v>4430</v>
      </c>
      <c r="E68" s="218" t="s">
        <v>209</v>
      </c>
      <c r="F68" s="460" t="s">
        <v>210</v>
      </c>
      <c r="G68" s="643">
        <v>1503</v>
      </c>
      <c r="H68" s="440">
        <v>1498</v>
      </c>
      <c r="I68" s="268"/>
    </row>
    <row r="69" spans="1:9" ht="18.75">
      <c r="A69" s="79" t="s">
        <v>211</v>
      </c>
      <c r="B69" s="83" t="s">
        <v>212</v>
      </c>
      <c r="C69" s="639">
        <v>4164</v>
      </c>
      <c r="D69" s="437">
        <v>4164</v>
      </c>
      <c r="E69" s="220" t="s">
        <v>77</v>
      </c>
      <c r="F69" s="208" t="s">
        <v>213</v>
      </c>
      <c r="G69" s="646">
        <v>2258</v>
      </c>
      <c r="H69" s="446">
        <v>2091</v>
      </c>
      <c r="I69" s="268"/>
    </row>
    <row r="70" spans="1:9" ht="18.75">
      <c r="A70" s="79" t="s">
        <v>783</v>
      </c>
      <c r="B70" s="83" t="s">
        <v>214</v>
      </c>
      <c r="C70" s="639">
        <v>88324</v>
      </c>
      <c r="D70" s="437">
        <v>81087</v>
      </c>
      <c r="E70" s="218" t="s">
        <v>215</v>
      </c>
      <c r="F70" s="208" t="s">
        <v>216</v>
      </c>
      <c r="G70" s="446"/>
      <c r="H70" s="446"/>
      <c r="I70" s="268"/>
    </row>
    <row r="71" spans="1:18" ht="19.5">
      <c r="A71" s="79" t="s">
        <v>217</v>
      </c>
      <c r="B71" s="83" t="s">
        <v>218</v>
      </c>
      <c r="C71" s="639"/>
      <c r="D71" s="437"/>
      <c r="E71" s="221" t="s">
        <v>45</v>
      </c>
      <c r="F71" s="213" t="s">
        <v>219</v>
      </c>
      <c r="G71" s="452">
        <f>G59+G60+G61+G69+G70</f>
        <v>95815</v>
      </c>
      <c r="H71" s="452">
        <f>H59+H60+H61+H69+H70</f>
        <v>90374</v>
      </c>
      <c r="I71" s="456"/>
      <c r="J71" s="87"/>
      <c r="K71" s="87"/>
      <c r="L71" s="87"/>
      <c r="M71" s="87"/>
      <c r="N71" s="87"/>
      <c r="O71" s="87"/>
      <c r="P71" s="87"/>
      <c r="Q71" s="87"/>
      <c r="R71" s="87"/>
    </row>
    <row r="72" spans="1:9" ht="18.75">
      <c r="A72" s="79" t="s">
        <v>220</v>
      </c>
      <c r="B72" s="83" t="s">
        <v>221</v>
      </c>
      <c r="C72" s="639">
        <v>13</v>
      </c>
      <c r="D72" s="437">
        <v>23</v>
      </c>
      <c r="E72" s="219"/>
      <c r="F72" s="85"/>
      <c r="G72" s="453"/>
      <c r="H72" s="453"/>
      <c r="I72" s="268"/>
    </row>
    <row r="73" spans="1:9" ht="18.75">
      <c r="A73" s="79" t="s">
        <v>222</v>
      </c>
      <c r="B73" s="83" t="s">
        <v>223</v>
      </c>
      <c r="C73" s="639"/>
      <c r="D73" s="437"/>
      <c r="E73" s="226"/>
      <c r="F73" s="86"/>
      <c r="G73" s="454"/>
      <c r="H73" s="454"/>
      <c r="I73" s="268"/>
    </row>
    <row r="74" spans="1:9" ht="18.75">
      <c r="A74" s="79" t="s">
        <v>224</v>
      </c>
      <c r="B74" s="83" t="s">
        <v>225</v>
      </c>
      <c r="C74" s="639">
        <f>2094+1+870-12</f>
        <v>2953</v>
      </c>
      <c r="D74" s="437">
        <v>2972</v>
      </c>
      <c r="E74" s="218" t="s">
        <v>226</v>
      </c>
      <c r="F74" s="214" t="s">
        <v>227</v>
      </c>
      <c r="G74" s="446"/>
      <c r="H74" s="446"/>
      <c r="I74" s="268"/>
    </row>
    <row r="75" spans="1:15" ht="19.5">
      <c r="A75" s="79" t="s">
        <v>75</v>
      </c>
      <c r="B75" s="200" t="s">
        <v>228</v>
      </c>
      <c r="C75" s="438">
        <f>SUM(C67:C74)</f>
        <v>103868</v>
      </c>
      <c r="D75" s="438">
        <f>SUM(D67:D74)</f>
        <v>104950</v>
      </c>
      <c r="E75" s="220" t="s">
        <v>157</v>
      </c>
      <c r="F75" s="209" t="s">
        <v>229</v>
      </c>
      <c r="G75" s="446"/>
      <c r="H75" s="446"/>
      <c r="I75" s="456"/>
      <c r="J75" s="87"/>
      <c r="K75" s="87"/>
      <c r="L75" s="87"/>
      <c r="M75" s="87"/>
      <c r="N75" s="87"/>
      <c r="O75" s="87"/>
    </row>
    <row r="76" spans="1:9" ht="18.75">
      <c r="A76" s="79"/>
      <c r="B76" s="83"/>
      <c r="C76" s="436"/>
      <c r="D76" s="436"/>
      <c r="E76" s="218" t="s">
        <v>230</v>
      </c>
      <c r="F76" s="209" t="s">
        <v>231</v>
      </c>
      <c r="G76" s="446"/>
      <c r="H76" s="446"/>
      <c r="I76" s="268"/>
    </row>
    <row r="77" spans="1:13" ht="18.75">
      <c r="A77" s="79" t="s">
        <v>232</v>
      </c>
      <c r="B77" s="83"/>
      <c r="C77" s="436"/>
      <c r="D77" s="436"/>
      <c r="E77" s="218"/>
      <c r="F77" s="215"/>
      <c r="G77" s="444"/>
      <c r="H77" s="444"/>
      <c r="I77" s="268"/>
      <c r="M77" s="52"/>
    </row>
    <row r="78" spans="1:14" ht="18.75">
      <c r="A78" s="79" t="s">
        <v>233</v>
      </c>
      <c r="B78" s="83" t="s">
        <v>234</v>
      </c>
      <c r="C78" s="436">
        <f>SUM(C79:C81)</f>
        <v>0</v>
      </c>
      <c r="D78" s="436">
        <f>SUM(D79:D81)</f>
        <v>0</v>
      </c>
      <c r="E78" s="218"/>
      <c r="F78" s="193"/>
      <c r="G78" s="444"/>
      <c r="H78" s="444"/>
      <c r="I78" s="456"/>
      <c r="J78" s="87"/>
      <c r="K78" s="87"/>
      <c r="L78" s="87"/>
      <c r="M78" s="87"/>
      <c r="N78" s="87"/>
    </row>
    <row r="79" spans="1:18" ht="18.75">
      <c r="A79" s="79" t="s">
        <v>235</v>
      </c>
      <c r="B79" s="83" t="s">
        <v>236</v>
      </c>
      <c r="C79" s="437"/>
      <c r="D79" s="437"/>
      <c r="E79" s="220" t="s">
        <v>237</v>
      </c>
      <c r="F79" s="210" t="s">
        <v>238</v>
      </c>
      <c r="G79" s="450">
        <f>G71+G74+G75+G76</f>
        <v>95815</v>
      </c>
      <c r="H79" s="450">
        <f>H71+H74+H75+H76</f>
        <v>90374</v>
      </c>
      <c r="I79" s="456"/>
      <c r="J79" s="87"/>
      <c r="K79" s="87"/>
      <c r="L79" s="87"/>
      <c r="M79" s="87"/>
      <c r="N79" s="87"/>
      <c r="O79" s="87"/>
      <c r="P79" s="87"/>
      <c r="Q79" s="87"/>
      <c r="R79" s="87"/>
    </row>
    <row r="80" spans="1:9" ht="18.75">
      <c r="A80" s="79" t="s">
        <v>239</v>
      </c>
      <c r="B80" s="83" t="s">
        <v>240</v>
      </c>
      <c r="C80" s="437"/>
      <c r="D80" s="437"/>
      <c r="E80" s="218"/>
      <c r="F80" s="216"/>
      <c r="G80" s="455"/>
      <c r="H80" s="455"/>
      <c r="I80" s="268"/>
    </row>
    <row r="81" spans="1:9" ht="18.75">
      <c r="A81" s="79" t="s">
        <v>241</v>
      </c>
      <c r="B81" s="83" t="s">
        <v>242</v>
      </c>
      <c r="C81" s="437"/>
      <c r="D81" s="437"/>
      <c r="E81" s="226"/>
      <c r="F81" s="194"/>
      <c r="G81" s="455"/>
      <c r="H81" s="455"/>
      <c r="I81" s="268"/>
    </row>
    <row r="82" spans="1:9" ht="18.75">
      <c r="A82" s="79" t="s">
        <v>243</v>
      </c>
      <c r="B82" s="83" t="s">
        <v>244</v>
      </c>
      <c r="C82" s="437"/>
      <c r="D82" s="437"/>
      <c r="E82" s="223"/>
      <c r="F82" s="194"/>
      <c r="G82" s="455"/>
      <c r="H82" s="455"/>
      <c r="I82" s="268"/>
    </row>
    <row r="83" spans="1:9" ht="18.75">
      <c r="A83" s="79" t="s">
        <v>131</v>
      </c>
      <c r="B83" s="83" t="s">
        <v>245</v>
      </c>
      <c r="C83" s="437"/>
      <c r="D83" s="437"/>
      <c r="E83" s="226"/>
      <c r="F83" s="194"/>
      <c r="G83" s="455"/>
      <c r="H83" s="455"/>
      <c r="I83" s="268"/>
    </row>
    <row r="84" spans="1:14" ht="18.75">
      <c r="A84" s="79" t="s">
        <v>246</v>
      </c>
      <c r="B84" s="200" t="s">
        <v>247</v>
      </c>
      <c r="C84" s="436">
        <f>C83+C82+C78</f>
        <v>0</v>
      </c>
      <c r="D84" s="436">
        <f>D83+D82+D78</f>
        <v>0</v>
      </c>
      <c r="E84" s="223"/>
      <c r="F84" s="194"/>
      <c r="G84" s="455"/>
      <c r="H84" s="455"/>
      <c r="I84" s="456"/>
      <c r="J84" s="87"/>
      <c r="K84" s="87"/>
      <c r="L84" s="87"/>
      <c r="M84" s="87"/>
      <c r="N84" s="87"/>
    </row>
    <row r="85" spans="1:13" ht="18.75">
      <c r="A85" s="79"/>
      <c r="B85" s="200"/>
      <c r="C85" s="436"/>
      <c r="D85" s="436"/>
      <c r="E85" s="226"/>
      <c r="F85" s="194"/>
      <c r="G85" s="455"/>
      <c r="H85" s="455"/>
      <c r="I85" s="268"/>
      <c r="M85" s="52"/>
    </row>
    <row r="86" spans="1:9" ht="18.75">
      <c r="A86" s="79" t="s">
        <v>248</v>
      </c>
      <c r="B86" s="83"/>
      <c r="C86" s="436"/>
      <c r="D86" s="436"/>
      <c r="E86" s="223"/>
      <c r="F86" s="194"/>
      <c r="G86" s="455"/>
      <c r="H86" s="455"/>
      <c r="I86" s="268"/>
    </row>
    <row r="87" spans="1:13" ht="18.75">
      <c r="A87" s="79" t="s">
        <v>249</v>
      </c>
      <c r="B87" s="83" t="s">
        <v>250</v>
      </c>
      <c r="C87" s="639">
        <v>26</v>
      </c>
      <c r="D87" s="437">
        <v>26</v>
      </c>
      <c r="E87" s="226"/>
      <c r="F87" s="194"/>
      <c r="G87" s="455"/>
      <c r="H87" s="455"/>
      <c r="I87" s="268"/>
      <c r="M87" s="52"/>
    </row>
    <row r="88" spans="1:9" ht="18.75">
      <c r="A88" s="79" t="s">
        <v>251</v>
      </c>
      <c r="B88" s="83" t="s">
        <v>252</v>
      </c>
      <c r="C88" s="639">
        <v>47</v>
      </c>
      <c r="D88" s="437">
        <v>47</v>
      </c>
      <c r="E88" s="223"/>
      <c r="F88" s="194"/>
      <c r="G88" s="455"/>
      <c r="H88" s="455"/>
      <c r="I88" s="268"/>
    </row>
    <row r="89" spans="1:13" ht="18.75">
      <c r="A89" s="79" t="s">
        <v>253</v>
      </c>
      <c r="B89" s="83" t="s">
        <v>254</v>
      </c>
      <c r="C89" s="639"/>
      <c r="D89" s="437"/>
      <c r="E89" s="223"/>
      <c r="F89" s="194"/>
      <c r="G89" s="455"/>
      <c r="H89" s="455"/>
      <c r="I89" s="268"/>
      <c r="M89" s="52"/>
    </row>
    <row r="90" spans="1:9" ht="18.75">
      <c r="A90" s="79" t="s">
        <v>255</v>
      </c>
      <c r="B90" s="83" t="s">
        <v>256</v>
      </c>
      <c r="C90" s="639"/>
      <c r="D90" s="437"/>
      <c r="E90" s="223"/>
      <c r="F90" s="194"/>
      <c r="G90" s="455"/>
      <c r="H90" s="455"/>
      <c r="I90" s="268"/>
    </row>
    <row r="91" spans="1:14" ht="19.5">
      <c r="A91" s="79" t="s">
        <v>257</v>
      </c>
      <c r="B91" s="200" t="s">
        <v>258</v>
      </c>
      <c r="C91" s="640">
        <f>SUM(C87:C90)</f>
        <v>73</v>
      </c>
      <c r="D91" s="438">
        <f>SUM(D87:D90)</f>
        <v>73</v>
      </c>
      <c r="E91" s="223"/>
      <c r="F91" s="194"/>
      <c r="G91" s="455"/>
      <c r="H91" s="455"/>
      <c r="I91" s="456"/>
      <c r="J91" s="87"/>
      <c r="K91" s="87"/>
      <c r="L91" s="87"/>
      <c r="M91" s="88"/>
      <c r="N91" s="87"/>
    </row>
    <row r="92" spans="1:9" ht="18.75">
      <c r="A92" s="79" t="s">
        <v>259</v>
      </c>
      <c r="B92" s="200" t="s">
        <v>260</v>
      </c>
      <c r="C92" s="639"/>
      <c r="D92" s="437"/>
      <c r="E92" s="223"/>
      <c r="F92" s="194"/>
      <c r="G92" s="455"/>
      <c r="H92" s="455"/>
      <c r="I92" s="268"/>
    </row>
    <row r="93" spans="1:14" ht="18.75">
      <c r="A93" s="79" t="s">
        <v>261</v>
      </c>
      <c r="B93" s="203" t="s">
        <v>262</v>
      </c>
      <c r="C93" s="652">
        <f>C64+C75+C84+C91+C92</f>
        <v>103941</v>
      </c>
      <c r="D93" s="443">
        <f>D64+D75+D84+D91+D92</f>
        <v>105023</v>
      </c>
      <c r="E93" s="226"/>
      <c r="F93" s="194"/>
      <c r="G93" s="455"/>
      <c r="H93" s="455"/>
      <c r="I93" s="456"/>
      <c r="J93" s="87"/>
      <c r="K93" s="87"/>
      <c r="L93" s="87"/>
      <c r="M93" s="88"/>
      <c r="N93" s="87"/>
    </row>
    <row r="94" spans="1:18" ht="26.25" thickBot="1">
      <c r="A94" s="116" t="s">
        <v>263</v>
      </c>
      <c r="B94" s="204" t="s">
        <v>264</v>
      </c>
      <c r="C94" s="653">
        <f>C93+C55</f>
        <v>140189</v>
      </c>
      <c r="D94" s="653">
        <f>D93+D55</f>
        <v>141463</v>
      </c>
      <c r="E94" s="227" t="s">
        <v>265</v>
      </c>
      <c r="F94" s="217" t="s">
        <v>266</v>
      </c>
      <c r="G94" s="654">
        <f>G36+G39+G55+G79</f>
        <v>140189</v>
      </c>
      <c r="H94" s="654">
        <f>H36+H39+H55+H79</f>
        <v>141463</v>
      </c>
      <c r="I94" s="456"/>
      <c r="J94" s="87"/>
      <c r="K94" s="87"/>
      <c r="L94" s="87"/>
      <c r="M94" s="87"/>
      <c r="N94" s="87"/>
      <c r="O94" s="87"/>
      <c r="P94" s="87"/>
      <c r="Q94" s="87"/>
      <c r="R94" s="87"/>
    </row>
    <row r="95" spans="1:13" ht="15">
      <c r="A95" s="53"/>
      <c r="B95" s="54"/>
      <c r="C95" s="53"/>
      <c r="D95" s="53"/>
      <c r="E95" s="55"/>
      <c r="F95" s="48"/>
      <c r="G95" s="398"/>
      <c r="H95" s="49"/>
      <c r="M95" s="52"/>
    </row>
    <row r="96" spans="1:13" ht="15">
      <c r="A96" s="111"/>
      <c r="B96" s="112"/>
      <c r="C96" s="614"/>
      <c r="D96" s="614"/>
      <c r="E96" s="113"/>
      <c r="F96" s="57"/>
      <c r="G96" s="397">
        <f>G94-C94</f>
        <v>0</v>
      </c>
      <c r="H96" s="396"/>
      <c r="M96" s="52"/>
    </row>
    <row r="97" spans="1:13" ht="15">
      <c r="A97" s="111"/>
      <c r="B97" s="112"/>
      <c r="C97" s="51"/>
      <c r="D97" s="614"/>
      <c r="E97" s="113"/>
      <c r="F97" s="57"/>
      <c r="G97" s="58"/>
      <c r="H97" s="59"/>
      <c r="M97" s="52"/>
    </row>
    <row r="98" spans="1:13" s="528" customFormat="1" ht="28.5" customHeight="1">
      <c r="A98" s="624">
        <v>41578</v>
      </c>
      <c r="B98" s="656" t="s">
        <v>371</v>
      </c>
      <c r="C98" s="656"/>
      <c r="D98" s="656"/>
      <c r="E98" s="656"/>
      <c r="F98" s="655" t="s">
        <v>791</v>
      </c>
      <c r="G98" s="655"/>
      <c r="H98" s="655"/>
      <c r="I98" s="540"/>
      <c r="M98" s="539"/>
    </row>
    <row r="99" spans="1:8" ht="15">
      <c r="A99" s="73" t="s">
        <v>156</v>
      </c>
      <c r="B99" s="74"/>
      <c r="C99" s="75"/>
      <c r="D99" s="75"/>
      <c r="E99" s="75"/>
      <c r="F99" s="57"/>
      <c r="G99" s="58"/>
      <c r="H99" s="59"/>
    </row>
    <row r="100" spans="1:8" ht="15">
      <c r="A100" s="76"/>
      <c r="B100" s="76"/>
      <c r="C100" s="77"/>
      <c r="D100" s="77"/>
      <c r="E100" s="77"/>
      <c r="F100" s="57"/>
      <c r="G100" s="58"/>
      <c r="H100" s="59"/>
    </row>
  </sheetData>
  <sheetProtection/>
  <mergeCells count="6">
    <mergeCell ref="F98:H98"/>
    <mergeCell ref="B98:E98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79:D83 G28:H28 G19:H19 G11:H13 G74:H76 G31:H31 G62:H70 C47:D50 G43:H48 C35:D38 C23:D26 G51:H54 C40:D44 C30:D30 G22:H24 C11:D18 C20:D21 C92:D92 C58:D63 C67:D74 G59:H60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71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"/>
  <sheetViews>
    <sheetView showZeros="0" view="pageBreakPreview" zoomScaleSheetLayoutView="100" zoomScalePageLayoutView="0" workbookViewId="0" topLeftCell="A25">
      <selection activeCell="H15" sqref="H15"/>
    </sheetView>
  </sheetViews>
  <sheetFormatPr defaultColWidth="9.25390625" defaultRowHeight="12.75"/>
  <cols>
    <col min="1" max="1" width="45.125" style="143" customWidth="1"/>
    <col min="2" max="2" width="12.125" style="143" customWidth="1"/>
    <col min="3" max="3" width="18.00390625" style="142" customWidth="1"/>
    <col min="4" max="4" width="14.875" style="272" customWidth="1"/>
    <col min="5" max="5" width="37.25390625" style="143" customWidth="1"/>
    <col min="6" max="6" width="9.00390625" style="143" customWidth="1"/>
    <col min="7" max="7" width="18.75390625" style="142" customWidth="1"/>
    <col min="8" max="8" width="14.875" style="272" customWidth="1"/>
    <col min="9" max="9" width="0.2421875" style="142" customWidth="1"/>
    <col min="10" max="16384" width="9.25390625" style="142" customWidth="1"/>
  </cols>
  <sheetData>
    <row r="1" spans="1:8" ht="15.75">
      <c r="A1" s="410"/>
      <c r="B1" s="410"/>
      <c r="C1" s="411"/>
      <c r="D1" s="411"/>
      <c r="E1" s="412"/>
      <c r="F1" s="117"/>
      <c r="G1" s="141"/>
      <c r="H1" s="141"/>
    </row>
    <row r="2" spans="1:8" ht="14.25" customHeight="1">
      <c r="A2" s="413" t="s">
        <v>1</v>
      </c>
      <c r="B2" s="665" t="s">
        <v>773</v>
      </c>
      <c r="C2" s="665"/>
      <c r="D2" s="665"/>
      <c r="E2" s="665"/>
      <c r="F2" s="666" t="s">
        <v>2</v>
      </c>
      <c r="G2" s="666"/>
      <c r="H2" s="393">
        <v>121671772</v>
      </c>
    </row>
    <row r="3" spans="1:8" ht="15" customHeight="1">
      <c r="A3" s="413" t="s">
        <v>267</v>
      </c>
      <c r="B3" s="665" t="s">
        <v>770</v>
      </c>
      <c r="C3" s="665"/>
      <c r="D3" s="665"/>
      <c r="E3" s="665"/>
      <c r="F3" s="191" t="s">
        <v>3</v>
      </c>
      <c r="G3" s="131"/>
      <c r="H3" s="394">
        <v>113</v>
      </c>
    </row>
    <row r="4" spans="1:8" ht="17.25" customHeight="1">
      <c r="A4" s="413" t="s">
        <v>4</v>
      </c>
      <c r="B4" s="664">
        <f>'справка №1 - БАЛАНС'!E5</f>
        <v>41547</v>
      </c>
      <c r="C4" s="664"/>
      <c r="D4" s="664"/>
      <c r="E4" s="414"/>
      <c r="F4" s="117"/>
      <c r="G4" s="141"/>
      <c r="H4" s="395" t="s">
        <v>268</v>
      </c>
    </row>
    <row r="5" spans="1:8" ht="17.25" customHeight="1">
      <c r="A5" s="413"/>
      <c r="B5" s="422"/>
      <c r="C5" s="422"/>
      <c r="D5" s="422"/>
      <c r="E5" s="414"/>
      <c r="F5" s="117"/>
      <c r="G5" s="141"/>
      <c r="H5" s="395"/>
    </row>
    <row r="6" spans="1:8" ht="17.25" customHeight="1">
      <c r="A6" s="413"/>
      <c r="B6" s="422"/>
      <c r="C6" s="422"/>
      <c r="D6" s="422"/>
      <c r="E6" s="414"/>
      <c r="F6" s="117"/>
      <c r="G6" s="141"/>
      <c r="H6" s="395"/>
    </row>
    <row r="7" spans="1:8" ht="17.25" customHeight="1">
      <c r="A7" s="425"/>
      <c r="B7" s="421"/>
      <c r="C7" s="421"/>
      <c r="D7" s="421"/>
      <c r="E7" s="426"/>
      <c r="F7" s="427"/>
      <c r="G7" s="428"/>
      <c r="H7" s="429"/>
    </row>
    <row r="8" spans="1:8" ht="24">
      <c r="A8" s="90" t="s">
        <v>269</v>
      </c>
      <c r="B8" s="423" t="s">
        <v>7</v>
      </c>
      <c r="C8" s="90" t="s">
        <v>8</v>
      </c>
      <c r="D8" s="424" t="s">
        <v>12</v>
      </c>
      <c r="E8" s="90" t="s">
        <v>270</v>
      </c>
      <c r="F8" s="423" t="s">
        <v>7</v>
      </c>
      <c r="G8" s="90" t="s">
        <v>8</v>
      </c>
      <c r="H8" s="90" t="s">
        <v>12</v>
      </c>
    </row>
    <row r="9" spans="1:8" ht="12">
      <c r="A9" s="90" t="s">
        <v>13</v>
      </c>
      <c r="B9" s="90" t="s">
        <v>14</v>
      </c>
      <c r="C9" s="90">
        <v>1</v>
      </c>
      <c r="D9" s="90">
        <v>2</v>
      </c>
      <c r="E9" s="90" t="s">
        <v>13</v>
      </c>
      <c r="F9" s="89" t="s">
        <v>14</v>
      </c>
      <c r="G9" s="89">
        <v>1</v>
      </c>
      <c r="H9" s="89">
        <v>2</v>
      </c>
    </row>
    <row r="10" spans="1:9" ht="18.75">
      <c r="A10" s="228" t="s">
        <v>271</v>
      </c>
      <c r="B10" s="228"/>
      <c r="C10" s="461"/>
      <c r="D10" s="461"/>
      <c r="E10" s="600" t="s">
        <v>272</v>
      </c>
      <c r="F10" s="601"/>
      <c r="G10" s="469"/>
      <c r="H10" s="469"/>
      <c r="I10" s="230"/>
    </row>
    <row r="11" spans="1:9" ht="18.75">
      <c r="A11" s="231" t="s">
        <v>273</v>
      </c>
      <c r="B11" s="231"/>
      <c r="C11" s="462"/>
      <c r="D11" s="462"/>
      <c r="E11" s="602" t="s">
        <v>274</v>
      </c>
      <c r="F11" s="601"/>
      <c r="G11" s="469">
        <v>0</v>
      </c>
      <c r="H11" s="469">
        <v>0</v>
      </c>
      <c r="I11" s="230"/>
    </row>
    <row r="12" spans="1:9" ht="18.75">
      <c r="A12" s="232" t="s">
        <v>275</v>
      </c>
      <c r="B12" s="233" t="s">
        <v>276</v>
      </c>
      <c r="C12" s="630">
        <v>49</v>
      </c>
      <c r="D12" s="463">
        <v>103</v>
      </c>
      <c r="E12" s="603" t="s">
        <v>277</v>
      </c>
      <c r="F12" s="604" t="s">
        <v>278</v>
      </c>
      <c r="G12" s="470"/>
      <c r="H12" s="470"/>
      <c r="I12" s="230"/>
    </row>
    <row r="13" spans="1:9" ht="18.75">
      <c r="A13" s="232" t="s">
        <v>279</v>
      </c>
      <c r="B13" s="233" t="s">
        <v>280</v>
      </c>
      <c r="C13" s="630">
        <v>197</v>
      </c>
      <c r="D13" s="463">
        <v>2504</v>
      </c>
      <c r="E13" s="603" t="s">
        <v>281</v>
      </c>
      <c r="F13" s="604" t="s">
        <v>282</v>
      </c>
      <c r="G13" s="633"/>
      <c r="H13" s="470"/>
      <c r="I13" s="230"/>
    </row>
    <row r="14" spans="1:9" ht="18.75">
      <c r="A14" s="232" t="s">
        <v>283</v>
      </c>
      <c r="B14" s="233" t="s">
        <v>284</v>
      </c>
      <c r="C14" s="630">
        <v>71</v>
      </c>
      <c r="D14" s="463">
        <v>201</v>
      </c>
      <c r="E14" s="603" t="s">
        <v>285</v>
      </c>
      <c r="F14" s="604" t="s">
        <v>286</v>
      </c>
      <c r="G14" s="633">
        <v>60</v>
      </c>
      <c r="H14" s="470">
        <v>2175</v>
      </c>
      <c r="I14" s="230"/>
    </row>
    <row r="15" spans="1:9" ht="18.75">
      <c r="A15" s="232" t="s">
        <v>287</v>
      </c>
      <c r="B15" s="233" t="s">
        <v>288</v>
      </c>
      <c r="C15" s="630">
        <v>292</v>
      </c>
      <c r="D15" s="463">
        <v>337</v>
      </c>
      <c r="E15" s="603" t="s">
        <v>77</v>
      </c>
      <c r="F15" s="604" t="s">
        <v>289</v>
      </c>
      <c r="G15" s="634">
        <v>241</v>
      </c>
      <c r="H15" s="620">
        <v>564</v>
      </c>
      <c r="I15" s="230"/>
    </row>
    <row r="16" spans="1:18" ht="18.75">
      <c r="A16" s="232" t="s">
        <v>290</v>
      </c>
      <c r="B16" s="233" t="s">
        <v>291</v>
      </c>
      <c r="C16" s="630">
        <v>48</v>
      </c>
      <c r="D16" s="463">
        <v>58</v>
      </c>
      <c r="E16" s="605" t="s">
        <v>50</v>
      </c>
      <c r="F16" s="606" t="s">
        <v>292</v>
      </c>
      <c r="G16" s="635">
        <f>SUM(G13:G15)</f>
        <v>301</v>
      </c>
      <c r="H16" s="471">
        <f>SUM(H13:H15)</f>
        <v>2739</v>
      </c>
      <c r="I16" s="235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9" ht="24">
      <c r="A17" s="232" t="s">
        <v>293</v>
      </c>
      <c r="B17" s="233" t="s">
        <v>294</v>
      </c>
      <c r="C17" s="630"/>
      <c r="D17" s="463">
        <v>4667</v>
      </c>
      <c r="E17" s="603"/>
      <c r="F17" s="604"/>
      <c r="G17" s="636"/>
      <c r="H17" s="469"/>
      <c r="I17" s="230"/>
    </row>
    <row r="18" spans="1:9" ht="24">
      <c r="A18" s="232" t="s">
        <v>295</v>
      </c>
      <c r="B18" s="233" t="s">
        <v>296</v>
      </c>
      <c r="C18" s="630"/>
      <c r="D18" s="463"/>
      <c r="E18" s="602" t="s">
        <v>297</v>
      </c>
      <c r="F18" s="606" t="s">
        <v>298</v>
      </c>
      <c r="G18" s="633"/>
      <c r="H18" s="470"/>
      <c r="I18" s="230"/>
    </row>
    <row r="19" spans="1:9" ht="18.75">
      <c r="A19" s="232" t="s">
        <v>299</v>
      </c>
      <c r="B19" s="233" t="s">
        <v>300</v>
      </c>
      <c r="C19" s="630">
        <v>6</v>
      </c>
      <c r="D19" s="463">
        <v>2347</v>
      </c>
      <c r="E19" s="603" t="s">
        <v>301</v>
      </c>
      <c r="F19" s="604" t="s">
        <v>302</v>
      </c>
      <c r="G19" s="633"/>
      <c r="H19" s="470"/>
      <c r="I19" s="230"/>
    </row>
    <row r="20" spans="1:9" ht="18.75">
      <c r="A20" s="236" t="s">
        <v>303</v>
      </c>
      <c r="B20" s="233" t="s">
        <v>304</v>
      </c>
      <c r="C20" s="630"/>
      <c r="D20" s="463"/>
      <c r="E20" s="602"/>
      <c r="F20" s="601"/>
      <c r="G20" s="636"/>
      <c r="H20" s="469"/>
      <c r="I20" s="230"/>
    </row>
    <row r="21" spans="1:9" ht="18.75">
      <c r="A21" s="236" t="s">
        <v>305</v>
      </c>
      <c r="B21" s="233" t="s">
        <v>306</v>
      </c>
      <c r="C21" s="630">
        <v>0</v>
      </c>
      <c r="D21" s="463">
        <v>0</v>
      </c>
      <c r="E21" s="602" t="s">
        <v>307</v>
      </c>
      <c r="F21" s="601"/>
      <c r="G21" s="636"/>
      <c r="H21" s="469"/>
      <c r="I21" s="230"/>
    </row>
    <row r="22" spans="1:15" ht="19.5">
      <c r="A22" s="234" t="s">
        <v>50</v>
      </c>
      <c r="B22" s="237" t="s">
        <v>308</v>
      </c>
      <c r="C22" s="631">
        <f>SUM(C12:C19)</f>
        <v>663</v>
      </c>
      <c r="D22" s="464">
        <f>SUM(D12:D19)</f>
        <v>10217</v>
      </c>
      <c r="E22" s="601" t="s">
        <v>309</v>
      </c>
      <c r="F22" s="604" t="s">
        <v>310</v>
      </c>
      <c r="G22" s="633">
        <v>1695</v>
      </c>
      <c r="H22" s="470">
        <v>2854</v>
      </c>
      <c r="I22" s="235"/>
      <c r="J22" s="141"/>
      <c r="K22" s="141"/>
      <c r="L22" s="141"/>
      <c r="M22" s="141"/>
      <c r="N22" s="141"/>
      <c r="O22" s="141"/>
    </row>
    <row r="23" spans="1:9" ht="18.75">
      <c r="A23" s="231"/>
      <c r="B23" s="233"/>
      <c r="C23" s="632"/>
      <c r="D23" s="465"/>
      <c r="E23" s="607" t="s">
        <v>311</v>
      </c>
      <c r="F23" s="604" t="s">
        <v>312</v>
      </c>
      <c r="G23" s="633"/>
      <c r="H23" s="470"/>
      <c r="I23" s="230"/>
    </row>
    <row r="24" spans="1:9" ht="24">
      <c r="A24" s="231" t="s">
        <v>313</v>
      </c>
      <c r="B24" s="238"/>
      <c r="C24" s="632"/>
      <c r="D24" s="465"/>
      <c r="E24" s="603" t="s">
        <v>314</v>
      </c>
      <c r="F24" s="604" t="s">
        <v>315</v>
      </c>
      <c r="G24" s="633">
        <v>230</v>
      </c>
      <c r="H24" s="470"/>
      <c r="I24" s="230"/>
    </row>
    <row r="25" spans="1:9" ht="25.5">
      <c r="A25" s="229" t="s">
        <v>316</v>
      </c>
      <c r="B25" s="238" t="s">
        <v>317</v>
      </c>
      <c r="C25" s="630">
        <v>4285</v>
      </c>
      <c r="D25" s="463">
        <v>6542</v>
      </c>
      <c r="E25" s="601" t="s">
        <v>318</v>
      </c>
      <c r="F25" s="604" t="s">
        <v>319</v>
      </c>
      <c r="G25" s="633"/>
      <c r="H25" s="470">
        <v>216</v>
      </c>
      <c r="I25" s="230"/>
    </row>
    <row r="26" spans="1:9" ht="24">
      <c r="A26" s="232" t="s">
        <v>320</v>
      </c>
      <c r="B26" s="238" t="s">
        <v>321</v>
      </c>
      <c r="C26" s="630"/>
      <c r="D26" s="463"/>
      <c r="E26" s="603" t="s">
        <v>322</v>
      </c>
      <c r="F26" s="604" t="s">
        <v>323</v>
      </c>
      <c r="G26" s="633"/>
      <c r="H26" s="470"/>
      <c r="I26" s="230"/>
    </row>
    <row r="27" spans="1:18" ht="19.5">
      <c r="A27" s="232" t="s">
        <v>324</v>
      </c>
      <c r="B27" s="238" t="s">
        <v>325</v>
      </c>
      <c r="C27" s="630">
        <v>109</v>
      </c>
      <c r="D27" s="463">
        <v>312</v>
      </c>
      <c r="E27" s="605" t="s">
        <v>102</v>
      </c>
      <c r="F27" s="606" t="s">
        <v>326</v>
      </c>
      <c r="G27" s="637">
        <f>SUM(G22:G26)</f>
        <v>1925</v>
      </c>
      <c r="H27" s="472">
        <f>SUM(H22:H26)</f>
        <v>3070</v>
      </c>
      <c r="I27" s="235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9" ht="18.75">
      <c r="A28" s="232" t="s">
        <v>77</v>
      </c>
      <c r="B28" s="238" t="s">
        <v>327</v>
      </c>
      <c r="C28" s="630">
        <v>99</v>
      </c>
      <c r="D28" s="463">
        <v>206</v>
      </c>
      <c r="E28" s="607"/>
      <c r="F28" s="601"/>
      <c r="G28" s="636"/>
      <c r="H28" s="469"/>
      <c r="I28" s="230"/>
    </row>
    <row r="29" spans="1:14" ht="19.5">
      <c r="A29" s="234" t="s">
        <v>75</v>
      </c>
      <c r="B29" s="239" t="s">
        <v>328</v>
      </c>
      <c r="C29" s="464">
        <f>SUM(C25:C28)</f>
        <v>4493</v>
      </c>
      <c r="D29" s="464">
        <f>SUM(D25:D28)</f>
        <v>7060</v>
      </c>
      <c r="E29" s="603"/>
      <c r="F29" s="601"/>
      <c r="G29" s="636"/>
      <c r="H29" s="469"/>
      <c r="I29" s="235"/>
      <c r="J29" s="141"/>
      <c r="K29" s="141"/>
      <c r="L29" s="141"/>
      <c r="M29" s="141"/>
      <c r="N29" s="141"/>
    </row>
    <row r="30" spans="1:9" ht="18.75">
      <c r="A30" s="234"/>
      <c r="B30" s="239"/>
      <c r="C30" s="465"/>
      <c r="D30" s="465"/>
      <c r="E30" s="603"/>
      <c r="F30" s="601"/>
      <c r="G30" s="636"/>
      <c r="H30" s="469"/>
      <c r="I30" s="230"/>
    </row>
    <row r="31" spans="1:18" ht="19.5">
      <c r="A31" s="228" t="s">
        <v>329</v>
      </c>
      <c r="B31" s="240" t="s">
        <v>330</v>
      </c>
      <c r="C31" s="464">
        <f>C22+C29</f>
        <v>5156</v>
      </c>
      <c r="D31" s="464">
        <f>D22+D29</f>
        <v>17277</v>
      </c>
      <c r="E31" s="600" t="s">
        <v>331</v>
      </c>
      <c r="F31" s="606" t="s">
        <v>332</v>
      </c>
      <c r="G31" s="637">
        <f>G16+G27</f>
        <v>2226</v>
      </c>
      <c r="H31" s="472">
        <f>H16+H27</f>
        <v>5809</v>
      </c>
      <c r="I31" s="235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9" ht="18.75">
      <c r="A32" s="228"/>
      <c r="B32" s="240"/>
      <c r="C32" s="465"/>
      <c r="D32" s="465"/>
      <c r="E32" s="600"/>
      <c r="F32" s="604"/>
      <c r="G32" s="636"/>
      <c r="H32" s="469"/>
      <c r="I32" s="230"/>
    </row>
    <row r="33" spans="1:18" ht="18.75">
      <c r="A33" s="228" t="s">
        <v>333</v>
      </c>
      <c r="B33" s="240" t="s">
        <v>334</v>
      </c>
      <c r="C33" s="465"/>
      <c r="D33" s="465"/>
      <c r="E33" s="600" t="s">
        <v>335</v>
      </c>
      <c r="F33" s="606" t="s">
        <v>336</v>
      </c>
      <c r="G33" s="635">
        <v>0</v>
      </c>
      <c r="H33" s="471">
        <v>0</v>
      </c>
      <c r="I33" s="235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1:9" ht="24">
      <c r="A34" s="241" t="s">
        <v>749</v>
      </c>
      <c r="B34" s="239" t="s">
        <v>337</v>
      </c>
      <c r="C34" s="618"/>
      <c r="D34" s="618"/>
      <c r="E34" s="602" t="s">
        <v>752</v>
      </c>
      <c r="F34" s="604" t="s">
        <v>338</v>
      </c>
      <c r="G34" s="633"/>
      <c r="H34" s="470"/>
      <c r="I34" s="230"/>
    </row>
    <row r="35" spans="1:9" ht="18.75">
      <c r="A35" s="231" t="s">
        <v>339</v>
      </c>
      <c r="B35" s="242" t="s">
        <v>340</v>
      </c>
      <c r="C35" s="463"/>
      <c r="D35" s="463"/>
      <c r="E35" s="602" t="s">
        <v>341</v>
      </c>
      <c r="F35" s="604" t="s">
        <v>342</v>
      </c>
      <c r="G35" s="633"/>
      <c r="H35" s="470"/>
      <c r="I35" s="230"/>
    </row>
    <row r="36" spans="1:18" ht="18.75">
      <c r="A36" s="243" t="s">
        <v>343</v>
      </c>
      <c r="B36" s="239" t="s">
        <v>344</v>
      </c>
      <c r="C36" s="461">
        <f>C31+C33+C34</f>
        <v>5156</v>
      </c>
      <c r="D36" s="461">
        <f>D31+D33+D34</f>
        <v>17277</v>
      </c>
      <c r="E36" s="600" t="s">
        <v>345</v>
      </c>
      <c r="F36" s="606" t="s">
        <v>346</v>
      </c>
      <c r="G36" s="635">
        <f>G31</f>
        <v>2226</v>
      </c>
      <c r="H36" s="471">
        <f>H31</f>
        <v>5809</v>
      </c>
      <c r="I36" s="235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1:18" ht="18.75">
      <c r="A37" s="243" t="s">
        <v>347</v>
      </c>
      <c r="B37" s="240" t="s">
        <v>348</v>
      </c>
      <c r="C37" s="461"/>
      <c r="D37" s="461"/>
      <c r="E37" s="608" t="s">
        <v>349</v>
      </c>
      <c r="F37" s="606" t="s">
        <v>350</v>
      </c>
      <c r="G37" s="635">
        <f>G36-C36</f>
        <v>-2930</v>
      </c>
      <c r="H37" s="471">
        <f>H36-D36</f>
        <v>-11468</v>
      </c>
      <c r="I37" s="235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1:14" ht="18.75">
      <c r="A38" s="231" t="s">
        <v>351</v>
      </c>
      <c r="B38" s="239" t="s">
        <v>352</v>
      </c>
      <c r="C38" s="461">
        <f>C40</f>
        <v>0</v>
      </c>
      <c r="D38" s="461">
        <f>D40</f>
        <v>0</v>
      </c>
      <c r="E38" s="609"/>
      <c r="F38" s="601"/>
      <c r="G38" s="636"/>
      <c r="H38" s="469"/>
      <c r="I38" s="235"/>
      <c r="J38" s="141"/>
      <c r="K38" s="141"/>
      <c r="L38" s="141"/>
      <c r="M38" s="141"/>
      <c r="N38" s="141"/>
    </row>
    <row r="39" spans="1:9" ht="24">
      <c r="A39" s="244" t="s">
        <v>353</v>
      </c>
      <c r="B39" s="238" t="s">
        <v>354</v>
      </c>
      <c r="C39" s="463">
        <v>0</v>
      </c>
      <c r="D39" s="463">
        <v>0</v>
      </c>
      <c r="E39" s="609"/>
      <c r="F39" s="601"/>
      <c r="G39" s="636"/>
      <c r="H39" s="469"/>
      <c r="I39" s="230"/>
    </row>
    <row r="40" spans="1:9" ht="24">
      <c r="A40" s="244" t="s">
        <v>355</v>
      </c>
      <c r="B40" s="245" t="s">
        <v>356</v>
      </c>
      <c r="C40" s="463"/>
      <c r="D40" s="463"/>
      <c r="E40" s="609"/>
      <c r="F40" s="610"/>
      <c r="G40" s="469"/>
      <c r="H40" s="469"/>
      <c r="I40" s="230"/>
    </row>
    <row r="41" spans="1:9" ht="18.75">
      <c r="A41" s="232" t="s">
        <v>357</v>
      </c>
      <c r="B41" s="245" t="s">
        <v>358</v>
      </c>
      <c r="C41" s="466">
        <v>0</v>
      </c>
      <c r="D41" s="466">
        <v>0</v>
      </c>
      <c r="E41" s="600"/>
      <c r="F41" s="610"/>
      <c r="G41" s="469"/>
      <c r="H41" s="469"/>
      <c r="I41" s="230"/>
    </row>
    <row r="42" spans="1:18" ht="18.75">
      <c r="A42" s="246" t="s">
        <v>359</v>
      </c>
      <c r="B42" s="247" t="s">
        <v>360</v>
      </c>
      <c r="C42" s="467"/>
      <c r="D42" s="467"/>
      <c r="E42" s="611" t="s">
        <v>361</v>
      </c>
      <c r="F42" s="612" t="s">
        <v>362</v>
      </c>
      <c r="G42" s="471">
        <f>G37-C38+G41</f>
        <v>-2930</v>
      </c>
      <c r="H42" s="471">
        <f>H37-D38+H41</f>
        <v>-11468</v>
      </c>
      <c r="I42" s="235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1:18" ht="18.75">
      <c r="A43" s="228" t="s">
        <v>363</v>
      </c>
      <c r="B43" s="248" t="s">
        <v>364</v>
      </c>
      <c r="C43" s="461">
        <f>C42</f>
        <v>0</v>
      </c>
      <c r="D43" s="461">
        <f>D42</f>
        <v>0</v>
      </c>
      <c r="E43" s="600" t="s">
        <v>365</v>
      </c>
      <c r="F43" s="612" t="s">
        <v>366</v>
      </c>
      <c r="G43" s="473">
        <f>G42</f>
        <v>-2930</v>
      </c>
      <c r="H43" s="473">
        <f>H42</f>
        <v>-11468</v>
      </c>
      <c r="I43" s="235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8.75">
      <c r="A44" s="243" t="s">
        <v>367</v>
      </c>
      <c r="B44" s="248" t="s">
        <v>368</v>
      </c>
      <c r="C44" s="468">
        <f>C36+C37+C38-G41</f>
        <v>5156</v>
      </c>
      <c r="D44" s="638">
        <f>D36+D37+D38-H41</f>
        <v>17277</v>
      </c>
      <c r="E44" s="608" t="s">
        <v>369</v>
      </c>
      <c r="F44" s="613" t="s">
        <v>370</v>
      </c>
      <c r="G44" s="471">
        <f>G36-G42</f>
        <v>5156</v>
      </c>
      <c r="H44" s="635">
        <f>H36-H42</f>
        <v>17277</v>
      </c>
      <c r="I44" s="235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9" ht="14.25">
      <c r="A45" s="249"/>
      <c r="B45" s="250"/>
      <c r="C45" s="251"/>
      <c r="D45" s="399" t="s">
        <v>156</v>
      </c>
      <c r="E45" s="252"/>
      <c r="F45" s="253"/>
      <c r="G45" s="254"/>
      <c r="H45" s="254"/>
      <c r="I45" s="230"/>
    </row>
    <row r="46" spans="1:9" ht="12" customHeight="1">
      <c r="A46" s="249"/>
      <c r="B46" s="250"/>
      <c r="C46" s="251"/>
      <c r="D46" s="251"/>
      <c r="E46" s="252"/>
      <c r="F46" s="253"/>
      <c r="G46" s="251"/>
      <c r="H46" s="251"/>
      <c r="I46" s="230"/>
    </row>
    <row r="47" spans="1:9" ht="12">
      <c r="A47" s="663"/>
      <c r="B47" s="663"/>
      <c r="C47" s="663"/>
      <c r="D47" s="663"/>
      <c r="E47" s="663"/>
      <c r="F47" s="253"/>
      <c r="G47" s="251"/>
      <c r="H47" s="251"/>
      <c r="I47" s="230"/>
    </row>
    <row r="48" spans="1:9" ht="12.75">
      <c r="A48" s="255" t="s">
        <v>156</v>
      </c>
      <c r="B48" s="250"/>
      <c r="C48" s="251"/>
      <c r="D48" s="251"/>
      <c r="E48" s="252"/>
      <c r="F48" s="253"/>
      <c r="G48" s="251"/>
      <c r="H48" s="251"/>
      <c r="I48" s="230"/>
    </row>
    <row r="49" spans="1:9" s="409" customFormat="1" ht="15.75">
      <c r="A49" s="625">
        <f>'справка №1 - БАЛАНС'!A98</f>
        <v>41578</v>
      </c>
      <c r="B49" s="404"/>
      <c r="C49" s="403" t="s">
        <v>371</v>
      </c>
      <c r="D49" s="405"/>
      <c r="E49" s="406" t="s">
        <v>156</v>
      </c>
      <c r="F49" s="407"/>
      <c r="G49" s="662" t="s">
        <v>771</v>
      </c>
      <c r="H49" s="662"/>
      <c r="I49" s="408"/>
    </row>
    <row r="50" spans="1:9" ht="12">
      <c r="A50" s="256"/>
      <c r="B50" s="256"/>
      <c r="C50" s="230"/>
      <c r="D50" s="230"/>
      <c r="E50" s="256"/>
      <c r="F50" s="256"/>
      <c r="G50" s="230"/>
      <c r="H50" s="230"/>
      <c r="I50" s="230"/>
    </row>
  </sheetData>
  <sheetProtection/>
  <mergeCells count="6">
    <mergeCell ref="G49:H49"/>
    <mergeCell ref="A47:E47"/>
    <mergeCell ref="B4:D4"/>
    <mergeCell ref="B3:E3"/>
    <mergeCell ref="B2:E2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:D35 G12:H15 G18:H19 C25:D28 G22:H26 C41:D41 C39:D39 C20:D21 C12:D17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/>
  <pageMargins left="0.1968503937007874" right="0.2362204724409449" top="0.15748031496062992" bottom="0.1968503937007874" header="0.5118110236220472" footer="0.1968503937007874"/>
  <pageSetup fitToHeight="2" horizontalDpi="600" verticalDpi="600" orientation="landscape" paperSize="9" scale="86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9"/>
  <sheetViews>
    <sheetView showZeros="0" zoomScalePageLayoutView="0" workbookViewId="0" topLeftCell="A22">
      <selection activeCell="A5" sqref="A5"/>
    </sheetView>
  </sheetViews>
  <sheetFormatPr defaultColWidth="9.25390625" defaultRowHeight="12.75"/>
  <cols>
    <col min="1" max="1" width="71.375" style="40" customWidth="1"/>
    <col min="2" max="2" width="27.25390625" style="40" customWidth="1"/>
    <col min="3" max="3" width="19.875" style="262" customWidth="1"/>
    <col min="4" max="4" width="15.875" style="262" customWidth="1"/>
    <col min="5" max="5" width="10.125" style="40" customWidth="1"/>
    <col min="6" max="6" width="12.00390625" style="40" customWidth="1"/>
    <col min="7" max="16384" width="9.25390625" style="40" customWidth="1"/>
  </cols>
  <sheetData>
    <row r="1" spans="1:4" ht="12">
      <c r="A1" s="91"/>
      <c r="B1" s="91"/>
      <c r="C1" s="258"/>
      <c r="D1" s="258"/>
    </row>
    <row r="2" spans="1:6" ht="15.75">
      <c r="A2" s="668" t="s">
        <v>372</v>
      </c>
      <c r="B2" s="668"/>
      <c r="C2" s="668"/>
      <c r="D2" s="668"/>
      <c r="E2" s="93"/>
      <c r="F2" s="93"/>
    </row>
    <row r="3" spans="1:6" ht="14.25">
      <c r="A3" s="430"/>
      <c r="B3" s="430"/>
      <c r="C3" s="430"/>
      <c r="D3" s="430"/>
      <c r="E3" s="93"/>
      <c r="F3" s="93"/>
    </row>
    <row r="4" spans="1:6" ht="15.75">
      <c r="A4" s="541"/>
      <c r="B4" s="541"/>
      <c r="C4" s="541"/>
      <c r="D4" s="541"/>
      <c r="E4" s="93"/>
      <c r="F4" s="93"/>
    </row>
    <row r="5" spans="1:6" ht="15" customHeight="1">
      <c r="A5" s="542"/>
      <c r="B5" s="542"/>
      <c r="C5" s="543"/>
      <c r="D5" s="544"/>
      <c r="E5" s="94"/>
      <c r="F5" s="94"/>
    </row>
    <row r="6" spans="1:6" ht="19.5" customHeight="1">
      <c r="A6" s="545" t="s">
        <v>373</v>
      </c>
      <c r="B6" s="545" t="str">
        <f>'справка №1 - БАЛАНС'!E3</f>
        <v>Холдинг Пътища АД</v>
      </c>
      <c r="C6" s="546" t="s">
        <v>2</v>
      </c>
      <c r="D6" s="547">
        <f>'справка №1 - БАЛАНС'!H3</f>
        <v>121671772</v>
      </c>
      <c r="E6" s="93"/>
      <c r="F6" s="93"/>
    </row>
    <row r="7" spans="1:4" ht="19.5" customHeight="1">
      <c r="A7" s="545" t="s">
        <v>267</v>
      </c>
      <c r="B7" s="545" t="s">
        <v>770</v>
      </c>
      <c r="C7" s="548" t="s">
        <v>3</v>
      </c>
      <c r="D7" s="547">
        <f>'справка №1 - БАЛАНС'!H4</f>
        <v>113</v>
      </c>
    </row>
    <row r="8" spans="1:6" ht="19.5" customHeight="1">
      <c r="A8" s="549" t="s">
        <v>813</v>
      </c>
      <c r="B8" s="545">
        <f>'справка №1 - БАЛАНС'!E5</f>
        <v>41547</v>
      </c>
      <c r="C8" s="550"/>
      <c r="D8" s="551" t="s">
        <v>268</v>
      </c>
      <c r="F8" s="95"/>
    </row>
    <row r="9" spans="1:6" ht="33.75" customHeight="1">
      <c r="A9" s="96" t="s">
        <v>374</v>
      </c>
      <c r="B9" s="96" t="s">
        <v>7</v>
      </c>
      <c r="C9" s="415" t="s">
        <v>8</v>
      </c>
      <c r="D9" s="259" t="s">
        <v>12</v>
      </c>
      <c r="E9" s="97"/>
      <c r="F9" s="97"/>
    </row>
    <row r="10" spans="1:6" ht="15.75">
      <c r="A10" s="96" t="s">
        <v>13</v>
      </c>
      <c r="B10" s="96" t="s">
        <v>14</v>
      </c>
      <c r="C10" s="416">
        <v>1</v>
      </c>
      <c r="D10" s="257">
        <v>2</v>
      </c>
      <c r="E10" s="97"/>
      <c r="F10" s="97"/>
    </row>
    <row r="11" spans="1:6" ht="19.5" customHeight="1">
      <c r="A11" s="178" t="s">
        <v>375</v>
      </c>
      <c r="B11" s="179"/>
      <c r="C11" s="400"/>
      <c r="D11" s="400"/>
      <c r="E11" s="39"/>
      <c r="F11" s="39"/>
    </row>
    <row r="12" spans="1:6" ht="19.5" customHeight="1">
      <c r="A12" s="180" t="s">
        <v>376</v>
      </c>
      <c r="B12" s="181" t="s">
        <v>377</v>
      </c>
      <c r="C12" s="401"/>
      <c r="D12" s="401"/>
      <c r="E12" s="39"/>
      <c r="F12" s="39"/>
    </row>
    <row r="13" spans="1:13" ht="19.5" customHeight="1">
      <c r="A13" s="180" t="s">
        <v>378</v>
      </c>
      <c r="B13" s="181" t="s">
        <v>379</v>
      </c>
      <c r="C13" s="401"/>
      <c r="D13" s="401"/>
      <c r="E13" s="92"/>
      <c r="F13" s="92"/>
      <c r="G13" s="41"/>
      <c r="H13" s="41"/>
      <c r="I13" s="41"/>
      <c r="J13" s="41"/>
      <c r="K13" s="41"/>
      <c r="L13" s="41"/>
      <c r="M13" s="41"/>
    </row>
    <row r="14" spans="1:13" ht="19.5" customHeight="1">
      <c r="A14" s="180" t="s">
        <v>799</v>
      </c>
      <c r="B14" s="181" t="s">
        <v>380</v>
      </c>
      <c r="C14" s="401"/>
      <c r="D14" s="401">
        <v>-60</v>
      </c>
      <c r="E14" s="92"/>
      <c r="F14" s="92"/>
      <c r="G14" s="41"/>
      <c r="H14" s="41"/>
      <c r="I14" s="41"/>
      <c r="J14" s="41"/>
      <c r="K14" s="41"/>
      <c r="L14" s="41"/>
      <c r="M14" s="41"/>
    </row>
    <row r="15" spans="1:13" ht="19.5" customHeight="1">
      <c r="A15" s="180" t="s">
        <v>800</v>
      </c>
      <c r="B15" s="181" t="s">
        <v>381</v>
      </c>
      <c r="C15" s="401"/>
      <c r="D15" s="401"/>
      <c r="E15" s="92"/>
      <c r="F15" s="92"/>
      <c r="G15" s="41"/>
      <c r="H15" s="41"/>
      <c r="I15" s="41"/>
      <c r="J15" s="41"/>
      <c r="K15" s="41"/>
      <c r="L15" s="41"/>
      <c r="M15" s="41"/>
    </row>
    <row r="16" spans="1:13" ht="31.5" customHeight="1">
      <c r="A16" s="182" t="s">
        <v>802</v>
      </c>
      <c r="B16" s="181"/>
      <c r="C16" s="401"/>
      <c r="D16" s="401"/>
      <c r="E16" s="92"/>
      <c r="F16" s="92"/>
      <c r="G16" s="41"/>
      <c r="H16" s="41"/>
      <c r="I16" s="41"/>
      <c r="J16" s="41"/>
      <c r="K16" s="41"/>
      <c r="L16" s="41"/>
      <c r="M16" s="41"/>
    </row>
    <row r="17" spans="1:13" ht="19.5" customHeight="1">
      <c r="A17" s="182" t="s">
        <v>803</v>
      </c>
      <c r="B17" s="183" t="s">
        <v>382</v>
      </c>
      <c r="C17" s="401"/>
      <c r="D17" s="401"/>
      <c r="E17" s="92"/>
      <c r="F17" s="92"/>
      <c r="G17" s="41"/>
      <c r="H17" s="41"/>
      <c r="I17" s="41"/>
      <c r="J17" s="41"/>
      <c r="K17" s="41"/>
      <c r="L17" s="41"/>
      <c r="M17" s="41"/>
    </row>
    <row r="18" spans="1:13" ht="19.5" customHeight="1">
      <c r="A18" s="180" t="s">
        <v>804</v>
      </c>
      <c r="B18" s="181" t="s">
        <v>383</v>
      </c>
      <c r="C18" s="401"/>
      <c r="D18" s="401">
        <v>-14</v>
      </c>
      <c r="E18" s="92"/>
      <c r="F18" s="92"/>
      <c r="G18" s="41"/>
      <c r="H18" s="41"/>
      <c r="I18" s="41"/>
      <c r="J18" s="41"/>
      <c r="K18" s="41"/>
      <c r="L18" s="41"/>
      <c r="M18" s="41"/>
    </row>
    <row r="19" spans="1:13" ht="19.5" customHeight="1">
      <c r="A19" s="184" t="s">
        <v>384</v>
      </c>
      <c r="B19" s="185" t="s">
        <v>385</v>
      </c>
      <c r="C19" s="617">
        <f>SUM(C12:C18)</f>
        <v>0</v>
      </c>
      <c r="D19" s="617">
        <f>SUM(D12:D18)</f>
        <v>-74</v>
      </c>
      <c r="E19" s="92"/>
      <c r="F19" s="92"/>
      <c r="G19" s="41"/>
      <c r="H19" s="41"/>
      <c r="I19" s="41"/>
      <c r="J19" s="41"/>
      <c r="K19" s="41"/>
      <c r="L19" s="41"/>
      <c r="M19" s="41"/>
    </row>
    <row r="20" spans="1:13" ht="19.5" customHeight="1">
      <c r="A20" s="178" t="s">
        <v>386</v>
      </c>
      <c r="B20" s="186"/>
      <c r="C20" s="400" t="s">
        <v>156</v>
      </c>
      <c r="D20" s="400" t="s">
        <v>156</v>
      </c>
      <c r="E20" s="92"/>
      <c r="F20" s="92"/>
      <c r="G20" s="41"/>
      <c r="H20" s="41"/>
      <c r="I20" s="41"/>
      <c r="J20" s="41"/>
      <c r="K20" s="41"/>
      <c r="L20" s="41"/>
      <c r="M20" s="41"/>
    </row>
    <row r="21" spans="1:13" ht="19.5" customHeight="1">
      <c r="A21" s="180" t="s">
        <v>792</v>
      </c>
      <c r="B21" s="181" t="s">
        <v>387</v>
      </c>
      <c r="C21" s="401"/>
      <c r="D21" s="401"/>
      <c r="E21" s="92"/>
      <c r="F21" s="92"/>
      <c r="G21" s="41"/>
      <c r="H21" s="41"/>
      <c r="I21" s="41"/>
      <c r="J21" s="41"/>
      <c r="K21" s="41"/>
      <c r="L21" s="41"/>
      <c r="M21" s="41"/>
    </row>
    <row r="22" spans="1:13" ht="19.5" customHeight="1">
      <c r="A22" s="180" t="s">
        <v>793</v>
      </c>
      <c r="B22" s="181" t="s">
        <v>388</v>
      </c>
      <c r="C22" s="401"/>
      <c r="D22" s="401">
        <v>43</v>
      </c>
      <c r="E22" s="92"/>
      <c r="F22" s="92"/>
      <c r="G22" s="41"/>
      <c r="H22" s="41"/>
      <c r="I22" s="41"/>
      <c r="J22" s="41"/>
      <c r="K22" s="41"/>
      <c r="L22" s="41"/>
      <c r="M22" s="41"/>
    </row>
    <row r="23" spans="1:13" ht="19.5" customHeight="1">
      <c r="A23" s="180" t="s">
        <v>807</v>
      </c>
      <c r="B23" s="181"/>
      <c r="C23" s="401"/>
      <c r="D23" s="401"/>
      <c r="E23" s="92"/>
      <c r="F23" s="92"/>
      <c r="G23" s="41"/>
      <c r="H23" s="41"/>
      <c r="I23" s="41"/>
      <c r="J23" s="41"/>
      <c r="K23" s="41"/>
      <c r="L23" s="41"/>
      <c r="M23" s="41"/>
    </row>
    <row r="24" spans="1:13" ht="19.5" customHeight="1">
      <c r="A24" s="180" t="s">
        <v>806</v>
      </c>
      <c r="B24" s="181"/>
      <c r="C24" s="401"/>
      <c r="D24" s="401"/>
      <c r="E24" s="92"/>
      <c r="F24" s="92"/>
      <c r="G24" s="41"/>
      <c r="H24" s="41"/>
      <c r="I24" s="41"/>
      <c r="J24" s="41"/>
      <c r="K24" s="41"/>
      <c r="L24" s="41"/>
      <c r="M24" s="41"/>
    </row>
    <row r="25" spans="1:13" ht="19.5" customHeight="1">
      <c r="A25" s="180" t="s">
        <v>808</v>
      </c>
      <c r="B25" s="181"/>
      <c r="C25" s="401"/>
      <c r="D25" s="401"/>
      <c r="E25" s="92"/>
      <c r="F25" s="92"/>
      <c r="G25" s="41"/>
      <c r="H25" s="41"/>
      <c r="I25" s="41"/>
      <c r="J25" s="41"/>
      <c r="K25" s="41"/>
      <c r="L25" s="41"/>
      <c r="M25" s="41"/>
    </row>
    <row r="26" spans="1:13" ht="19.5" customHeight="1">
      <c r="A26" s="180" t="s">
        <v>809</v>
      </c>
      <c r="B26" s="181"/>
      <c r="C26" s="401"/>
      <c r="D26" s="401"/>
      <c r="E26" s="92"/>
      <c r="F26" s="92"/>
      <c r="G26" s="41"/>
      <c r="H26" s="41"/>
      <c r="I26" s="41"/>
      <c r="J26" s="41"/>
      <c r="K26" s="41"/>
      <c r="L26" s="41"/>
      <c r="M26" s="41"/>
    </row>
    <row r="27" spans="1:13" ht="19.5" customHeight="1">
      <c r="A27" s="184" t="s">
        <v>389</v>
      </c>
      <c r="B27" s="185" t="s">
        <v>390</v>
      </c>
      <c r="C27" s="400">
        <f>SUM(C21:C26)</f>
        <v>0</v>
      </c>
      <c r="D27" s="617">
        <f>SUM(D21:D26)</f>
        <v>43</v>
      </c>
      <c r="E27" s="92"/>
      <c r="F27" s="92"/>
      <c r="G27" s="41"/>
      <c r="H27" s="41"/>
      <c r="I27" s="41"/>
      <c r="J27" s="41"/>
      <c r="K27" s="41"/>
      <c r="L27" s="41"/>
      <c r="M27" s="41"/>
    </row>
    <row r="28" spans="1:6" ht="19.5" customHeight="1">
      <c r="A28" s="178" t="s">
        <v>391</v>
      </c>
      <c r="B28" s="186"/>
      <c r="C28" s="400"/>
      <c r="D28" s="400"/>
      <c r="E28" s="39"/>
      <c r="F28" s="39"/>
    </row>
    <row r="29" spans="1:6" ht="19.5" customHeight="1">
      <c r="A29" s="180" t="s">
        <v>794</v>
      </c>
      <c r="B29" s="181" t="s">
        <v>392</v>
      </c>
      <c r="C29" s="401"/>
      <c r="D29" s="401"/>
      <c r="E29" s="39"/>
      <c r="F29" s="39"/>
    </row>
    <row r="30" spans="1:6" ht="19.5" customHeight="1">
      <c r="A30" s="180" t="s">
        <v>795</v>
      </c>
      <c r="B30" s="181" t="s">
        <v>393</v>
      </c>
      <c r="C30" s="401"/>
      <c r="D30" s="401"/>
      <c r="E30" s="39"/>
      <c r="F30" s="39"/>
    </row>
    <row r="31" spans="1:6" ht="19.5" customHeight="1">
      <c r="A31" s="180" t="s">
        <v>796</v>
      </c>
      <c r="B31" s="181" t="s">
        <v>394</v>
      </c>
      <c r="C31" s="401"/>
      <c r="D31" s="401"/>
      <c r="E31" s="39"/>
      <c r="F31" s="39"/>
    </row>
    <row r="32" spans="1:6" ht="30.75" customHeight="1">
      <c r="A32" s="180" t="s">
        <v>797</v>
      </c>
      <c r="B32" s="181" t="s">
        <v>395</v>
      </c>
      <c r="C32" s="401"/>
      <c r="D32" s="401">
        <v>-2</v>
      </c>
      <c r="E32" s="39"/>
      <c r="F32" s="39"/>
    </row>
    <row r="33" spans="1:8" ht="19.5" customHeight="1">
      <c r="A33" s="180" t="s">
        <v>798</v>
      </c>
      <c r="B33" s="181" t="s">
        <v>396</v>
      </c>
      <c r="C33" s="401"/>
      <c r="D33" s="401"/>
      <c r="E33" s="39"/>
      <c r="F33" s="39"/>
      <c r="G33" s="41"/>
      <c r="H33" s="41"/>
    </row>
    <row r="34" spans="1:8" ht="19.5" customHeight="1">
      <c r="A34" s="184" t="s">
        <v>397</v>
      </c>
      <c r="B34" s="185" t="s">
        <v>398</v>
      </c>
      <c r="C34" s="400">
        <f>SUM(C29:C33)</f>
        <v>0</v>
      </c>
      <c r="D34" s="617">
        <f>SUM(D28:D33)</f>
        <v>-2</v>
      </c>
      <c r="E34" s="39"/>
      <c r="F34" s="39"/>
      <c r="G34" s="41"/>
      <c r="H34" s="41"/>
    </row>
    <row r="35" spans="1:8" ht="19.5" customHeight="1">
      <c r="A35" s="187" t="s">
        <v>399</v>
      </c>
      <c r="B35" s="185" t="s">
        <v>400</v>
      </c>
      <c r="C35" s="400">
        <f>C34+C27+C19</f>
        <v>0</v>
      </c>
      <c r="D35" s="400">
        <f>D19+D27+D34</f>
        <v>-33</v>
      </c>
      <c r="E35" s="39"/>
      <c r="F35" s="39"/>
      <c r="G35" s="41"/>
      <c r="H35" s="41"/>
    </row>
    <row r="36" spans="1:8" ht="19.5" customHeight="1">
      <c r="A36" s="178" t="s">
        <v>401</v>
      </c>
      <c r="B36" s="186" t="s">
        <v>402</v>
      </c>
      <c r="C36" s="401">
        <v>73</v>
      </c>
      <c r="D36" s="401">
        <v>137</v>
      </c>
      <c r="E36" s="39"/>
      <c r="F36" s="39"/>
      <c r="G36" s="41"/>
      <c r="H36" s="41"/>
    </row>
    <row r="37" spans="1:8" ht="19.5" customHeight="1">
      <c r="A37" s="178" t="s">
        <v>403</v>
      </c>
      <c r="B37" s="186" t="s">
        <v>404</v>
      </c>
      <c r="C37" s="623">
        <f>C36+C35</f>
        <v>73</v>
      </c>
      <c r="D37" s="623">
        <f>D36+D35</f>
        <v>104</v>
      </c>
      <c r="E37" s="39"/>
      <c r="F37" s="39"/>
      <c r="G37" s="41"/>
      <c r="H37" s="41"/>
    </row>
    <row r="38" spans="1:8" ht="18.75">
      <c r="A38" s="39"/>
      <c r="B38" s="98"/>
      <c r="C38" s="417"/>
      <c r="D38" s="616"/>
      <c r="G38" s="41"/>
      <c r="H38" s="41"/>
    </row>
    <row r="39" spans="1:8" ht="12">
      <c r="A39" s="39"/>
      <c r="B39" s="98"/>
      <c r="C39" s="417"/>
      <c r="D39" s="417"/>
      <c r="G39" s="41"/>
      <c r="H39" s="41"/>
    </row>
    <row r="40" spans="1:8" ht="12">
      <c r="A40" s="39"/>
      <c r="B40" s="98"/>
      <c r="C40" s="417"/>
      <c r="D40" s="417"/>
      <c r="G40" s="41"/>
      <c r="H40" s="41"/>
    </row>
    <row r="41" spans="1:8" ht="12.75">
      <c r="A41" s="418" t="s">
        <v>156</v>
      </c>
      <c r="B41" s="114"/>
      <c r="C41" s="419"/>
      <c r="D41" s="420"/>
      <c r="E41" s="99"/>
      <c r="G41" s="41"/>
      <c r="H41" s="41"/>
    </row>
    <row r="42" spans="1:8" ht="15.75">
      <c r="A42" s="626">
        <f>'справка №1 - БАЛАНС'!A98</f>
        <v>41578</v>
      </c>
      <c r="B42" s="188" t="s">
        <v>371</v>
      </c>
      <c r="C42" s="667" t="s">
        <v>787</v>
      </c>
      <c r="D42" s="667"/>
      <c r="G42" s="41"/>
      <c r="H42" s="41"/>
    </row>
    <row r="43" spans="1:8" ht="12">
      <c r="A43" s="91"/>
      <c r="B43" s="91"/>
      <c r="C43" s="258"/>
      <c r="D43" s="260"/>
      <c r="G43" s="41"/>
      <c r="H43" s="41"/>
    </row>
    <row r="44" spans="4:8" ht="12">
      <c r="D44" s="261"/>
      <c r="G44" s="41"/>
      <c r="H44" s="41"/>
    </row>
    <row r="45" spans="4:8" ht="12">
      <c r="D45" s="261"/>
      <c r="G45" s="41"/>
      <c r="H45" s="41"/>
    </row>
    <row r="46" spans="4:8" ht="12">
      <c r="D46" s="261"/>
      <c r="G46" s="41"/>
      <c r="H46" s="41"/>
    </row>
    <row r="47" spans="4:8" ht="12">
      <c r="D47" s="261"/>
      <c r="G47" s="41"/>
      <c r="H47" s="41"/>
    </row>
    <row r="48" spans="4:8" ht="12">
      <c r="D48" s="261"/>
      <c r="G48" s="41"/>
      <c r="H48" s="41"/>
    </row>
    <row r="49" spans="4:8" ht="12">
      <c r="D49" s="261"/>
      <c r="G49" s="41"/>
      <c r="H49" s="41"/>
    </row>
    <row r="50" spans="4:8" ht="12">
      <c r="D50" s="261"/>
      <c r="G50" s="41"/>
      <c r="H50" s="41"/>
    </row>
    <row r="51" spans="4:8" ht="12">
      <c r="D51" s="261"/>
      <c r="G51" s="41"/>
      <c r="H51" s="41"/>
    </row>
    <row r="52" spans="4:8" ht="12">
      <c r="D52" s="261"/>
      <c r="G52" s="41"/>
      <c r="H52" s="41"/>
    </row>
    <row r="53" spans="4:8" ht="12">
      <c r="D53" s="261"/>
      <c r="G53" s="41"/>
      <c r="H53" s="41"/>
    </row>
    <row r="54" spans="4:8" ht="12">
      <c r="D54" s="261"/>
      <c r="G54" s="41"/>
      <c r="H54" s="41"/>
    </row>
    <row r="55" spans="4:8" ht="12">
      <c r="D55" s="261"/>
      <c r="G55" s="41"/>
      <c r="H55" s="41"/>
    </row>
    <row r="56" spans="4:8" ht="12">
      <c r="D56" s="261"/>
      <c r="G56" s="41"/>
      <c r="H56" s="41"/>
    </row>
    <row r="57" spans="4:8" ht="12">
      <c r="D57" s="261"/>
      <c r="G57" s="41"/>
      <c r="H57" s="41"/>
    </row>
    <row r="58" spans="4:8" ht="12">
      <c r="D58" s="261"/>
      <c r="G58" s="41"/>
      <c r="H58" s="41"/>
    </row>
    <row r="59" spans="4:8" ht="12">
      <c r="D59" s="261"/>
      <c r="G59" s="41"/>
      <c r="H59" s="41"/>
    </row>
    <row r="60" spans="4:8" ht="12">
      <c r="D60" s="261"/>
      <c r="G60" s="41"/>
      <c r="H60" s="41"/>
    </row>
    <row r="61" spans="4:8" ht="12">
      <c r="D61" s="261"/>
      <c r="G61" s="41"/>
      <c r="H61" s="41"/>
    </row>
    <row r="62" spans="4:8" ht="12">
      <c r="D62" s="261"/>
      <c r="G62" s="41"/>
      <c r="H62" s="41"/>
    </row>
    <row r="63" spans="4:8" ht="12">
      <c r="D63" s="261"/>
      <c r="G63" s="41"/>
      <c r="H63" s="41"/>
    </row>
    <row r="64" spans="4:8" ht="12">
      <c r="D64" s="261"/>
      <c r="G64" s="41"/>
      <c r="H64" s="41"/>
    </row>
    <row r="65" spans="4:8" ht="12">
      <c r="D65" s="261"/>
      <c r="G65" s="41"/>
      <c r="H65" s="41"/>
    </row>
    <row r="66" spans="4:8" ht="12">
      <c r="D66" s="261"/>
      <c r="G66" s="41"/>
      <c r="H66" s="41"/>
    </row>
    <row r="67" spans="4:8" ht="12">
      <c r="D67" s="261"/>
      <c r="G67" s="41"/>
      <c r="H67" s="41"/>
    </row>
    <row r="68" spans="4:8" ht="12">
      <c r="D68" s="261"/>
      <c r="G68" s="41"/>
      <c r="H68" s="41"/>
    </row>
    <row r="69" spans="4:8" ht="12">
      <c r="D69" s="261"/>
      <c r="G69" s="41"/>
      <c r="H69" s="41"/>
    </row>
    <row r="70" spans="4:8" ht="12">
      <c r="D70" s="261"/>
      <c r="G70" s="41"/>
      <c r="H70" s="41"/>
    </row>
    <row r="71" spans="4:8" ht="12">
      <c r="D71" s="261"/>
      <c r="G71" s="41"/>
      <c r="H71" s="41"/>
    </row>
    <row r="72" spans="4:8" ht="12">
      <c r="D72" s="261"/>
      <c r="G72" s="41"/>
      <c r="H72" s="41"/>
    </row>
    <row r="73" spans="4:8" ht="12">
      <c r="D73" s="261"/>
      <c r="G73" s="41"/>
      <c r="H73" s="41"/>
    </row>
    <row r="74" spans="4:8" ht="12">
      <c r="D74" s="261"/>
      <c r="G74" s="41"/>
      <c r="H74" s="41"/>
    </row>
    <row r="75" spans="4:8" ht="12">
      <c r="D75" s="261"/>
      <c r="G75" s="41"/>
      <c r="H75" s="41"/>
    </row>
    <row r="76" spans="4:8" ht="12">
      <c r="D76" s="261"/>
      <c r="G76" s="41"/>
      <c r="H76" s="41"/>
    </row>
    <row r="77" spans="4:8" ht="12">
      <c r="D77" s="261"/>
      <c r="G77" s="41"/>
      <c r="H77" s="41"/>
    </row>
    <row r="78" spans="4:8" ht="12">
      <c r="D78" s="261"/>
      <c r="G78" s="41"/>
      <c r="H78" s="41"/>
    </row>
    <row r="79" spans="4:8" ht="12">
      <c r="D79" s="261"/>
      <c r="G79" s="41"/>
      <c r="H79" s="41"/>
    </row>
    <row r="80" spans="4:8" ht="12">
      <c r="D80" s="261"/>
      <c r="G80" s="41"/>
      <c r="H80" s="41"/>
    </row>
    <row r="81" spans="4:8" ht="12">
      <c r="D81" s="261"/>
      <c r="G81" s="41"/>
      <c r="H81" s="41"/>
    </row>
    <row r="82" spans="4:8" ht="12">
      <c r="D82" s="261"/>
      <c r="G82" s="41"/>
      <c r="H82" s="41"/>
    </row>
    <row r="83" spans="4:8" ht="12">
      <c r="D83" s="261"/>
      <c r="G83" s="41"/>
      <c r="H83" s="41"/>
    </row>
    <row r="84" spans="4:8" ht="12">
      <c r="D84" s="261"/>
      <c r="G84" s="41"/>
      <c r="H84" s="41"/>
    </row>
    <row r="85" spans="4:8" ht="12">
      <c r="D85" s="261"/>
      <c r="G85" s="41"/>
      <c r="H85" s="41"/>
    </row>
    <row r="86" spans="4:8" ht="12">
      <c r="D86" s="261"/>
      <c r="G86" s="41"/>
      <c r="H86" s="41"/>
    </row>
    <row r="87" spans="4:8" ht="12">
      <c r="D87" s="261"/>
      <c r="G87" s="41"/>
      <c r="H87" s="41"/>
    </row>
    <row r="88" spans="4:8" ht="12">
      <c r="D88" s="261"/>
      <c r="G88" s="41"/>
      <c r="H88" s="41"/>
    </row>
    <row r="89" spans="4:8" ht="12">
      <c r="D89" s="261"/>
      <c r="G89" s="41"/>
      <c r="H89" s="41"/>
    </row>
    <row r="90" spans="4:8" ht="12">
      <c r="D90" s="261"/>
      <c r="G90" s="41"/>
      <c r="H90" s="41"/>
    </row>
    <row r="91" spans="4:8" ht="12">
      <c r="D91" s="261"/>
      <c r="G91" s="41"/>
      <c r="H91" s="41"/>
    </row>
    <row r="92" spans="4:8" ht="12">
      <c r="D92" s="261"/>
      <c r="G92" s="41"/>
      <c r="H92" s="41"/>
    </row>
    <row r="93" ht="12">
      <c r="D93" s="261"/>
    </row>
    <row r="94" ht="12">
      <c r="D94" s="261"/>
    </row>
    <row r="95" ht="12">
      <c r="D95" s="261"/>
    </row>
    <row r="96" ht="12">
      <c r="D96" s="261"/>
    </row>
    <row r="97" ht="12">
      <c r="D97" s="261"/>
    </row>
    <row r="98" ht="12">
      <c r="D98" s="261"/>
    </row>
    <row r="99" ht="12">
      <c r="D99" s="261"/>
    </row>
    <row r="100" ht="12">
      <c r="D100" s="261"/>
    </row>
    <row r="101" ht="12">
      <c r="D101" s="261"/>
    </row>
    <row r="102" ht="12">
      <c r="D102" s="261"/>
    </row>
    <row r="103" ht="12">
      <c r="D103" s="261"/>
    </row>
    <row r="104" ht="12">
      <c r="D104" s="261"/>
    </row>
    <row r="105" ht="12">
      <c r="D105" s="261"/>
    </row>
    <row r="106" ht="12">
      <c r="D106" s="261"/>
    </row>
    <row r="107" ht="12">
      <c r="D107" s="261"/>
    </row>
    <row r="108" ht="12">
      <c r="D108" s="261"/>
    </row>
    <row r="109" ht="12">
      <c r="D109" s="261"/>
    </row>
    <row r="110" ht="12">
      <c r="D110" s="261"/>
    </row>
    <row r="111" ht="12">
      <c r="D111" s="261"/>
    </row>
    <row r="112" ht="12">
      <c r="D112" s="261"/>
    </row>
    <row r="113" ht="12">
      <c r="D113" s="261"/>
    </row>
    <row r="114" ht="12">
      <c r="D114" s="261"/>
    </row>
    <row r="115" ht="12">
      <c r="D115" s="261"/>
    </row>
    <row r="116" ht="12">
      <c r="D116" s="261"/>
    </row>
    <row r="117" ht="12">
      <c r="D117" s="261"/>
    </row>
    <row r="118" ht="12">
      <c r="D118" s="261"/>
    </row>
    <row r="119" ht="12">
      <c r="D119" s="261"/>
    </row>
    <row r="120" ht="12">
      <c r="D120" s="261"/>
    </row>
    <row r="121" ht="12">
      <c r="D121" s="261"/>
    </row>
    <row r="122" ht="12">
      <c r="D122" s="261"/>
    </row>
    <row r="123" ht="12">
      <c r="D123" s="261"/>
    </row>
    <row r="124" ht="12">
      <c r="D124" s="261"/>
    </row>
    <row r="125" ht="12">
      <c r="D125" s="261"/>
    </row>
    <row r="126" ht="12">
      <c r="D126" s="261"/>
    </row>
    <row r="127" ht="12">
      <c r="D127" s="261"/>
    </row>
    <row r="128" ht="12">
      <c r="D128" s="261"/>
    </row>
    <row r="129" ht="12">
      <c r="D129" s="261"/>
    </row>
    <row r="130" ht="12">
      <c r="D130" s="261"/>
    </row>
    <row r="131" ht="12">
      <c r="D131" s="261"/>
    </row>
    <row r="132" ht="12">
      <c r="D132" s="261"/>
    </row>
    <row r="133" ht="12">
      <c r="D133" s="261"/>
    </row>
    <row r="134" ht="12">
      <c r="D134" s="261"/>
    </row>
    <row r="135" ht="12">
      <c r="D135" s="261"/>
    </row>
    <row r="136" ht="12">
      <c r="D136" s="261"/>
    </row>
    <row r="137" ht="12">
      <c r="D137" s="261"/>
    </row>
    <row r="138" ht="12">
      <c r="D138" s="261"/>
    </row>
    <row r="139" ht="12">
      <c r="D139" s="261"/>
    </row>
    <row r="140" ht="12">
      <c r="D140" s="261"/>
    </row>
    <row r="141" ht="12">
      <c r="D141" s="261"/>
    </row>
    <row r="142" ht="12">
      <c r="D142" s="261"/>
    </row>
    <row r="143" ht="12">
      <c r="D143" s="261"/>
    </row>
    <row r="144" ht="12">
      <c r="D144" s="261"/>
    </row>
    <row r="145" ht="12">
      <c r="D145" s="261"/>
    </row>
    <row r="146" ht="12">
      <c r="D146" s="261"/>
    </row>
    <row r="147" ht="12">
      <c r="D147" s="261"/>
    </row>
    <row r="148" ht="12">
      <c r="D148" s="261"/>
    </row>
    <row r="149" ht="12">
      <c r="D149" s="261"/>
    </row>
    <row r="150" ht="12">
      <c r="D150" s="261"/>
    </row>
    <row r="151" ht="12">
      <c r="D151" s="261"/>
    </row>
    <row r="152" ht="12">
      <c r="D152" s="261"/>
    </row>
    <row r="153" ht="12">
      <c r="D153" s="261"/>
    </row>
    <row r="154" ht="12">
      <c r="D154" s="261"/>
    </row>
    <row r="155" ht="12">
      <c r="D155" s="261"/>
    </row>
    <row r="156" ht="12">
      <c r="D156" s="261"/>
    </row>
    <row r="157" ht="12">
      <c r="D157" s="261"/>
    </row>
    <row r="158" ht="12">
      <c r="D158" s="261"/>
    </row>
    <row r="159" ht="12">
      <c r="D159" s="261"/>
    </row>
    <row r="160" ht="12">
      <c r="D160" s="261"/>
    </row>
    <row r="161" ht="12">
      <c r="D161" s="261"/>
    </row>
    <row r="162" ht="12">
      <c r="D162" s="261"/>
    </row>
    <row r="163" ht="12">
      <c r="D163" s="261"/>
    </row>
    <row r="164" ht="12">
      <c r="D164" s="261"/>
    </row>
    <row r="165" ht="12">
      <c r="D165" s="261"/>
    </row>
    <row r="166" ht="12">
      <c r="D166" s="261"/>
    </row>
    <row r="167" ht="12">
      <c r="D167" s="261"/>
    </row>
    <row r="168" ht="12">
      <c r="D168" s="261"/>
    </row>
    <row r="169" ht="12">
      <c r="D169" s="261"/>
    </row>
    <row r="170" ht="12">
      <c r="D170" s="261"/>
    </row>
    <row r="171" ht="12">
      <c r="D171" s="261"/>
    </row>
    <row r="172" ht="12">
      <c r="D172" s="261"/>
    </row>
    <row r="173" ht="12">
      <c r="D173" s="261"/>
    </row>
    <row r="174" ht="12">
      <c r="D174" s="261"/>
    </row>
    <row r="175" ht="12">
      <c r="D175" s="261"/>
    </row>
    <row r="176" ht="12">
      <c r="D176" s="261"/>
    </row>
    <row r="177" ht="12">
      <c r="D177" s="261"/>
    </row>
    <row r="178" ht="12">
      <c r="D178" s="261"/>
    </row>
    <row r="179" ht="12">
      <c r="D179" s="261"/>
    </row>
    <row r="180" ht="12">
      <c r="D180" s="261"/>
    </row>
    <row r="181" ht="12">
      <c r="D181" s="261"/>
    </row>
    <row r="182" ht="12">
      <c r="D182" s="261"/>
    </row>
    <row r="183" ht="12">
      <c r="D183" s="261"/>
    </row>
    <row r="184" ht="12">
      <c r="D184" s="261"/>
    </row>
    <row r="185" ht="12">
      <c r="D185" s="261"/>
    </row>
    <row r="186" ht="12">
      <c r="D186" s="261"/>
    </row>
    <row r="187" ht="12">
      <c r="D187" s="261"/>
    </row>
    <row r="188" ht="12">
      <c r="D188" s="261"/>
    </row>
    <row r="189" ht="12">
      <c r="D189" s="261"/>
    </row>
    <row r="190" ht="12">
      <c r="D190" s="261"/>
    </row>
    <row r="191" ht="12">
      <c r="D191" s="261"/>
    </row>
    <row r="192" ht="12">
      <c r="D192" s="261"/>
    </row>
    <row r="193" ht="12">
      <c r="D193" s="261"/>
    </row>
    <row r="194" ht="12">
      <c r="D194" s="261"/>
    </row>
    <row r="195" ht="12">
      <c r="D195" s="261"/>
    </row>
    <row r="196" ht="12">
      <c r="D196" s="261"/>
    </row>
    <row r="197" ht="12">
      <c r="D197" s="261"/>
    </row>
    <row r="198" ht="12">
      <c r="D198" s="261"/>
    </row>
    <row r="199" ht="12">
      <c r="D199" s="261"/>
    </row>
    <row r="200" ht="12">
      <c r="D200" s="261"/>
    </row>
    <row r="201" ht="12">
      <c r="D201" s="261"/>
    </row>
    <row r="202" ht="12">
      <c r="D202" s="261"/>
    </row>
    <row r="203" ht="12">
      <c r="D203" s="261"/>
    </row>
    <row r="204" ht="12">
      <c r="D204" s="261"/>
    </row>
    <row r="205" ht="12">
      <c r="D205" s="261"/>
    </row>
    <row r="206" ht="12">
      <c r="D206" s="261"/>
    </row>
    <row r="207" ht="12">
      <c r="D207" s="261"/>
    </row>
    <row r="208" ht="12">
      <c r="D208" s="261"/>
    </row>
    <row r="209" ht="12">
      <c r="D209" s="261"/>
    </row>
    <row r="210" ht="12">
      <c r="D210" s="261"/>
    </row>
    <row r="211" ht="12">
      <c r="D211" s="261"/>
    </row>
    <row r="212" ht="12">
      <c r="D212" s="261"/>
    </row>
    <row r="213" ht="12">
      <c r="D213" s="261"/>
    </row>
    <row r="214" ht="12">
      <c r="D214" s="261"/>
    </row>
    <row r="215" ht="12">
      <c r="D215" s="261"/>
    </row>
    <row r="216" ht="12">
      <c r="D216" s="261"/>
    </row>
    <row r="217" ht="12">
      <c r="D217" s="261"/>
    </row>
    <row r="218" ht="12">
      <c r="D218" s="261"/>
    </row>
    <row r="219" ht="12">
      <c r="D219" s="261"/>
    </row>
    <row r="220" ht="12">
      <c r="D220" s="261"/>
    </row>
    <row r="221" ht="12">
      <c r="D221" s="261"/>
    </row>
    <row r="222" ht="12">
      <c r="D222" s="261"/>
    </row>
    <row r="223" ht="12">
      <c r="D223" s="261"/>
    </row>
    <row r="224" ht="12">
      <c r="D224" s="261"/>
    </row>
    <row r="225" ht="12">
      <c r="D225" s="261"/>
    </row>
    <row r="226" ht="12">
      <c r="D226" s="261"/>
    </row>
    <row r="227" ht="12">
      <c r="D227" s="261"/>
    </row>
    <row r="228" ht="12">
      <c r="D228" s="261"/>
    </row>
    <row r="229" ht="12">
      <c r="D229" s="261"/>
    </row>
    <row r="230" ht="12">
      <c r="D230" s="261"/>
    </row>
    <row r="231" ht="12">
      <c r="D231" s="261"/>
    </row>
    <row r="232" ht="12">
      <c r="D232" s="261"/>
    </row>
    <row r="233" ht="12">
      <c r="D233" s="261"/>
    </row>
    <row r="234" ht="12">
      <c r="D234" s="261"/>
    </row>
    <row r="235" ht="12">
      <c r="D235" s="261"/>
    </row>
    <row r="236" ht="12">
      <c r="D236" s="261"/>
    </row>
    <row r="237" ht="12">
      <c r="D237" s="261"/>
    </row>
    <row r="238" ht="12">
      <c r="D238" s="261"/>
    </row>
    <row r="239" ht="12">
      <c r="D239" s="261"/>
    </row>
    <row r="240" ht="12">
      <c r="D240" s="261"/>
    </row>
    <row r="241" ht="12">
      <c r="D241" s="261"/>
    </row>
    <row r="242" ht="12">
      <c r="D242" s="261"/>
    </row>
    <row r="243" ht="12">
      <c r="D243" s="261"/>
    </row>
    <row r="244" ht="12">
      <c r="D244" s="261"/>
    </row>
    <row r="245" ht="12">
      <c r="D245" s="261"/>
    </row>
    <row r="246" ht="12">
      <c r="D246" s="261"/>
    </row>
    <row r="247" ht="12">
      <c r="D247" s="261"/>
    </row>
    <row r="248" ht="12">
      <c r="D248" s="261"/>
    </row>
    <row r="249" ht="12">
      <c r="D249" s="261"/>
    </row>
    <row r="250" ht="12">
      <c r="D250" s="261"/>
    </row>
    <row r="251" ht="12">
      <c r="D251" s="261"/>
    </row>
    <row r="252" ht="12">
      <c r="D252" s="261"/>
    </row>
    <row r="253" ht="12">
      <c r="D253" s="261"/>
    </row>
    <row r="254" ht="12">
      <c r="D254" s="261"/>
    </row>
    <row r="255" ht="12">
      <c r="D255" s="261"/>
    </row>
    <row r="256" ht="12">
      <c r="D256" s="261"/>
    </row>
    <row r="257" ht="12">
      <c r="D257" s="261"/>
    </row>
    <row r="258" ht="12">
      <c r="D258" s="261"/>
    </row>
    <row r="259" ht="12">
      <c r="D259" s="261"/>
    </row>
    <row r="260" ht="12">
      <c r="D260" s="261"/>
    </row>
    <row r="261" ht="12">
      <c r="D261" s="261"/>
    </row>
    <row r="262" ht="12">
      <c r="D262" s="261"/>
    </row>
    <row r="263" ht="12">
      <c r="D263" s="261"/>
    </row>
    <row r="264" ht="12">
      <c r="D264" s="261"/>
    </row>
    <row r="265" ht="12">
      <c r="D265" s="261"/>
    </row>
    <row r="266" ht="12">
      <c r="D266" s="261"/>
    </row>
    <row r="267" ht="12">
      <c r="D267" s="261"/>
    </row>
    <row r="268" ht="12">
      <c r="D268" s="261"/>
    </row>
    <row r="269" ht="12">
      <c r="D269" s="261"/>
    </row>
    <row r="270" ht="12">
      <c r="D270" s="261"/>
    </row>
    <row r="271" ht="12">
      <c r="D271" s="261"/>
    </row>
    <row r="272" ht="12">
      <c r="D272" s="261"/>
    </row>
    <row r="273" ht="12">
      <c r="D273" s="261"/>
    </row>
    <row r="274" ht="12">
      <c r="D274" s="261"/>
    </row>
    <row r="275" ht="12">
      <c r="D275" s="261"/>
    </row>
    <row r="276" ht="12">
      <c r="D276" s="261"/>
    </row>
    <row r="277" ht="12">
      <c r="D277" s="261"/>
    </row>
    <row r="278" ht="12">
      <c r="D278" s="261"/>
    </row>
    <row r="279" ht="12">
      <c r="D279" s="261"/>
    </row>
    <row r="280" ht="12">
      <c r="D280" s="261"/>
    </row>
    <row r="281" ht="12">
      <c r="D281" s="261"/>
    </row>
    <row r="282" ht="12">
      <c r="D282" s="261"/>
    </row>
    <row r="283" ht="12">
      <c r="D283" s="261"/>
    </row>
    <row r="284" ht="12">
      <c r="D284" s="261"/>
    </row>
    <row r="285" ht="12">
      <c r="D285" s="261"/>
    </row>
    <row r="286" ht="12">
      <c r="D286" s="261"/>
    </row>
    <row r="287" ht="12">
      <c r="D287" s="261"/>
    </row>
    <row r="288" ht="12">
      <c r="D288" s="261"/>
    </row>
    <row r="289" ht="12">
      <c r="D289" s="261"/>
    </row>
    <row r="290" ht="12">
      <c r="D290" s="261"/>
    </row>
    <row r="291" ht="12">
      <c r="D291" s="261"/>
    </row>
    <row r="292" ht="12">
      <c r="D292" s="261"/>
    </row>
    <row r="293" ht="12">
      <c r="D293" s="261"/>
    </row>
    <row r="294" ht="12">
      <c r="D294" s="261"/>
    </row>
    <row r="295" ht="12">
      <c r="D295" s="261"/>
    </row>
    <row r="296" ht="12">
      <c r="D296" s="261"/>
    </row>
    <row r="297" ht="12">
      <c r="D297" s="261"/>
    </row>
    <row r="298" ht="12">
      <c r="D298" s="261"/>
    </row>
    <row r="299" ht="12">
      <c r="D299" s="261"/>
    </row>
    <row r="300" ht="12">
      <c r="D300" s="261"/>
    </row>
    <row r="301" ht="12">
      <c r="D301" s="261"/>
    </row>
    <row r="302" ht="12">
      <c r="D302" s="261"/>
    </row>
    <row r="303" ht="12">
      <c r="D303" s="261"/>
    </row>
    <row r="304" ht="12">
      <c r="D304" s="261"/>
    </row>
    <row r="305" ht="12">
      <c r="D305" s="261"/>
    </row>
    <row r="306" ht="12">
      <c r="D306" s="261"/>
    </row>
    <row r="307" ht="12">
      <c r="D307" s="261"/>
    </row>
    <row r="308" ht="12">
      <c r="D308" s="261"/>
    </row>
    <row r="309" ht="12">
      <c r="D309" s="261"/>
    </row>
    <row r="310" ht="12">
      <c r="D310" s="261"/>
    </row>
    <row r="311" ht="12">
      <c r="D311" s="261"/>
    </row>
    <row r="312" ht="12">
      <c r="D312" s="261"/>
    </row>
    <row r="313" ht="12">
      <c r="D313" s="261"/>
    </row>
    <row r="314" ht="12">
      <c r="D314" s="261"/>
    </row>
    <row r="315" ht="12">
      <c r="D315" s="261"/>
    </row>
    <row r="316" ht="12">
      <c r="D316" s="261"/>
    </row>
    <row r="317" ht="12">
      <c r="D317" s="261"/>
    </row>
    <row r="318" ht="12">
      <c r="D318" s="261"/>
    </row>
    <row r="319" ht="12">
      <c r="D319" s="261"/>
    </row>
  </sheetData>
  <sheetProtection/>
  <mergeCells count="2">
    <mergeCell ref="C42:D42"/>
    <mergeCell ref="A2:D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8 C21:D26 C29:D33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65" r:id="rId1"/>
  <colBreaks count="1" manualBreakCount="1">
    <brk id="5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535"/>
  <sheetViews>
    <sheetView showZeros="0" view="pageBreakPreview" zoomScaleSheetLayoutView="100" zoomScalePageLayoutView="0" workbookViewId="0" topLeftCell="A25">
      <selection activeCell="G52" sqref="G52"/>
    </sheetView>
  </sheetViews>
  <sheetFormatPr defaultColWidth="9.25390625" defaultRowHeight="12.75"/>
  <cols>
    <col min="1" max="1" width="49.875" style="139" customWidth="1"/>
    <col min="2" max="2" width="9.75390625" style="140" customWidth="1"/>
    <col min="3" max="3" width="9.125" style="1" customWidth="1"/>
    <col min="4" max="4" width="9.25390625" style="1" customWidth="1"/>
    <col min="5" max="5" width="8.75390625" style="1" customWidth="1"/>
    <col min="6" max="8" width="9.75390625" style="1" customWidth="1"/>
    <col min="9" max="9" width="13.875" style="1" customWidth="1"/>
    <col min="10" max="10" width="9.625" style="1" customWidth="1"/>
    <col min="11" max="11" width="13.75390625" style="1" customWidth="1"/>
    <col min="12" max="12" width="14.25390625" style="1" hidden="1" customWidth="1"/>
    <col min="13" max="13" width="2.375" style="1" customWidth="1"/>
    <col min="14" max="16384" width="9.25390625" style="1" customWidth="1"/>
  </cols>
  <sheetData>
    <row r="1" spans="1:13" s="133" customFormat="1" ht="24" customHeight="1">
      <c r="A1" s="669" t="s">
        <v>405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2" s="133" customFormat="1" ht="15.75">
      <c r="A2" s="552"/>
      <c r="B2" s="553"/>
      <c r="C2" s="554"/>
      <c r="D2" s="554"/>
      <c r="E2" s="554"/>
      <c r="F2" s="554"/>
      <c r="G2" s="554"/>
      <c r="H2" s="554"/>
      <c r="I2" s="554"/>
      <c r="J2" s="435"/>
      <c r="K2" s="486"/>
      <c r="L2" s="486" t="e">
        <f>'[1]справка №1-БАЛАНС'!E3</f>
        <v>#REF!</v>
      </c>
    </row>
    <row r="3" spans="1:12" s="133" customFormat="1" ht="15" customHeight="1">
      <c r="A3" s="413" t="s">
        <v>1</v>
      </c>
      <c r="B3" s="674" t="str">
        <f>'справка №1 - БАЛАНС'!E3</f>
        <v>Холдинг Пътища АД</v>
      </c>
      <c r="C3" s="674"/>
      <c r="D3" s="674"/>
      <c r="E3" s="674"/>
      <c r="F3" s="674"/>
      <c r="G3" s="674"/>
      <c r="H3" s="674"/>
      <c r="I3" s="674"/>
      <c r="J3" s="675"/>
      <c r="K3" s="675"/>
      <c r="L3" s="486" t="str">
        <f>'[1]справка №1-БАЛАНС'!E4</f>
        <v>неконсолидиран</v>
      </c>
    </row>
    <row r="4" spans="1:13" s="133" customFormat="1" ht="13.5" customHeight="1">
      <c r="A4" s="413" t="s">
        <v>406</v>
      </c>
      <c r="B4" s="674" t="str">
        <f>'[1]справка №1-БАЛАНС'!E4</f>
        <v>неконсолидиран</v>
      </c>
      <c r="C4" s="674"/>
      <c r="D4" s="674"/>
      <c r="E4" s="674"/>
      <c r="F4" s="674"/>
      <c r="G4" s="674"/>
      <c r="H4" s="674"/>
      <c r="I4" s="674"/>
      <c r="J4" s="676"/>
      <c r="K4" s="676"/>
      <c r="L4" s="555">
        <f>'[1]справка №1-БАЛАНС'!H4</f>
        <v>113</v>
      </c>
      <c r="M4" s="2"/>
    </row>
    <row r="5" spans="1:12" s="133" customFormat="1" ht="13.5" customHeight="1">
      <c r="A5" s="413" t="s">
        <v>4</v>
      </c>
      <c r="B5" s="677">
        <f>'справка №1 - БАЛАНС'!E5</f>
        <v>41547</v>
      </c>
      <c r="C5" s="677"/>
      <c r="D5" s="677"/>
      <c r="E5" s="677"/>
      <c r="F5" s="556"/>
      <c r="G5" s="556"/>
      <c r="H5" s="556"/>
      <c r="I5" s="556"/>
      <c r="J5" s="557"/>
      <c r="K5" s="558"/>
      <c r="L5" s="559" t="s">
        <v>5</v>
      </c>
    </row>
    <row r="6" spans="1:12" s="134" customFormat="1" ht="21.75" customHeight="1">
      <c r="A6" s="67"/>
      <c r="B6" s="71"/>
      <c r="C6" s="62"/>
      <c r="D6" s="670" t="s">
        <v>407</v>
      </c>
      <c r="E6" s="671"/>
      <c r="F6" s="671"/>
      <c r="G6" s="671"/>
      <c r="H6" s="672"/>
      <c r="I6" s="4"/>
      <c r="J6" s="381"/>
      <c r="K6" s="62"/>
      <c r="L6" s="378"/>
    </row>
    <row r="7" spans="1:12" s="134" customFormat="1" ht="60">
      <c r="A7" s="68" t="s">
        <v>409</v>
      </c>
      <c r="B7" s="72" t="s">
        <v>410</v>
      </c>
      <c r="C7" s="63" t="s">
        <v>411</v>
      </c>
      <c r="D7" s="69" t="s">
        <v>412</v>
      </c>
      <c r="E7" s="62" t="s">
        <v>413</v>
      </c>
      <c r="F7" s="670" t="s">
        <v>414</v>
      </c>
      <c r="G7" s="671"/>
      <c r="H7" s="671"/>
      <c r="I7" s="62" t="s">
        <v>408</v>
      </c>
      <c r="J7" s="380" t="s">
        <v>415</v>
      </c>
      <c r="K7" s="64" t="s">
        <v>416</v>
      </c>
      <c r="L7" s="379" t="s">
        <v>417</v>
      </c>
    </row>
    <row r="8" spans="1:12" s="134" customFormat="1" ht="22.5" customHeight="1">
      <c r="A8" s="66"/>
      <c r="B8" s="135"/>
      <c r="C8" s="64"/>
      <c r="D8" s="70"/>
      <c r="E8" s="64"/>
      <c r="F8" s="3" t="s">
        <v>418</v>
      </c>
      <c r="G8" s="3" t="s">
        <v>419</v>
      </c>
      <c r="H8" s="3" t="s">
        <v>420</v>
      </c>
      <c r="I8" s="64"/>
      <c r="J8" s="66"/>
      <c r="K8" s="64"/>
      <c r="L8" s="273"/>
    </row>
    <row r="9" spans="1:13" s="134" customFormat="1" ht="12" customHeight="1">
      <c r="A9" s="3" t="s">
        <v>13</v>
      </c>
      <c r="B9" s="11"/>
      <c r="C9" s="65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274">
        <v>9</v>
      </c>
      <c r="K9" s="679">
        <v>10</v>
      </c>
      <c r="L9" s="679"/>
      <c r="M9" s="68"/>
    </row>
    <row r="10" spans="1:13" s="134" customFormat="1" ht="12" customHeight="1">
      <c r="A10" s="3" t="s">
        <v>421</v>
      </c>
      <c r="B10" s="12"/>
      <c r="C10" s="18" t="s">
        <v>46</v>
      </c>
      <c r="D10" s="18" t="s">
        <v>46</v>
      </c>
      <c r="E10" s="5" t="s">
        <v>57</v>
      </c>
      <c r="F10" s="5" t="s">
        <v>64</v>
      </c>
      <c r="G10" s="5" t="s">
        <v>68</v>
      </c>
      <c r="H10" s="5" t="s">
        <v>72</v>
      </c>
      <c r="I10" s="5" t="s">
        <v>85</v>
      </c>
      <c r="J10" s="275" t="s">
        <v>422</v>
      </c>
      <c r="K10" s="680" t="s">
        <v>110</v>
      </c>
      <c r="L10" s="680"/>
      <c r="M10" s="68"/>
    </row>
    <row r="11" spans="1:21" ht="15.75" customHeight="1">
      <c r="A11" s="6" t="s">
        <v>423</v>
      </c>
      <c r="B11" s="12" t="s">
        <v>424</v>
      </c>
      <c r="C11" s="474">
        <v>30672</v>
      </c>
      <c r="D11" s="474">
        <f>'[1]справка №1-БАЛАНС'!H19</f>
        <v>43</v>
      </c>
      <c r="E11" s="474">
        <v>0</v>
      </c>
      <c r="F11" s="474">
        <v>3067</v>
      </c>
      <c r="G11" s="474">
        <v>0</v>
      </c>
      <c r="H11" s="475">
        <v>2466</v>
      </c>
      <c r="I11" s="474">
        <v>-36035</v>
      </c>
      <c r="J11" s="476"/>
      <c r="K11" s="681">
        <f>SUM(C11:J11)</f>
        <v>213</v>
      </c>
      <c r="L11" s="681"/>
      <c r="M11" s="276"/>
      <c r="N11" s="118"/>
      <c r="O11" s="118"/>
      <c r="P11" s="118"/>
      <c r="Q11" s="118"/>
      <c r="R11" s="118"/>
      <c r="S11" s="118"/>
      <c r="T11" s="118"/>
      <c r="U11" s="118"/>
    </row>
    <row r="12" spans="1:21" ht="12.75" customHeight="1">
      <c r="A12" s="6" t="s">
        <v>425</v>
      </c>
      <c r="B12" s="12" t="s">
        <v>426</v>
      </c>
      <c r="C12" s="477">
        <f>C13+C14</f>
        <v>0</v>
      </c>
      <c r="D12" s="477">
        <f aca="true" t="shared" si="0" ref="D12:L12">D13+D14</f>
        <v>0</v>
      </c>
      <c r="E12" s="477">
        <f t="shared" si="0"/>
        <v>0</v>
      </c>
      <c r="F12" s="477">
        <f t="shared" si="0"/>
        <v>0</v>
      </c>
      <c r="G12" s="477">
        <f t="shared" si="0"/>
        <v>0</v>
      </c>
      <c r="H12" s="477">
        <f t="shared" si="0"/>
        <v>0</v>
      </c>
      <c r="I12" s="477">
        <f t="shared" si="0"/>
        <v>0</v>
      </c>
      <c r="J12" s="478">
        <f t="shared" si="0"/>
        <v>0</v>
      </c>
      <c r="K12" s="477">
        <f aca="true" t="shared" si="1" ref="K12:K31">SUM(C12:J12)</f>
        <v>0</v>
      </c>
      <c r="L12" s="477">
        <f t="shared" si="0"/>
        <v>0</v>
      </c>
      <c r="M12" s="276"/>
      <c r="N12" s="118"/>
      <c r="O12" s="118"/>
      <c r="P12" s="118"/>
      <c r="Q12" s="118"/>
      <c r="R12" s="118"/>
      <c r="S12" s="118"/>
      <c r="T12" s="118"/>
      <c r="U12" s="118"/>
    </row>
    <row r="13" spans="1:13" ht="12.75" customHeight="1">
      <c r="A13" s="8" t="s">
        <v>427</v>
      </c>
      <c r="B13" s="5" t="s">
        <v>428</v>
      </c>
      <c r="C13" s="479"/>
      <c r="D13" s="479"/>
      <c r="E13" s="479"/>
      <c r="F13" s="479"/>
      <c r="G13" s="479"/>
      <c r="H13" s="479"/>
      <c r="I13" s="479"/>
      <c r="J13" s="480"/>
      <c r="K13" s="477">
        <f t="shared" si="1"/>
        <v>0</v>
      </c>
      <c r="L13" s="479"/>
      <c r="M13" s="277"/>
    </row>
    <row r="14" spans="1:13" ht="12" customHeight="1">
      <c r="A14" s="8" t="s">
        <v>429</v>
      </c>
      <c r="B14" s="5" t="s">
        <v>430</v>
      </c>
      <c r="C14" s="479"/>
      <c r="D14" s="479"/>
      <c r="E14" s="479"/>
      <c r="F14" s="479"/>
      <c r="G14" s="479"/>
      <c r="H14" s="479">
        <v>0</v>
      </c>
      <c r="I14" s="479"/>
      <c r="J14" s="480"/>
      <c r="K14" s="477">
        <f t="shared" si="1"/>
        <v>0</v>
      </c>
      <c r="L14" s="479"/>
      <c r="M14" s="277"/>
    </row>
    <row r="15" spans="1:21" ht="18.75">
      <c r="A15" s="6" t="s">
        <v>431</v>
      </c>
      <c r="B15" s="12" t="s">
        <v>432</v>
      </c>
      <c r="C15" s="474">
        <f>C11</f>
        <v>30672</v>
      </c>
      <c r="D15" s="474">
        <f aca="true" t="shared" si="2" ref="D15:K15">D11</f>
        <v>43</v>
      </c>
      <c r="E15" s="474">
        <f t="shared" si="2"/>
        <v>0</v>
      </c>
      <c r="F15" s="474">
        <f t="shared" si="2"/>
        <v>3067</v>
      </c>
      <c r="G15" s="474">
        <v>0</v>
      </c>
      <c r="H15" s="474">
        <f t="shared" si="2"/>
        <v>2466</v>
      </c>
      <c r="I15" s="474">
        <f t="shared" si="2"/>
        <v>-36035</v>
      </c>
      <c r="J15" s="474">
        <f t="shared" si="2"/>
        <v>0</v>
      </c>
      <c r="K15" s="474">
        <f t="shared" si="2"/>
        <v>213</v>
      </c>
      <c r="L15" s="474">
        <f>L11+L12</f>
        <v>0</v>
      </c>
      <c r="M15" s="276"/>
      <c r="N15" s="118"/>
      <c r="O15" s="118"/>
      <c r="P15" s="118"/>
      <c r="Q15" s="118"/>
      <c r="R15" s="118"/>
      <c r="S15" s="118"/>
      <c r="T15" s="118"/>
      <c r="U15" s="118"/>
    </row>
    <row r="16" spans="1:18" ht="12.75" customHeight="1">
      <c r="A16" s="6" t="s">
        <v>433</v>
      </c>
      <c r="B16" s="14" t="s">
        <v>434</v>
      </c>
      <c r="C16" s="479"/>
      <c r="D16" s="479"/>
      <c r="E16" s="479"/>
      <c r="F16" s="479"/>
      <c r="G16" s="479"/>
      <c r="H16" s="479"/>
      <c r="I16" s="479">
        <v>-2930</v>
      </c>
      <c r="J16" s="480"/>
      <c r="K16" s="477">
        <f t="shared" si="1"/>
        <v>-2930</v>
      </c>
      <c r="L16" s="479"/>
      <c r="M16" s="276"/>
      <c r="N16" s="118"/>
      <c r="O16" s="118"/>
      <c r="P16" s="118"/>
      <c r="Q16" s="118"/>
      <c r="R16" s="118"/>
    </row>
    <row r="17" spans="1:21" ht="12.75" customHeight="1">
      <c r="A17" s="8" t="s">
        <v>435</v>
      </c>
      <c r="B17" s="5" t="s">
        <v>436</v>
      </c>
      <c r="C17" s="477">
        <f>C18+C19</f>
        <v>0</v>
      </c>
      <c r="D17" s="477">
        <f aca="true" t="shared" si="3" ref="D17:J17">D18+D19</f>
        <v>0</v>
      </c>
      <c r="E17" s="477">
        <f t="shared" si="3"/>
        <v>0</v>
      </c>
      <c r="F17" s="477">
        <f t="shared" si="3"/>
        <v>0</v>
      </c>
      <c r="G17" s="477">
        <f t="shared" si="3"/>
        <v>0</v>
      </c>
      <c r="H17" s="477"/>
      <c r="I17" s="477"/>
      <c r="J17" s="478">
        <f t="shared" si="3"/>
        <v>0</v>
      </c>
      <c r="K17" s="477">
        <f t="shared" si="1"/>
        <v>0</v>
      </c>
      <c r="L17" s="477">
        <f>L18+L19</f>
        <v>0</v>
      </c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12" ht="12" customHeight="1">
      <c r="A18" s="9" t="s">
        <v>437</v>
      </c>
      <c r="B18" s="13" t="s">
        <v>438</v>
      </c>
      <c r="C18" s="479"/>
      <c r="D18" s="479"/>
      <c r="E18" s="479"/>
      <c r="F18" s="479">
        <v>0</v>
      </c>
      <c r="G18" s="479"/>
      <c r="H18" s="479"/>
      <c r="I18" s="479"/>
      <c r="J18" s="480"/>
      <c r="K18" s="477">
        <f t="shared" si="1"/>
        <v>0</v>
      </c>
      <c r="L18" s="479"/>
    </row>
    <row r="19" spans="1:12" ht="12" customHeight="1">
      <c r="A19" s="9" t="s">
        <v>439</v>
      </c>
      <c r="B19" s="13" t="s">
        <v>440</v>
      </c>
      <c r="C19" s="479">
        <v>0</v>
      </c>
      <c r="D19" s="479"/>
      <c r="E19" s="479"/>
      <c r="F19" s="479"/>
      <c r="G19" s="479"/>
      <c r="H19" s="479"/>
      <c r="I19" s="477"/>
      <c r="J19" s="480"/>
      <c r="K19" s="477">
        <f t="shared" si="1"/>
        <v>0</v>
      </c>
      <c r="L19" s="479"/>
    </row>
    <row r="20" spans="1:12" ht="12.75" customHeight="1">
      <c r="A20" s="8" t="s">
        <v>441</v>
      </c>
      <c r="B20" s="5" t="s">
        <v>442</v>
      </c>
      <c r="C20" s="479"/>
      <c r="D20" s="479"/>
      <c r="E20" s="479"/>
      <c r="F20" s="479"/>
      <c r="G20" s="479"/>
      <c r="H20" s="479"/>
      <c r="I20" s="479"/>
      <c r="J20" s="480"/>
      <c r="K20" s="477">
        <f t="shared" si="1"/>
        <v>0</v>
      </c>
      <c r="L20" s="479"/>
    </row>
    <row r="21" spans="1:21" ht="23.25" customHeight="1">
      <c r="A21" s="8" t="s">
        <v>443</v>
      </c>
      <c r="B21" s="5" t="s">
        <v>444</v>
      </c>
      <c r="C21" s="477">
        <f>C22-C23</f>
        <v>0</v>
      </c>
      <c r="D21" s="477">
        <f aca="true" t="shared" si="4" ref="D21:L21">D22-D23</f>
        <v>0</v>
      </c>
      <c r="E21" s="477">
        <f t="shared" si="4"/>
        <v>0</v>
      </c>
      <c r="F21" s="477">
        <f t="shared" si="4"/>
        <v>0</v>
      </c>
      <c r="G21" s="477">
        <f t="shared" si="4"/>
        <v>0</v>
      </c>
      <c r="H21" s="477">
        <f t="shared" si="4"/>
        <v>0</v>
      </c>
      <c r="I21" s="477">
        <f>I22-I23</f>
        <v>0</v>
      </c>
      <c r="J21" s="478">
        <f t="shared" si="4"/>
        <v>0</v>
      </c>
      <c r="K21" s="477">
        <f t="shared" si="1"/>
        <v>0</v>
      </c>
      <c r="L21" s="477">
        <f t="shared" si="4"/>
        <v>0</v>
      </c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12" ht="18.75">
      <c r="A22" s="8" t="s">
        <v>445</v>
      </c>
      <c r="B22" s="5" t="s">
        <v>446</v>
      </c>
      <c r="C22" s="479"/>
      <c r="D22" s="479"/>
      <c r="E22" s="479"/>
      <c r="F22" s="479"/>
      <c r="G22" s="479"/>
      <c r="H22" s="479"/>
      <c r="I22" s="479"/>
      <c r="J22" s="480"/>
      <c r="K22" s="477">
        <f t="shared" si="1"/>
        <v>0</v>
      </c>
      <c r="L22" s="479"/>
    </row>
    <row r="23" spans="1:12" ht="18.75">
      <c r="A23" s="8" t="s">
        <v>447</v>
      </c>
      <c r="B23" s="5" t="s">
        <v>448</v>
      </c>
      <c r="C23" s="479"/>
      <c r="D23" s="479"/>
      <c r="E23" s="479"/>
      <c r="F23" s="479"/>
      <c r="G23" s="479"/>
      <c r="H23" s="479"/>
      <c r="I23" s="479"/>
      <c r="J23" s="480"/>
      <c r="K23" s="477">
        <f t="shared" si="1"/>
        <v>0</v>
      </c>
      <c r="L23" s="479"/>
    </row>
    <row r="24" spans="1:21" ht="22.5" customHeight="1">
      <c r="A24" s="8" t="s">
        <v>449</v>
      </c>
      <c r="B24" s="5" t="s">
        <v>450</v>
      </c>
      <c r="C24" s="477">
        <f>C25-C26</f>
        <v>0</v>
      </c>
      <c r="D24" s="477">
        <f aca="true" t="shared" si="5" ref="D24:L24">D25-D26</f>
        <v>0</v>
      </c>
      <c r="E24" s="477">
        <f t="shared" si="5"/>
        <v>0</v>
      </c>
      <c r="F24" s="477">
        <f t="shared" si="5"/>
        <v>0</v>
      </c>
      <c r="G24" s="477">
        <f t="shared" si="5"/>
        <v>0</v>
      </c>
      <c r="H24" s="477">
        <f t="shared" si="5"/>
        <v>0</v>
      </c>
      <c r="I24" s="477">
        <f t="shared" si="5"/>
        <v>0</v>
      </c>
      <c r="J24" s="478">
        <f t="shared" si="5"/>
        <v>0</v>
      </c>
      <c r="K24" s="477">
        <f t="shared" si="1"/>
        <v>0</v>
      </c>
      <c r="L24" s="477">
        <f t="shared" si="5"/>
        <v>0</v>
      </c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12" ht="18.75">
      <c r="A25" s="8" t="s">
        <v>445</v>
      </c>
      <c r="B25" s="5" t="s">
        <v>451</v>
      </c>
      <c r="C25" s="479"/>
      <c r="D25" s="479"/>
      <c r="E25" s="479"/>
      <c r="F25" s="479"/>
      <c r="G25" s="479"/>
      <c r="H25" s="479"/>
      <c r="I25" s="479"/>
      <c r="J25" s="480"/>
      <c r="K25" s="477">
        <f t="shared" si="1"/>
        <v>0</v>
      </c>
      <c r="L25" s="479"/>
    </row>
    <row r="26" spans="1:12" ht="18.75">
      <c r="A26" s="8" t="s">
        <v>447</v>
      </c>
      <c r="B26" s="5" t="s">
        <v>452</v>
      </c>
      <c r="C26" s="479"/>
      <c r="D26" s="479"/>
      <c r="E26" s="479"/>
      <c r="F26" s="479"/>
      <c r="G26" s="479"/>
      <c r="H26" s="479"/>
      <c r="I26" s="479"/>
      <c r="J26" s="480"/>
      <c r="K26" s="477">
        <f t="shared" si="1"/>
        <v>0</v>
      </c>
      <c r="L26" s="479"/>
    </row>
    <row r="27" spans="1:12" ht="18.75">
      <c r="A27" s="8" t="s">
        <v>453</v>
      </c>
      <c r="B27" s="5" t="s">
        <v>454</v>
      </c>
      <c r="C27" s="479"/>
      <c r="D27" s="479"/>
      <c r="E27" s="479"/>
      <c r="F27" s="479"/>
      <c r="G27" s="479"/>
      <c r="H27" s="479"/>
      <c r="I27" s="479"/>
      <c r="J27" s="480"/>
      <c r="K27" s="477">
        <f t="shared" si="1"/>
        <v>0</v>
      </c>
      <c r="L27" s="479"/>
    </row>
    <row r="28" spans="1:12" ht="18.75">
      <c r="A28" s="8" t="s">
        <v>455</v>
      </c>
      <c r="B28" s="5" t="s">
        <v>456</v>
      </c>
      <c r="C28" s="479"/>
      <c r="D28" s="479"/>
      <c r="E28" s="479">
        <v>0</v>
      </c>
      <c r="F28" s="479">
        <v>0</v>
      </c>
      <c r="G28" s="479"/>
      <c r="H28" s="479"/>
      <c r="I28" s="479">
        <v>0</v>
      </c>
      <c r="J28" s="480"/>
      <c r="K28" s="477">
        <f t="shared" si="1"/>
        <v>0</v>
      </c>
      <c r="L28" s="479"/>
    </row>
    <row r="29" spans="1:21" ht="14.25" customHeight="1">
      <c r="A29" s="6" t="s">
        <v>457</v>
      </c>
      <c r="B29" s="12" t="s">
        <v>458</v>
      </c>
      <c r="C29" s="474">
        <f>C17+C20+C21+C24+C28+C27+C15+C16</f>
        <v>30672</v>
      </c>
      <c r="D29" s="474">
        <f aca="true" t="shared" si="6" ref="D29:L29">D17+D20+D21+D24+D28+D27+D15+D16</f>
        <v>43</v>
      </c>
      <c r="E29" s="474">
        <f t="shared" si="6"/>
        <v>0</v>
      </c>
      <c r="F29" s="474">
        <f t="shared" si="6"/>
        <v>3067</v>
      </c>
      <c r="G29" s="474">
        <v>0</v>
      </c>
      <c r="H29" s="474">
        <f>H15+H17+H28</f>
        <v>2466</v>
      </c>
      <c r="I29" s="474">
        <f>I15+I16+I17+I20+I28</f>
        <v>-38965</v>
      </c>
      <c r="J29" s="481">
        <f t="shared" si="6"/>
        <v>0</v>
      </c>
      <c r="K29" s="474">
        <f>K15+K16+K28</f>
        <v>-2717</v>
      </c>
      <c r="L29" s="474">
        <f t="shared" si="6"/>
        <v>0</v>
      </c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12" ht="23.25" customHeight="1">
      <c r="A30" s="8" t="s">
        <v>459</v>
      </c>
      <c r="B30" s="5" t="s">
        <v>460</v>
      </c>
      <c r="C30" s="479"/>
      <c r="D30" s="479"/>
      <c r="E30" s="479"/>
      <c r="F30" s="479"/>
      <c r="G30" s="479"/>
      <c r="H30" s="479"/>
      <c r="I30" s="479"/>
      <c r="J30" s="480"/>
      <c r="K30" s="477">
        <f t="shared" si="1"/>
        <v>0</v>
      </c>
      <c r="L30" s="479"/>
    </row>
    <row r="31" spans="1:12" ht="24" customHeight="1">
      <c r="A31" s="8" t="s">
        <v>461</v>
      </c>
      <c r="B31" s="5" t="s">
        <v>462</v>
      </c>
      <c r="C31" s="479"/>
      <c r="D31" s="479"/>
      <c r="E31" s="479"/>
      <c r="F31" s="479"/>
      <c r="G31" s="479"/>
      <c r="H31" s="479"/>
      <c r="I31" s="479"/>
      <c r="J31" s="480"/>
      <c r="K31" s="477">
        <f t="shared" si="1"/>
        <v>0</v>
      </c>
      <c r="L31" s="479"/>
    </row>
    <row r="32" spans="1:21" ht="23.25" customHeight="1">
      <c r="A32" s="6" t="s">
        <v>463</v>
      </c>
      <c r="B32" s="12" t="s">
        <v>464</v>
      </c>
      <c r="C32" s="474">
        <f aca="true" t="shared" si="7" ref="C32:J32">C29+C30+C31</f>
        <v>30672</v>
      </c>
      <c r="D32" s="474">
        <f t="shared" si="7"/>
        <v>43</v>
      </c>
      <c r="E32" s="474">
        <f t="shared" si="7"/>
        <v>0</v>
      </c>
      <c r="F32" s="474">
        <f t="shared" si="7"/>
        <v>3067</v>
      </c>
      <c r="G32" s="474">
        <f t="shared" si="7"/>
        <v>0</v>
      </c>
      <c r="H32" s="474">
        <f t="shared" si="7"/>
        <v>2466</v>
      </c>
      <c r="I32" s="474">
        <f t="shared" si="7"/>
        <v>-38965</v>
      </c>
      <c r="J32" s="481">
        <f t="shared" si="7"/>
        <v>0</v>
      </c>
      <c r="K32" s="474">
        <f>K29</f>
        <v>-2717</v>
      </c>
      <c r="L32" s="474">
        <f>L29+L30+L31</f>
        <v>0</v>
      </c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12" ht="14.25" customHeight="1">
      <c r="A33" s="100"/>
      <c r="B33" s="101"/>
      <c r="C33" s="10"/>
      <c r="D33" s="10"/>
      <c r="E33" s="10"/>
      <c r="F33" s="10"/>
      <c r="G33" s="10"/>
      <c r="H33" s="10"/>
      <c r="I33" s="10"/>
      <c r="J33" s="10"/>
      <c r="K33" s="102"/>
      <c r="L33" s="102"/>
    </row>
    <row r="34" spans="1:12" ht="14.25" customHeight="1">
      <c r="A34" s="682"/>
      <c r="B34" s="682"/>
      <c r="C34" s="682"/>
      <c r="D34" s="682"/>
      <c r="E34" s="682"/>
      <c r="F34" s="682"/>
      <c r="G34" s="682"/>
      <c r="H34" s="682"/>
      <c r="I34" s="682"/>
      <c r="J34" s="10"/>
      <c r="K34" s="102"/>
      <c r="L34" s="102"/>
    </row>
    <row r="35" spans="1:12" ht="14.25" customHeight="1">
      <c r="A35" s="100"/>
      <c r="B35" s="101"/>
      <c r="C35" s="10"/>
      <c r="D35" s="10"/>
      <c r="E35" s="10"/>
      <c r="F35" s="10"/>
      <c r="G35" s="10"/>
      <c r="H35" s="10"/>
      <c r="I35" s="10"/>
      <c r="J35" s="10"/>
      <c r="K35" s="102"/>
      <c r="L35" s="102"/>
    </row>
    <row r="36" spans="1:12" ht="15.75">
      <c r="A36" s="624">
        <f>'справка №1 - БАЛАНС'!A98</f>
        <v>41578</v>
      </c>
      <c r="B36" s="383"/>
      <c r="C36" s="384"/>
      <c r="D36" s="683" t="s">
        <v>371</v>
      </c>
      <c r="E36" s="683"/>
      <c r="F36" s="683"/>
      <c r="G36" s="683"/>
      <c r="H36" s="683"/>
      <c r="I36" s="683"/>
      <c r="J36" s="673" t="s">
        <v>771</v>
      </c>
      <c r="K36" s="673"/>
      <c r="L36" s="382"/>
    </row>
    <row r="37" spans="1:12" s="190" customFormat="1" ht="15.75">
      <c r="A37" s="385"/>
      <c r="B37" s="386"/>
      <c r="C37" s="387"/>
      <c r="D37" s="387"/>
      <c r="E37" s="678" t="s">
        <v>156</v>
      </c>
      <c r="F37" s="678"/>
      <c r="G37" s="678"/>
      <c r="H37" s="387"/>
      <c r="I37" s="387"/>
      <c r="J37" s="678" t="s">
        <v>156</v>
      </c>
      <c r="K37" s="678"/>
      <c r="L37" s="189"/>
    </row>
    <row r="38" spans="1:12" ht="12">
      <c r="A38" s="136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02"/>
    </row>
    <row r="39" spans="1:12" ht="12">
      <c r="A39" s="136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02"/>
    </row>
    <row r="40" spans="1:12" ht="12">
      <c r="A40" s="136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02"/>
    </row>
    <row r="41" ht="12">
      <c r="L41" s="7"/>
    </row>
    <row r="42" ht="12">
      <c r="L42" s="7"/>
    </row>
    <row r="43" ht="12">
      <c r="L43" s="7"/>
    </row>
    <row r="44" ht="12">
      <c r="L44" s="7"/>
    </row>
    <row r="45" ht="12">
      <c r="L45" s="7"/>
    </row>
    <row r="46" ht="12">
      <c r="L46" s="7"/>
    </row>
    <row r="47" ht="12">
      <c r="L47" s="7"/>
    </row>
    <row r="48" ht="12">
      <c r="L48" s="7"/>
    </row>
    <row r="49" ht="12">
      <c r="L49" s="7"/>
    </row>
    <row r="50" ht="12">
      <c r="L50" s="7"/>
    </row>
    <row r="51" ht="12">
      <c r="L51" s="7"/>
    </row>
    <row r="52" ht="12">
      <c r="L52" s="7"/>
    </row>
    <row r="53" ht="12">
      <c r="L53" s="7"/>
    </row>
    <row r="54" ht="12">
      <c r="L54" s="7"/>
    </row>
    <row r="55" ht="12">
      <c r="L55" s="7"/>
    </row>
    <row r="56" ht="12">
      <c r="L56" s="7"/>
    </row>
    <row r="57" ht="12">
      <c r="L57" s="7"/>
    </row>
    <row r="58" ht="12">
      <c r="L58" s="7"/>
    </row>
    <row r="59" ht="12">
      <c r="L59" s="7"/>
    </row>
    <row r="60" ht="12">
      <c r="L60" s="7"/>
    </row>
    <row r="61" ht="12">
      <c r="L61" s="7"/>
    </row>
    <row r="62" ht="12">
      <c r="L62" s="7"/>
    </row>
    <row r="63" ht="12">
      <c r="L63" s="7"/>
    </row>
    <row r="64" ht="12">
      <c r="L64" s="7"/>
    </row>
    <row r="65" ht="12">
      <c r="L65" s="7"/>
    </row>
    <row r="66" ht="12">
      <c r="L66" s="7"/>
    </row>
    <row r="67" ht="12">
      <c r="L67" s="7"/>
    </row>
    <row r="68" ht="12">
      <c r="L68" s="7"/>
    </row>
    <row r="69" ht="12">
      <c r="L69" s="7"/>
    </row>
    <row r="70" ht="12">
      <c r="L70" s="7"/>
    </row>
    <row r="71" ht="12">
      <c r="L71" s="7"/>
    </row>
    <row r="72" ht="12">
      <c r="L72" s="7"/>
    </row>
    <row r="73" ht="12">
      <c r="L73" s="7"/>
    </row>
    <row r="74" ht="12">
      <c r="L74" s="7"/>
    </row>
    <row r="75" ht="12">
      <c r="L75" s="7"/>
    </row>
    <row r="76" ht="12">
      <c r="L76" s="7"/>
    </row>
    <row r="77" ht="12">
      <c r="L77" s="7"/>
    </row>
    <row r="78" ht="12">
      <c r="L78" s="7"/>
    </row>
    <row r="79" ht="12">
      <c r="L79" s="7"/>
    </row>
    <row r="80" ht="12">
      <c r="L80" s="7"/>
    </row>
    <row r="81" ht="12">
      <c r="L81" s="7"/>
    </row>
    <row r="82" ht="12">
      <c r="L82" s="7"/>
    </row>
    <row r="83" ht="12">
      <c r="L83" s="7"/>
    </row>
    <row r="84" ht="12">
      <c r="L84" s="7"/>
    </row>
    <row r="85" ht="12">
      <c r="L85" s="7"/>
    </row>
    <row r="86" ht="12">
      <c r="L86" s="7"/>
    </row>
    <row r="87" ht="12">
      <c r="L87" s="7"/>
    </row>
    <row r="88" ht="12">
      <c r="L88" s="7"/>
    </row>
    <row r="89" ht="12">
      <c r="L89" s="7"/>
    </row>
    <row r="90" ht="12">
      <c r="L90" s="7"/>
    </row>
    <row r="91" ht="12">
      <c r="L91" s="7"/>
    </row>
    <row r="92" ht="12">
      <c r="L92" s="7"/>
    </row>
    <row r="93" ht="12">
      <c r="L93" s="7"/>
    </row>
    <row r="94" ht="12">
      <c r="L94" s="7"/>
    </row>
    <row r="95" ht="12">
      <c r="L95" s="7"/>
    </row>
    <row r="96" ht="12">
      <c r="L96" s="7"/>
    </row>
    <row r="97" ht="12">
      <c r="L97" s="7"/>
    </row>
    <row r="98" ht="12">
      <c r="L98" s="7"/>
    </row>
    <row r="99" ht="12">
      <c r="L99" s="7"/>
    </row>
    <row r="100" ht="12">
      <c r="L100" s="7"/>
    </row>
    <row r="101" ht="12">
      <c r="L101" s="7"/>
    </row>
    <row r="102" ht="12">
      <c r="L102" s="7"/>
    </row>
    <row r="103" ht="12">
      <c r="L103" s="7"/>
    </row>
    <row r="104" ht="12">
      <c r="L104" s="7"/>
    </row>
    <row r="105" ht="12">
      <c r="L105" s="7"/>
    </row>
    <row r="106" ht="12">
      <c r="L106" s="7"/>
    </row>
    <row r="107" ht="12">
      <c r="L107" s="7"/>
    </row>
    <row r="108" ht="12">
      <c r="L108" s="7"/>
    </row>
    <row r="109" ht="12">
      <c r="L109" s="7"/>
    </row>
    <row r="110" ht="12">
      <c r="L110" s="7"/>
    </row>
    <row r="111" ht="12">
      <c r="L111" s="7"/>
    </row>
    <row r="112" ht="12">
      <c r="L112" s="7"/>
    </row>
    <row r="113" ht="12">
      <c r="L113" s="7"/>
    </row>
    <row r="114" ht="12">
      <c r="L114" s="7"/>
    </row>
    <row r="115" ht="12">
      <c r="L115" s="7"/>
    </row>
    <row r="116" ht="12">
      <c r="L116" s="7"/>
    </row>
    <row r="117" ht="12">
      <c r="L117" s="7"/>
    </row>
    <row r="118" ht="12">
      <c r="L118" s="7"/>
    </row>
    <row r="119" ht="12">
      <c r="L119" s="7"/>
    </row>
    <row r="120" ht="12">
      <c r="L120" s="7"/>
    </row>
    <row r="121" ht="12">
      <c r="L121" s="7"/>
    </row>
    <row r="122" ht="12">
      <c r="L122" s="7"/>
    </row>
    <row r="123" ht="12">
      <c r="L123" s="7"/>
    </row>
    <row r="124" ht="12">
      <c r="L124" s="7"/>
    </row>
    <row r="125" ht="12">
      <c r="L125" s="7"/>
    </row>
    <row r="126" ht="12">
      <c r="L126" s="7"/>
    </row>
    <row r="127" ht="12">
      <c r="L127" s="7"/>
    </row>
    <row r="128" ht="12">
      <c r="L128" s="7"/>
    </row>
    <row r="129" ht="12">
      <c r="L129" s="7"/>
    </row>
    <row r="130" ht="12">
      <c r="L130" s="7"/>
    </row>
    <row r="131" ht="12">
      <c r="L131" s="7"/>
    </row>
    <row r="132" ht="12">
      <c r="L132" s="7"/>
    </row>
    <row r="133" ht="12">
      <c r="L133" s="7"/>
    </row>
    <row r="134" ht="12">
      <c r="L134" s="7"/>
    </row>
    <row r="135" ht="12">
      <c r="L135" s="7"/>
    </row>
    <row r="136" ht="12">
      <c r="L136" s="7"/>
    </row>
    <row r="137" ht="12">
      <c r="L137" s="7"/>
    </row>
    <row r="138" ht="12">
      <c r="L138" s="7"/>
    </row>
    <row r="139" ht="12">
      <c r="L139" s="7"/>
    </row>
    <row r="140" ht="12">
      <c r="L140" s="7"/>
    </row>
    <row r="141" ht="12">
      <c r="L141" s="7"/>
    </row>
    <row r="142" ht="12">
      <c r="L142" s="7"/>
    </row>
    <row r="143" ht="12">
      <c r="L143" s="7"/>
    </row>
    <row r="144" ht="12">
      <c r="L144" s="7"/>
    </row>
    <row r="145" ht="12">
      <c r="L145" s="7"/>
    </row>
    <row r="146" ht="12">
      <c r="L146" s="7"/>
    </row>
    <row r="147" ht="12">
      <c r="L147" s="7"/>
    </row>
    <row r="148" ht="12">
      <c r="L148" s="7"/>
    </row>
    <row r="149" ht="12">
      <c r="L149" s="7"/>
    </row>
    <row r="150" ht="12">
      <c r="L150" s="7"/>
    </row>
    <row r="151" ht="12">
      <c r="L151" s="7"/>
    </row>
    <row r="152" ht="12">
      <c r="L152" s="7"/>
    </row>
    <row r="153" ht="12">
      <c r="L153" s="7"/>
    </row>
    <row r="154" ht="12">
      <c r="L154" s="7"/>
    </row>
    <row r="155" ht="12">
      <c r="L155" s="7"/>
    </row>
    <row r="156" ht="12">
      <c r="L156" s="7"/>
    </row>
    <row r="157" ht="12">
      <c r="L157" s="7"/>
    </row>
    <row r="158" ht="12">
      <c r="L158" s="7"/>
    </row>
    <row r="159" ht="12">
      <c r="L159" s="7"/>
    </row>
    <row r="160" ht="12">
      <c r="L160" s="7"/>
    </row>
    <row r="161" ht="12">
      <c r="L161" s="7"/>
    </row>
    <row r="162" ht="12">
      <c r="L162" s="7"/>
    </row>
    <row r="163" ht="12">
      <c r="L163" s="7"/>
    </row>
    <row r="164" ht="12">
      <c r="L164" s="7"/>
    </row>
    <row r="165" ht="12">
      <c r="L165" s="7"/>
    </row>
    <row r="166" ht="12">
      <c r="L166" s="7"/>
    </row>
    <row r="167" ht="12">
      <c r="L167" s="7"/>
    </row>
    <row r="168" ht="12">
      <c r="L168" s="7"/>
    </row>
    <row r="169" ht="12">
      <c r="L169" s="7"/>
    </row>
    <row r="170" ht="12">
      <c r="L170" s="7"/>
    </row>
    <row r="171" ht="12">
      <c r="L171" s="7"/>
    </row>
    <row r="172" ht="12">
      <c r="L172" s="7"/>
    </row>
    <row r="173" ht="12">
      <c r="L173" s="7"/>
    </row>
    <row r="174" ht="12">
      <c r="L174" s="7"/>
    </row>
    <row r="175" ht="12">
      <c r="L175" s="7"/>
    </row>
    <row r="176" ht="12">
      <c r="L176" s="7"/>
    </row>
    <row r="177" ht="12">
      <c r="L177" s="7"/>
    </row>
    <row r="178" ht="12">
      <c r="L178" s="7"/>
    </row>
    <row r="179" ht="12">
      <c r="L179" s="7"/>
    </row>
    <row r="180" ht="12">
      <c r="L180" s="7"/>
    </row>
    <row r="181" ht="12">
      <c r="L181" s="7"/>
    </row>
    <row r="182" ht="12">
      <c r="L182" s="7"/>
    </row>
    <row r="183" ht="12">
      <c r="L183" s="7"/>
    </row>
    <row r="184" ht="12">
      <c r="L184" s="7"/>
    </row>
    <row r="185" ht="12">
      <c r="L185" s="7"/>
    </row>
    <row r="186" ht="12">
      <c r="L186" s="7"/>
    </row>
    <row r="187" ht="12">
      <c r="L187" s="7"/>
    </row>
    <row r="188" ht="12">
      <c r="L188" s="7"/>
    </row>
    <row r="189" ht="12">
      <c r="L189" s="7"/>
    </row>
    <row r="190" ht="12">
      <c r="L190" s="7"/>
    </row>
    <row r="191" ht="12">
      <c r="L191" s="7"/>
    </row>
    <row r="192" ht="12">
      <c r="L192" s="7"/>
    </row>
    <row r="193" ht="12">
      <c r="L193" s="7"/>
    </row>
    <row r="194" ht="12">
      <c r="L194" s="7"/>
    </row>
    <row r="195" ht="12">
      <c r="L195" s="7"/>
    </row>
    <row r="196" ht="12">
      <c r="L196" s="7"/>
    </row>
    <row r="197" ht="12">
      <c r="L197" s="7"/>
    </row>
    <row r="198" ht="12">
      <c r="L198" s="7"/>
    </row>
    <row r="199" ht="12">
      <c r="L199" s="7"/>
    </row>
    <row r="200" ht="12">
      <c r="L200" s="7"/>
    </row>
    <row r="201" ht="12">
      <c r="L201" s="7"/>
    </row>
    <row r="202" ht="12">
      <c r="L202" s="7"/>
    </row>
    <row r="203" ht="12">
      <c r="L203" s="7"/>
    </row>
    <row r="204" ht="12">
      <c r="L204" s="7"/>
    </row>
    <row r="205" ht="12">
      <c r="L205" s="7"/>
    </row>
    <row r="206" ht="12">
      <c r="L206" s="7"/>
    </row>
    <row r="207" ht="12">
      <c r="L207" s="7"/>
    </row>
    <row r="208" ht="12">
      <c r="L208" s="7"/>
    </row>
    <row r="209" ht="12">
      <c r="L209" s="7"/>
    </row>
    <row r="210" ht="12">
      <c r="L210" s="7"/>
    </row>
    <row r="211" ht="12">
      <c r="L211" s="7"/>
    </row>
    <row r="212" ht="12">
      <c r="L212" s="7"/>
    </row>
    <row r="213" ht="12">
      <c r="L213" s="7"/>
    </row>
    <row r="214" ht="12">
      <c r="L214" s="7"/>
    </row>
    <row r="215" ht="12">
      <c r="L215" s="7"/>
    </row>
    <row r="216" ht="12">
      <c r="L216" s="7"/>
    </row>
    <row r="217" ht="12">
      <c r="L217" s="7"/>
    </row>
    <row r="218" ht="12">
      <c r="L218" s="7"/>
    </row>
    <row r="219" ht="12">
      <c r="L219" s="7"/>
    </row>
    <row r="220" ht="12">
      <c r="L220" s="7"/>
    </row>
    <row r="221" ht="12">
      <c r="L221" s="7"/>
    </row>
    <row r="222" ht="12">
      <c r="L222" s="7"/>
    </row>
    <row r="223" ht="12">
      <c r="L223" s="7"/>
    </row>
    <row r="224" ht="12">
      <c r="L224" s="7"/>
    </row>
    <row r="225" ht="12">
      <c r="L225" s="7"/>
    </row>
    <row r="226" ht="12">
      <c r="L226" s="7"/>
    </row>
    <row r="227" ht="12">
      <c r="L227" s="7"/>
    </row>
    <row r="228" ht="12">
      <c r="L228" s="7"/>
    </row>
    <row r="229" ht="12">
      <c r="L229" s="7"/>
    </row>
    <row r="230" ht="12">
      <c r="L230" s="7"/>
    </row>
    <row r="231" ht="12">
      <c r="L231" s="7"/>
    </row>
    <row r="232" ht="12">
      <c r="L232" s="7"/>
    </row>
    <row r="233" ht="12">
      <c r="L233" s="7"/>
    </row>
    <row r="234" ht="12">
      <c r="L234" s="7"/>
    </row>
    <row r="235" ht="12">
      <c r="L235" s="7"/>
    </row>
    <row r="236" ht="12">
      <c r="L236" s="7"/>
    </row>
    <row r="237" ht="12">
      <c r="L237" s="7"/>
    </row>
    <row r="238" ht="12">
      <c r="L238" s="7"/>
    </row>
    <row r="239" ht="12">
      <c r="L239" s="7"/>
    </row>
    <row r="240" ht="12">
      <c r="L240" s="7"/>
    </row>
    <row r="241" ht="12">
      <c r="L241" s="7"/>
    </row>
    <row r="242" ht="12">
      <c r="L242" s="7"/>
    </row>
    <row r="243" ht="12">
      <c r="L243" s="7"/>
    </row>
    <row r="244" ht="12">
      <c r="L244" s="7"/>
    </row>
    <row r="245" ht="12">
      <c r="L245" s="7"/>
    </row>
    <row r="246" ht="12">
      <c r="L246" s="7"/>
    </row>
    <row r="247" ht="12">
      <c r="L247" s="7"/>
    </row>
    <row r="248" ht="12">
      <c r="L248" s="7"/>
    </row>
    <row r="249" ht="12">
      <c r="L249" s="7"/>
    </row>
    <row r="250" ht="12">
      <c r="L250" s="7"/>
    </row>
    <row r="251" ht="12">
      <c r="L251" s="7"/>
    </row>
    <row r="252" ht="12">
      <c r="L252" s="7"/>
    </row>
    <row r="253" ht="12">
      <c r="L253" s="7"/>
    </row>
    <row r="254" ht="12">
      <c r="L254" s="7"/>
    </row>
    <row r="255" ht="12">
      <c r="L255" s="7"/>
    </row>
    <row r="256" ht="12"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  <row r="264" ht="12">
      <c r="L264" s="7"/>
    </row>
    <row r="265" ht="12">
      <c r="L265" s="7"/>
    </row>
    <row r="266" ht="12">
      <c r="L266" s="7"/>
    </row>
    <row r="267" ht="12">
      <c r="L267" s="7"/>
    </row>
    <row r="268" ht="12">
      <c r="L268" s="7"/>
    </row>
    <row r="269" ht="12">
      <c r="L269" s="7"/>
    </row>
    <row r="270" ht="12">
      <c r="L270" s="7"/>
    </row>
    <row r="271" ht="12">
      <c r="L271" s="7"/>
    </row>
    <row r="272" ht="12">
      <c r="L272" s="7"/>
    </row>
    <row r="273" ht="12">
      <c r="L273" s="7"/>
    </row>
    <row r="274" ht="12">
      <c r="L274" s="7"/>
    </row>
    <row r="275" ht="12">
      <c r="L275" s="7"/>
    </row>
    <row r="276" ht="12">
      <c r="L276" s="7"/>
    </row>
    <row r="277" ht="12">
      <c r="L277" s="7"/>
    </row>
    <row r="278" ht="12">
      <c r="L278" s="7"/>
    </row>
    <row r="279" ht="12">
      <c r="L279" s="7"/>
    </row>
    <row r="280" ht="12">
      <c r="L280" s="7"/>
    </row>
    <row r="281" ht="12">
      <c r="L281" s="7"/>
    </row>
    <row r="282" ht="12">
      <c r="L282" s="7"/>
    </row>
    <row r="283" ht="12">
      <c r="L283" s="7"/>
    </row>
    <row r="284" ht="12">
      <c r="L284" s="7"/>
    </row>
    <row r="285" ht="12">
      <c r="L285" s="7"/>
    </row>
    <row r="286" ht="12">
      <c r="L286" s="7"/>
    </row>
    <row r="287" ht="12">
      <c r="L287" s="7"/>
    </row>
    <row r="288" ht="12">
      <c r="L288" s="7"/>
    </row>
    <row r="289" ht="12">
      <c r="L289" s="7"/>
    </row>
    <row r="290" ht="12">
      <c r="L290" s="7"/>
    </row>
    <row r="291" ht="12">
      <c r="L291" s="7"/>
    </row>
    <row r="292" ht="12">
      <c r="L292" s="7"/>
    </row>
    <row r="293" ht="12">
      <c r="L293" s="7"/>
    </row>
    <row r="294" ht="12">
      <c r="L294" s="7"/>
    </row>
    <row r="295" ht="12">
      <c r="L295" s="7"/>
    </row>
    <row r="296" ht="12">
      <c r="L296" s="7"/>
    </row>
    <row r="297" ht="12">
      <c r="L297" s="7"/>
    </row>
    <row r="298" ht="12">
      <c r="L298" s="7"/>
    </row>
    <row r="299" ht="12">
      <c r="L299" s="7"/>
    </row>
    <row r="300" ht="12">
      <c r="L300" s="7"/>
    </row>
    <row r="301" ht="12">
      <c r="L301" s="7"/>
    </row>
    <row r="302" ht="12">
      <c r="L302" s="7"/>
    </row>
    <row r="303" ht="12">
      <c r="L303" s="7"/>
    </row>
    <row r="304" ht="12">
      <c r="L304" s="7"/>
    </row>
    <row r="305" ht="12">
      <c r="L305" s="7"/>
    </row>
    <row r="306" ht="12">
      <c r="L306" s="7"/>
    </row>
    <row r="307" ht="12">
      <c r="L307" s="7"/>
    </row>
    <row r="308" ht="12">
      <c r="L308" s="7"/>
    </row>
    <row r="309" ht="12">
      <c r="L309" s="7"/>
    </row>
    <row r="310" ht="12">
      <c r="L310" s="7"/>
    </row>
    <row r="311" ht="12">
      <c r="L311" s="7"/>
    </row>
    <row r="312" ht="12">
      <c r="L312" s="7"/>
    </row>
    <row r="313" ht="12">
      <c r="L313" s="7"/>
    </row>
    <row r="314" ht="12">
      <c r="L314" s="7"/>
    </row>
    <row r="315" ht="12">
      <c r="L315" s="7"/>
    </row>
    <row r="316" ht="12">
      <c r="L316" s="7"/>
    </row>
    <row r="317" ht="12">
      <c r="L317" s="7"/>
    </row>
    <row r="318" ht="12">
      <c r="L318" s="7"/>
    </row>
    <row r="319" ht="12">
      <c r="L319" s="7"/>
    </row>
    <row r="320" ht="12">
      <c r="L320" s="7"/>
    </row>
    <row r="321" ht="12">
      <c r="L321" s="7"/>
    </row>
    <row r="322" ht="12">
      <c r="L322" s="7"/>
    </row>
    <row r="323" ht="12">
      <c r="L323" s="7"/>
    </row>
    <row r="324" ht="12">
      <c r="L324" s="7"/>
    </row>
    <row r="325" ht="12">
      <c r="L325" s="7"/>
    </row>
    <row r="326" ht="12">
      <c r="L326" s="7"/>
    </row>
    <row r="327" ht="12">
      <c r="L327" s="7"/>
    </row>
    <row r="328" ht="12">
      <c r="L328" s="7"/>
    </row>
    <row r="329" ht="12">
      <c r="L329" s="7"/>
    </row>
    <row r="330" ht="12">
      <c r="L330" s="7"/>
    </row>
    <row r="331" ht="12">
      <c r="L331" s="7"/>
    </row>
    <row r="332" ht="12">
      <c r="L332" s="7"/>
    </row>
    <row r="333" ht="12">
      <c r="L333" s="7"/>
    </row>
    <row r="334" ht="12">
      <c r="L334" s="7"/>
    </row>
    <row r="335" ht="12">
      <c r="L335" s="7"/>
    </row>
    <row r="336" ht="12">
      <c r="L336" s="7"/>
    </row>
    <row r="337" ht="12">
      <c r="L337" s="7"/>
    </row>
    <row r="338" ht="12">
      <c r="L338" s="7"/>
    </row>
    <row r="339" ht="12">
      <c r="L339" s="7"/>
    </row>
    <row r="340" ht="12">
      <c r="L340" s="7"/>
    </row>
    <row r="341" ht="12">
      <c r="L341" s="7"/>
    </row>
    <row r="342" ht="12">
      <c r="L342" s="7"/>
    </row>
    <row r="343" ht="12">
      <c r="L343" s="7"/>
    </row>
    <row r="344" ht="12">
      <c r="L344" s="7"/>
    </row>
    <row r="345" ht="12">
      <c r="L345" s="7"/>
    </row>
    <row r="346" ht="12">
      <c r="L346" s="7"/>
    </row>
    <row r="347" ht="12">
      <c r="L347" s="7"/>
    </row>
    <row r="348" ht="12">
      <c r="L348" s="7"/>
    </row>
    <row r="349" ht="12">
      <c r="L349" s="7"/>
    </row>
    <row r="350" ht="12">
      <c r="L350" s="7"/>
    </row>
    <row r="351" ht="12">
      <c r="L351" s="7"/>
    </row>
    <row r="352" ht="12">
      <c r="L352" s="7"/>
    </row>
    <row r="353" ht="12">
      <c r="L353" s="7"/>
    </row>
    <row r="354" ht="12">
      <c r="L354" s="7"/>
    </row>
    <row r="355" ht="12">
      <c r="L355" s="7"/>
    </row>
    <row r="356" ht="12">
      <c r="L356" s="7"/>
    </row>
    <row r="357" ht="12">
      <c r="L357" s="7"/>
    </row>
    <row r="358" ht="12">
      <c r="L358" s="7"/>
    </row>
    <row r="359" ht="12">
      <c r="L359" s="7"/>
    </row>
    <row r="360" ht="12">
      <c r="L360" s="7"/>
    </row>
    <row r="361" ht="12">
      <c r="L361" s="7"/>
    </row>
    <row r="362" ht="12">
      <c r="L362" s="7"/>
    </row>
    <row r="363" ht="12">
      <c r="L363" s="7"/>
    </row>
    <row r="364" ht="12">
      <c r="L364" s="7"/>
    </row>
    <row r="365" ht="12">
      <c r="L365" s="7"/>
    </row>
    <row r="366" ht="12">
      <c r="L366" s="7"/>
    </row>
    <row r="367" ht="12">
      <c r="L367" s="7"/>
    </row>
    <row r="368" ht="12">
      <c r="L368" s="7"/>
    </row>
    <row r="369" ht="12">
      <c r="L369" s="7"/>
    </row>
    <row r="370" ht="12">
      <c r="L370" s="7"/>
    </row>
    <row r="371" ht="12">
      <c r="L371" s="7"/>
    </row>
    <row r="372" ht="12">
      <c r="L372" s="7"/>
    </row>
    <row r="373" ht="12">
      <c r="L373" s="7"/>
    </row>
    <row r="374" ht="12">
      <c r="L374" s="7"/>
    </row>
    <row r="375" ht="12">
      <c r="L375" s="7"/>
    </row>
    <row r="376" ht="12">
      <c r="L376" s="7"/>
    </row>
    <row r="377" ht="12">
      <c r="L377" s="7"/>
    </row>
    <row r="378" ht="12">
      <c r="L378" s="7"/>
    </row>
    <row r="379" ht="12">
      <c r="L379" s="7"/>
    </row>
    <row r="380" ht="12">
      <c r="L380" s="7"/>
    </row>
    <row r="381" ht="12">
      <c r="L381" s="7"/>
    </row>
    <row r="382" ht="12">
      <c r="L382" s="7"/>
    </row>
    <row r="383" ht="12">
      <c r="L383" s="7"/>
    </row>
    <row r="384" ht="12">
      <c r="L384" s="7"/>
    </row>
    <row r="385" ht="12">
      <c r="L385" s="7"/>
    </row>
    <row r="386" ht="12">
      <c r="L386" s="7"/>
    </row>
    <row r="387" ht="12">
      <c r="L387" s="7"/>
    </row>
    <row r="388" ht="12">
      <c r="L388" s="7"/>
    </row>
    <row r="389" ht="12">
      <c r="L389" s="7"/>
    </row>
    <row r="390" ht="12">
      <c r="L390" s="7"/>
    </row>
    <row r="391" ht="12">
      <c r="L391" s="7"/>
    </row>
    <row r="392" ht="12">
      <c r="L392" s="7"/>
    </row>
    <row r="393" ht="12">
      <c r="L393" s="7"/>
    </row>
    <row r="394" ht="12">
      <c r="L394" s="7"/>
    </row>
    <row r="395" ht="12">
      <c r="L395" s="7"/>
    </row>
    <row r="396" ht="12">
      <c r="L396" s="7"/>
    </row>
    <row r="397" ht="12">
      <c r="L397" s="7"/>
    </row>
    <row r="398" ht="12">
      <c r="L398" s="7"/>
    </row>
    <row r="399" ht="12">
      <c r="L399" s="7"/>
    </row>
    <row r="400" ht="12">
      <c r="L400" s="7"/>
    </row>
    <row r="401" ht="12">
      <c r="L401" s="7"/>
    </row>
    <row r="402" ht="12">
      <c r="L402" s="7"/>
    </row>
    <row r="403" ht="12">
      <c r="L403" s="7"/>
    </row>
    <row r="404" ht="12">
      <c r="L404" s="7"/>
    </row>
    <row r="405" ht="12">
      <c r="L405" s="7"/>
    </row>
    <row r="406" ht="12">
      <c r="L406" s="7"/>
    </row>
    <row r="407" ht="12">
      <c r="L407" s="7"/>
    </row>
    <row r="408" ht="12">
      <c r="L408" s="7"/>
    </row>
    <row r="409" ht="12">
      <c r="L409" s="7"/>
    </row>
    <row r="410" ht="12">
      <c r="L410" s="7"/>
    </row>
    <row r="411" ht="12">
      <c r="L411" s="7"/>
    </row>
    <row r="412" ht="12">
      <c r="L412" s="7"/>
    </row>
    <row r="413" ht="12">
      <c r="L413" s="7"/>
    </row>
    <row r="414" ht="12">
      <c r="L414" s="7"/>
    </row>
    <row r="415" ht="12">
      <c r="L415" s="7"/>
    </row>
    <row r="416" ht="12">
      <c r="L416" s="7"/>
    </row>
    <row r="417" ht="12">
      <c r="L417" s="7"/>
    </row>
    <row r="418" ht="12">
      <c r="L418" s="7"/>
    </row>
    <row r="419" ht="12">
      <c r="L419" s="7"/>
    </row>
    <row r="420" ht="12">
      <c r="L420" s="7"/>
    </row>
    <row r="421" ht="12">
      <c r="L421" s="7"/>
    </row>
    <row r="422" ht="12">
      <c r="L422" s="7"/>
    </row>
    <row r="423" ht="12">
      <c r="L423" s="7"/>
    </row>
    <row r="424" ht="12">
      <c r="L424" s="7"/>
    </row>
    <row r="425" ht="12">
      <c r="L425" s="7"/>
    </row>
    <row r="426" ht="12">
      <c r="L426" s="7"/>
    </row>
    <row r="427" ht="12">
      <c r="L427" s="7"/>
    </row>
    <row r="428" ht="12">
      <c r="L428" s="7"/>
    </row>
    <row r="429" ht="12">
      <c r="L429" s="7"/>
    </row>
    <row r="430" ht="12">
      <c r="L430" s="7"/>
    </row>
    <row r="431" ht="12">
      <c r="L431" s="7"/>
    </row>
    <row r="432" ht="12">
      <c r="L432" s="7"/>
    </row>
    <row r="433" ht="12">
      <c r="L433" s="7"/>
    </row>
    <row r="434" ht="12">
      <c r="L434" s="7"/>
    </row>
    <row r="435" ht="12">
      <c r="L435" s="7"/>
    </row>
    <row r="436" ht="12">
      <c r="L436" s="7"/>
    </row>
    <row r="437" ht="12">
      <c r="L437" s="7"/>
    </row>
    <row r="438" ht="12">
      <c r="L438" s="7"/>
    </row>
    <row r="439" ht="12">
      <c r="L439" s="7"/>
    </row>
    <row r="440" ht="12">
      <c r="L440" s="7"/>
    </row>
    <row r="441" ht="12">
      <c r="L441" s="7"/>
    </row>
    <row r="442" ht="12">
      <c r="L442" s="7"/>
    </row>
    <row r="443" ht="12">
      <c r="L443" s="7"/>
    </row>
    <row r="444" ht="12">
      <c r="L444" s="7"/>
    </row>
    <row r="445" ht="12">
      <c r="L445" s="7"/>
    </row>
    <row r="446" ht="12">
      <c r="L446" s="7"/>
    </row>
    <row r="447" ht="12">
      <c r="L447" s="7"/>
    </row>
    <row r="448" ht="12">
      <c r="L448" s="7"/>
    </row>
    <row r="449" ht="12">
      <c r="L449" s="7"/>
    </row>
    <row r="450" ht="12">
      <c r="L450" s="7"/>
    </row>
    <row r="451" ht="12">
      <c r="L451" s="7"/>
    </row>
    <row r="452" ht="12">
      <c r="L452" s="7"/>
    </row>
    <row r="453" ht="12">
      <c r="L453" s="7"/>
    </row>
    <row r="454" ht="12">
      <c r="L454" s="7"/>
    </row>
    <row r="455" ht="12">
      <c r="L455" s="7"/>
    </row>
    <row r="456" ht="12">
      <c r="L456" s="7"/>
    </row>
    <row r="457" ht="12">
      <c r="L457" s="7"/>
    </row>
    <row r="458" ht="12">
      <c r="L458" s="7"/>
    </row>
    <row r="459" ht="12">
      <c r="L459" s="7"/>
    </row>
    <row r="460" ht="12">
      <c r="L460" s="7"/>
    </row>
    <row r="461" ht="12">
      <c r="L461" s="7"/>
    </row>
    <row r="462" ht="12">
      <c r="L462" s="7"/>
    </row>
    <row r="463" ht="12">
      <c r="L463" s="7"/>
    </row>
    <row r="464" ht="12">
      <c r="L464" s="7"/>
    </row>
    <row r="465" ht="12">
      <c r="L465" s="7"/>
    </row>
    <row r="466" ht="12">
      <c r="L466" s="7"/>
    </row>
    <row r="467" ht="12">
      <c r="L467" s="7"/>
    </row>
    <row r="468" ht="12">
      <c r="L468" s="7"/>
    </row>
    <row r="469" ht="12">
      <c r="L469" s="7"/>
    </row>
    <row r="470" ht="12">
      <c r="L470" s="7"/>
    </row>
    <row r="471" ht="12">
      <c r="L471" s="7"/>
    </row>
    <row r="472" ht="12">
      <c r="L472" s="7"/>
    </row>
    <row r="473" ht="12">
      <c r="L473" s="7"/>
    </row>
    <row r="474" ht="12">
      <c r="L474" s="7"/>
    </row>
    <row r="475" ht="12">
      <c r="L475" s="7"/>
    </row>
    <row r="476" ht="12">
      <c r="L476" s="7"/>
    </row>
    <row r="477" ht="12">
      <c r="L477" s="7"/>
    </row>
    <row r="478" ht="12">
      <c r="L478" s="7"/>
    </row>
    <row r="479" ht="12">
      <c r="L479" s="7"/>
    </row>
    <row r="480" ht="12">
      <c r="L480" s="7"/>
    </row>
    <row r="481" ht="12">
      <c r="L481" s="7"/>
    </row>
    <row r="482" ht="12">
      <c r="L482" s="7"/>
    </row>
    <row r="483" ht="12">
      <c r="L483" s="7"/>
    </row>
    <row r="484" ht="12">
      <c r="L484" s="7"/>
    </row>
    <row r="485" ht="12">
      <c r="L485" s="7"/>
    </row>
    <row r="486" ht="12">
      <c r="L486" s="7"/>
    </row>
    <row r="487" ht="12">
      <c r="L487" s="7"/>
    </row>
    <row r="488" ht="12">
      <c r="L488" s="7"/>
    </row>
    <row r="489" ht="12">
      <c r="L489" s="7"/>
    </row>
    <row r="490" ht="12">
      <c r="L490" s="7"/>
    </row>
    <row r="491" ht="12">
      <c r="L491" s="7"/>
    </row>
    <row r="492" ht="12">
      <c r="L492" s="7"/>
    </row>
    <row r="493" ht="12">
      <c r="L493" s="7"/>
    </row>
    <row r="494" ht="12">
      <c r="L494" s="7"/>
    </row>
    <row r="495" ht="12">
      <c r="L495" s="7"/>
    </row>
    <row r="496" ht="12">
      <c r="L496" s="7"/>
    </row>
    <row r="497" ht="12">
      <c r="L497" s="7"/>
    </row>
    <row r="498" ht="12">
      <c r="L498" s="7"/>
    </row>
    <row r="499" ht="12">
      <c r="L499" s="7"/>
    </row>
    <row r="500" ht="12">
      <c r="L500" s="7"/>
    </row>
    <row r="501" ht="12">
      <c r="L501" s="7"/>
    </row>
    <row r="502" ht="12">
      <c r="L502" s="7"/>
    </row>
    <row r="503" ht="12">
      <c r="L503" s="7"/>
    </row>
    <row r="504" ht="12">
      <c r="L504" s="7"/>
    </row>
    <row r="505" ht="12">
      <c r="L505" s="7"/>
    </row>
    <row r="506" ht="12">
      <c r="L506" s="7"/>
    </row>
    <row r="507" ht="12">
      <c r="L507" s="7"/>
    </row>
    <row r="508" ht="12">
      <c r="L508" s="7"/>
    </row>
    <row r="509" ht="12">
      <c r="L509" s="7"/>
    </row>
    <row r="510" ht="12">
      <c r="L510" s="7"/>
    </row>
    <row r="511" ht="12">
      <c r="L511" s="7"/>
    </row>
    <row r="512" ht="12">
      <c r="L512" s="7"/>
    </row>
    <row r="513" ht="12">
      <c r="L513" s="7"/>
    </row>
    <row r="514" ht="12">
      <c r="L514" s="7"/>
    </row>
    <row r="515" ht="12">
      <c r="L515" s="7"/>
    </row>
    <row r="516" ht="12">
      <c r="L516" s="7"/>
    </row>
    <row r="517" ht="12">
      <c r="L517" s="7"/>
    </row>
    <row r="518" ht="12">
      <c r="L518" s="7"/>
    </row>
    <row r="519" ht="12">
      <c r="L519" s="7"/>
    </row>
    <row r="520" ht="12">
      <c r="L520" s="7"/>
    </row>
    <row r="521" ht="12">
      <c r="L521" s="7"/>
    </row>
    <row r="522" ht="12">
      <c r="L522" s="7"/>
    </row>
    <row r="523" ht="12">
      <c r="L523" s="7"/>
    </row>
    <row r="524" ht="12">
      <c r="L524" s="7"/>
    </row>
    <row r="525" ht="12">
      <c r="L525" s="7"/>
    </row>
    <row r="526" ht="12">
      <c r="L526" s="7"/>
    </row>
    <row r="527" ht="12">
      <c r="L527" s="7"/>
    </row>
    <row r="528" ht="12">
      <c r="L528" s="7"/>
    </row>
    <row r="529" ht="12">
      <c r="L529" s="7"/>
    </row>
    <row r="530" ht="12">
      <c r="L530" s="7"/>
    </row>
    <row r="531" ht="12">
      <c r="L531" s="7"/>
    </row>
    <row r="532" ht="12">
      <c r="L532" s="7"/>
    </row>
    <row r="533" ht="12">
      <c r="L533" s="7"/>
    </row>
    <row r="534" ht="12">
      <c r="L534" s="7"/>
    </row>
    <row r="535" ht="12">
      <c r="L535" s="7"/>
    </row>
  </sheetData>
  <sheetProtection/>
  <mergeCells count="17">
    <mergeCell ref="E37:G37"/>
    <mergeCell ref="J37:K37"/>
    <mergeCell ref="K9:L9"/>
    <mergeCell ref="K10:L10"/>
    <mergeCell ref="K11:L11"/>
    <mergeCell ref="A34:I34"/>
    <mergeCell ref="D36:E36"/>
    <mergeCell ref="F36:I36"/>
    <mergeCell ref="A1:M1"/>
    <mergeCell ref="F7:H7"/>
    <mergeCell ref="D6:H6"/>
    <mergeCell ref="J36:K36"/>
    <mergeCell ref="B3:I3"/>
    <mergeCell ref="J3:K3"/>
    <mergeCell ref="B4:I4"/>
    <mergeCell ref="J4:K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1 L13:L14 J16 L16 L18:L20 L27:L28 L30:L31 H11 C13:J14 C30:J31 C27:J28 C18:H20 J18:J20 I18 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L22:L23 L25:L26 C22:J23 C25:J26">
      <formula1>0</formula1>
      <formula2>9999999999999990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33"/>
  <sheetViews>
    <sheetView showZeros="0" view="pageBreakPreview" zoomScaleSheetLayoutView="100" zoomScalePageLayoutView="0" workbookViewId="0" topLeftCell="A23">
      <selection activeCell="B48" sqref="B48"/>
    </sheetView>
  </sheetViews>
  <sheetFormatPr defaultColWidth="10.75390625" defaultRowHeight="12.75"/>
  <cols>
    <col min="1" max="1" width="4.125" style="279" customWidth="1"/>
    <col min="2" max="2" width="31.00390625" style="279" customWidth="1"/>
    <col min="3" max="3" width="9.25390625" style="279" customWidth="1"/>
    <col min="4" max="6" width="9.375" style="279" customWidth="1"/>
    <col min="7" max="7" width="10.25390625" style="279" customWidth="1"/>
    <col min="8" max="8" width="15.00390625" style="279" customWidth="1"/>
    <col min="9" max="9" width="11.00390625" style="279" customWidth="1"/>
    <col min="10" max="10" width="12.375" style="279" customWidth="1"/>
    <col min="11" max="11" width="9.25390625" style="279" customWidth="1"/>
    <col min="12" max="12" width="10.75390625" style="279" customWidth="1"/>
    <col min="13" max="13" width="9.75390625" style="279" customWidth="1"/>
    <col min="14" max="14" width="8.375" style="279" customWidth="1"/>
    <col min="15" max="15" width="13.875" style="279" customWidth="1"/>
    <col min="16" max="16" width="12.125" style="279" customWidth="1"/>
    <col min="17" max="17" width="13.125" style="279" customWidth="1"/>
    <col min="18" max="18" width="11.25390625" style="279" customWidth="1"/>
    <col min="19" max="19" width="3.25390625" style="279" customWidth="1"/>
    <col min="20" max="16384" width="10.75390625" style="279" customWidth="1"/>
  </cols>
  <sheetData>
    <row r="1" spans="1:19" ht="15.75" customHeight="1">
      <c r="A1" s="700" t="s">
        <v>465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</row>
    <row r="2" spans="1:19" ht="16.5" customHeight="1">
      <c r="A2" s="701" t="s">
        <v>373</v>
      </c>
      <c r="B2" s="702"/>
      <c r="C2" s="701" t="str">
        <f>'справка №1 - БАЛАНС'!E3</f>
        <v>Холдинг Пътища АД</v>
      </c>
      <c r="D2" s="701"/>
      <c r="E2" s="701"/>
      <c r="F2" s="701"/>
      <c r="G2" s="701"/>
      <c r="H2" s="701"/>
      <c r="I2" s="565"/>
      <c r="J2" s="565"/>
      <c r="K2" s="565"/>
      <c r="L2" s="565"/>
      <c r="M2" s="435" t="s">
        <v>2</v>
      </c>
      <c r="N2" s="486"/>
      <c r="O2" s="486">
        <f>'[1]справка №1-БАЛАНС'!H3</f>
        <v>121671772</v>
      </c>
      <c r="P2" s="565"/>
      <c r="Q2" s="565"/>
      <c r="R2" s="566"/>
      <c r="S2" s="564"/>
    </row>
    <row r="3" spans="1:19" ht="35.25" customHeight="1">
      <c r="A3" s="701" t="s">
        <v>4</v>
      </c>
      <c r="B3" s="702"/>
      <c r="C3" s="703">
        <f>'справка №1 - БАЛАНС'!E5</f>
        <v>41547</v>
      </c>
      <c r="D3" s="703"/>
      <c r="E3" s="703"/>
      <c r="F3" s="567"/>
      <c r="G3" s="567"/>
      <c r="H3" s="567"/>
      <c r="I3" s="567"/>
      <c r="J3" s="567"/>
      <c r="K3" s="567"/>
      <c r="L3" s="567"/>
      <c r="M3" s="675" t="s">
        <v>3</v>
      </c>
      <c r="N3" s="675"/>
      <c r="O3" s="486">
        <f>'[1]справка №1-БАЛАНС'!H4</f>
        <v>113</v>
      </c>
      <c r="P3" s="568"/>
      <c r="Q3" s="568"/>
      <c r="R3" s="569"/>
      <c r="S3" s="564"/>
    </row>
    <row r="4" spans="1:18" ht="12" hidden="1">
      <c r="A4" s="281" t="s">
        <v>466</v>
      </c>
      <c r="B4" s="282"/>
      <c r="C4" s="282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3"/>
      <c r="R4" s="283" t="s">
        <v>467</v>
      </c>
    </row>
    <row r="5" spans="1:18" s="285" customFormat="1" ht="21.75" customHeight="1">
      <c r="A5" s="694" t="s">
        <v>409</v>
      </c>
      <c r="B5" s="695"/>
      <c r="C5" s="698" t="s">
        <v>7</v>
      </c>
      <c r="D5" s="284" t="s">
        <v>468</v>
      </c>
      <c r="E5" s="284"/>
      <c r="F5" s="284"/>
      <c r="G5" s="284"/>
      <c r="H5" s="284" t="s">
        <v>469</v>
      </c>
      <c r="I5" s="284"/>
      <c r="J5" s="687" t="s">
        <v>470</v>
      </c>
      <c r="K5" s="284" t="s">
        <v>471</v>
      </c>
      <c r="L5" s="284"/>
      <c r="M5" s="284"/>
      <c r="N5" s="284"/>
      <c r="O5" s="284" t="s">
        <v>469</v>
      </c>
      <c r="P5" s="284"/>
      <c r="Q5" s="687" t="s">
        <v>472</v>
      </c>
      <c r="R5" s="687" t="s">
        <v>473</v>
      </c>
    </row>
    <row r="6" spans="1:18" s="285" customFormat="1" ht="60" customHeight="1">
      <c r="A6" s="696"/>
      <c r="B6" s="697"/>
      <c r="C6" s="699"/>
      <c r="D6" s="286" t="s">
        <v>474</v>
      </c>
      <c r="E6" s="286" t="s">
        <v>475</v>
      </c>
      <c r="F6" s="286" t="s">
        <v>476</v>
      </c>
      <c r="G6" s="286" t="s">
        <v>477</v>
      </c>
      <c r="H6" s="286" t="s">
        <v>478</v>
      </c>
      <c r="I6" s="286" t="s">
        <v>479</v>
      </c>
      <c r="J6" s="688"/>
      <c r="K6" s="286" t="s">
        <v>474</v>
      </c>
      <c r="L6" s="286" t="s">
        <v>480</v>
      </c>
      <c r="M6" s="286" t="s">
        <v>481</v>
      </c>
      <c r="N6" s="286" t="s">
        <v>482</v>
      </c>
      <c r="O6" s="286" t="s">
        <v>478</v>
      </c>
      <c r="P6" s="286" t="s">
        <v>479</v>
      </c>
      <c r="Q6" s="688"/>
      <c r="R6" s="688"/>
    </row>
    <row r="7" spans="1:18" s="285" customFormat="1" ht="18.75">
      <c r="A7" s="287" t="s">
        <v>483</v>
      </c>
      <c r="B7" s="287"/>
      <c r="C7" s="288" t="s">
        <v>14</v>
      </c>
      <c r="D7" s="482">
        <v>1</v>
      </c>
      <c r="E7" s="482">
        <v>2</v>
      </c>
      <c r="F7" s="482">
        <v>3</v>
      </c>
      <c r="G7" s="482">
        <v>4</v>
      </c>
      <c r="H7" s="482">
        <v>5</v>
      </c>
      <c r="I7" s="482">
        <v>6</v>
      </c>
      <c r="J7" s="482">
        <v>7</v>
      </c>
      <c r="K7" s="482">
        <v>8</v>
      </c>
      <c r="L7" s="482">
        <v>9</v>
      </c>
      <c r="M7" s="482">
        <v>10</v>
      </c>
      <c r="N7" s="482">
        <v>11</v>
      </c>
      <c r="O7" s="482">
        <v>12</v>
      </c>
      <c r="P7" s="482">
        <v>13</v>
      </c>
      <c r="Q7" s="482">
        <v>14</v>
      </c>
      <c r="R7" s="482">
        <v>15</v>
      </c>
    </row>
    <row r="8" spans="1:18" ht="22.5" customHeight="1">
      <c r="A8" s="289" t="s">
        <v>484</v>
      </c>
      <c r="B8" s="290" t="s">
        <v>485</v>
      </c>
      <c r="C8" s="104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</row>
    <row r="9" spans="1:28" ht="14.25" customHeight="1">
      <c r="A9" s="291" t="s">
        <v>486</v>
      </c>
      <c r="B9" s="292" t="s">
        <v>487</v>
      </c>
      <c r="C9" s="293" t="s">
        <v>488</v>
      </c>
      <c r="D9" s="484"/>
      <c r="E9" s="484"/>
      <c r="F9" s="484"/>
      <c r="G9" s="483">
        <f>D9+E9-F9</f>
        <v>0</v>
      </c>
      <c r="H9" s="484"/>
      <c r="I9" s="484"/>
      <c r="J9" s="483">
        <f>G9+H9-I9</f>
        <v>0</v>
      </c>
      <c r="K9" s="484"/>
      <c r="L9" s="484"/>
      <c r="M9" s="484"/>
      <c r="N9" s="483">
        <f>K9+L9-M9</f>
        <v>0</v>
      </c>
      <c r="O9" s="484"/>
      <c r="P9" s="484"/>
      <c r="Q9" s="483">
        <f aca="true" t="shared" si="0" ref="Q9:Q25">N9+O9-P9</f>
        <v>0</v>
      </c>
      <c r="R9" s="483">
        <f aca="true" t="shared" si="1" ref="R9:R25">J9-Q9</f>
        <v>0</v>
      </c>
      <c r="S9" s="294"/>
      <c r="T9" s="294"/>
      <c r="U9" s="294"/>
      <c r="V9" s="294"/>
      <c r="W9" s="294"/>
      <c r="X9" s="294"/>
      <c r="Y9" s="294"/>
      <c r="Z9" s="294"/>
      <c r="AA9" s="294"/>
      <c r="AB9" s="294"/>
    </row>
    <row r="10" spans="1:28" ht="14.25" customHeight="1">
      <c r="A10" s="291" t="s">
        <v>489</v>
      </c>
      <c r="B10" s="292" t="s">
        <v>490</v>
      </c>
      <c r="C10" s="293" t="s">
        <v>491</v>
      </c>
      <c r="D10" s="484">
        <v>0</v>
      </c>
      <c r="E10" s="484"/>
      <c r="F10" s="484">
        <v>0</v>
      </c>
      <c r="G10" s="483">
        <f aca="true" t="shared" si="2" ref="G10:G39">D10+E10-F10</f>
        <v>0</v>
      </c>
      <c r="H10" s="484"/>
      <c r="I10" s="484"/>
      <c r="J10" s="483">
        <f aca="true" t="shared" si="3" ref="J10:J39">G10+H10-I10</f>
        <v>0</v>
      </c>
      <c r="K10" s="484"/>
      <c r="L10" s="484"/>
      <c r="M10" s="484"/>
      <c r="N10" s="483">
        <f aca="true" t="shared" si="4" ref="N10:N39">K10+L10-M10</f>
        <v>0</v>
      </c>
      <c r="O10" s="484"/>
      <c r="P10" s="484"/>
      <c r="Q10" s="483">
        <f t="shared" si="0"/>
        <v>0</v>
      </c>
      <c r="R10" s="483">
        <f t="shared" si="1"/>
        <v>0</v>
      </c>
      <c r="S10" s="294"/>
      <c r="T10" s="294"/>
      <c r="U10" s="294"/>
      <c r="V10" s="294"/>
      <c r="W10" s="294"/>
      <c r="X10" s="294"/>
      <c r="Y10" s="294"/>
      <c r="Z10" s="294"/>
      <c r="AA10" s="294"/>
      <c r="AB10" s="294"/>
    </row>
    <row r="11" spans="1:28" ht="19.5" customHeight="1">
      <c r="A11" s="291" t="s">
        <v>492</v>
      </c>
      <c r="B11" s="292" t="s">
        <v>493</v>
      </c>
      <c r="C11" s="293" t="s">
        <v>494</v>
      </c>
      <c r="D11" s="484">
        <v>58</v>
      </c>
      <c r="E11" s="484"/>
      <c r="F11" s="484"/>
      <c r="G11" s="483">
        <f t="shared" si="2"/>
        <v>58</v>
      </c>
      <c r="H11" s="484"/>
      <c r="I11" s="484"/>
      <c r="J11" s="483">
        <f t="shared" si="3"/>
        <v>58</v>
      </c>
      <c r="K11" s="484">
        <v>17</v>
      </c>
      <c r="L11" s="484">
        <v>3</v>
      </c>
      <c r="M11" s="484"/>
      <c r="N11" s="483">
        <f t="shared" si="4"/>
        <v>20</v>
      </c>
      <c r="O11" s="484"/>
      <c r="P11" s="484"/>
      <c r="Q11" s="483">
        <f t="shared" si="0"/>
        <v>20</v>
      </c>
      <c r="R11" s="483">
        <f t="shared" si="1"/>
        <v>38</v>
      </c>
      <c r="S11" s="294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28" ht="14.25" customHeight="1">
      <c r="A12" s="291" t="s">
        <v>495</v>
      </c>
      <c r="B12" s="292" t="s">
        <v>496</v>
      </c>
      <c r="C12" s="293" t="s">
        <v>497</v>
      </c>
      <c r="D12" s="484"/>
      <c r="E12" s="484"/>
      <c r="F12" s="484"/>
      <c r="G12" s="483">
        <f t="shared" si="2"/>
        <v>0</v>
      </c>
      <c r="H12" s="484"/>
      <c r="I12" s="484"/>
      <c r="J12" s="483">
        <f t="shared" si="3"/>
        <v>0</v>
      </c>
      <c r="K12" s="484"/>
      <c r="L12" s="484"/>
      <c r="M12" s="484"/>
      <c r="N12" s="483">
        <f t="shared" si="4"/>
        <v>0</v>
      </c>
      <c r="O12" s="484"/>
      <c r="P12" s="484"/>
      <c r="Q12" s="483">
        <f t="shared" si="0"/>
        <v>0</v>
      </c>
      <c r="R12" s="483">
        <f t="shared" si="1"/>
        <v>0</v>
      </c>
      <c r="S12" s="294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ht="19.5" customHeight="1">
      <c r="A13" s="291" t="s">
        <v>498</v>
      </c>
      <c r="B13" s="292" t="s">
        <v>499</v>
      </c>
      <c r="C13" s="293" t="s">
        <v>500</v>
      </c>
      <c r="D13" s="484">
        <v>1318</v>
      </c>
      <c r="E13" s="484"/>
      <c r="F13" s="484">
        <v>1274</v>
      </c>
      <c r="G13" s="483">
        <f t="shared" si="2"/>
        <v>44</v>
      </c>
      <c r="H13" s="484"/>
      <c r="I13" s="484"/>
      <c r="J13" s="483">
        <f t="shared" si="3"/>
        <v>44</v>
      </c>
      <c r="K13" s="484">
        <v>1140</v>
      </c>
      <c r="L13" s="484">
        <v>54</v>
      </c>
      <c r="M13" s="484">
        <v>1154</v>
      </c>
      <c r="N13" s="483">
        <f t="shared" si="4"/>
        <v>40</v>
      </c>
      <c r="O13" s="484"/>
      <c r="P13" s="484"/>
      <c r="Q13" s="483">
        <f t="shared" si="0"/>
        <v>40</v>
      </c>
      <c r="R13" s="483">
        <f t="shared" si="1"/>
        <v>4</v>
      </c>
      <c r="S13" s="294"/>
      <c r="T13" s="294"/>
      <c r="U13" s="294"/>
      <c r="V13" s="294"/>
      <c r="W13" s="294"/>
      <c r="X13" s="294"/>
      <c r="Y13" s="294"/>
      <c r="Z13" s="294"/>
      <c r="AA13" s="294"/>
      <c r="AB13" s="294"/>
    </row>
    <row r="14" spans="1:28" ht="18" customHeight="1">
      <c r="A14" s="291" t="s">
        <v>501</v>
      </c>
      <c r="B14" s="292" t="s">
        <v>502</v>
      </c>
      <c r="C14" s="293" t="s">
        <v>503</v>
      </c>
      <c r="D14" s="484">
        <v>128</v>
      </c>
      <c r="E14" s="484"/>
      <c r="F14" s="484"/>
      <c r="G14" s="483">
        <f t="shared" si="2"/>
        <v>128</v>
      </c>
      <c r="H14" s="484"/>
      <c r="I14" s="484"/>
      <c r="J14" s="483">
        <f t="shared" si="3"/>
        <v>128</v>
      </c>
      <c r="K14" s="484">
        <v>83</v>
      </c>
      <c r="L14" s="484">
        <v>14</v>
      </c>
      <c r="M14" s="484"/>
      <c r="N14" s="483">
        <f t="shared" si="4"/>
        <v>97</v>
      </c>
      <c r="O14" s="484"/>
      <c r="P14" s="484"/>
      <c r="Q14" s="483">
        <f t="shared" si="0"/>
        <v>97</v>
      </c>
      <c r="R14" s="483">
        <f t="shared" si="1"/>
        <v>31</v>
      </c>
      <c r="S14" s="294"/>
      <c r="T14" s="294"/>
      <c r="U14" s="294"/>
      <c r="V14" s="294"/>
      <c r="W14" s="294"/>
      <c r="X14" s="294"/>
      <c r="Y14" s="294"/>
      <c r="Z14" s="294"/>
      <c r="AA14" s="294"/>
      <c r="AB14" s="294"/>
    </row>
    <row r="15" spans="1:28" s="299" customFormat="1" ht="43.5" customHeight="1">
      <c r="A15" s="295" t="s">
        <v>753</v>
      </c>
      <c r="B15" s="296" t="s">
        <v>754</v>
      </c>
      <c r="C15" s="297" t="s">
        <v>755</v>
      </c>
      <c r="D15" s="485"/>
      <c r="E15" s="485"/>
      <c r="F15" s="485"/>
      <c r="G15" s="483">
        <f t="shared" si="2"/>
        <v>0</v>
      </c>
      <c r="H15" s="485"/>
      <c r="I15" s="485"/>
      <c r="J15" s="483">
        <f t="shared" si="3"/>
        <v>0</v>
      </c>
      <c r="K15" s="485"/>
      <c r="L15" s="485"/>
      <c r="M15" s="485"/>
      <c r="N15" s="483">
        <f t="shared" si="4"/>
        <v>0</v>
      </c>
      <c r="O15" s="485"/>
      <c r="P15" s="485"/>
      <c r="Q15" s="483">
        <f t="shared" si="0"/>
        <v>0</v>
      </c>
      <c r="R15" s="483">
        <f t="shared" si="1"/>
        <v>0</v>
      </c>
      <c r="S15" s="298"/>
      <c r="T15" s="298"/>
      <c r="U15" s="298"/>
      <c r="V15" s="298"/>
      <c r="W15" s="298"/>
      <c r="X15" s="298"/>
      <c r="Y15" s="298"/>
      <c r="Z15" s="298"/>
      <c r="AA15" s="298"/>
      <c r="AB15" s="298"/>
    </row>
    <row r="16" spans="1:28" ht="17.25" customHeight="1">
      <c r="A16" s="291" t="s">
        <v>504</v>
      </c>
      <c r="B16" s="300" t="s">
        <v>505</v>
      </c>
      <c r="C16" s="293" t="s">
        <v>506</v>
      </c>
      <c r="D16" s="484">
        <v>10</v>
      </c>
      <c r="E16" s="484"/>
      <c r="F16" s="484"/>
      <c r="G16" s="483">
        <f t="shared" si="2"/>
        <v>10</v>
      </c>
      <c r="H16" s="484"/>
      <c r="I16" s="484"/>
      <c r="J16" s="483">
        <f t="shared" si="3"/>
        <v>10</v>
      </c>
      <c r="K16" s="484">
        <v>9</v>
      </c>
      <c r="L16" s="484">
        <v>1</v>
      </c>
      <c r="M16" s="484"/>
      <c r="N16" s="483">
        <f t="shared" si="4"/>
        <v>10</v>
      </c>
      <c r="O16" s="484"/>
      <c r="P16" s="484"/>
      <c r="Q16" s="483">
        <f t="shared" si="0"/>
        <v>10</v>
      </c>
      <c r="R16" s="483">
        <f t="shared" si="1"/>
        <v>0</v>
      </c>
      <c r="S16" s="294"/>
      <c r="T16" s="294"/>
      <c r="U16" s="294"/>
      <c r="V16" s="294"/>
      <c r="W16" s="294"/>
      <c r="X16" s="294"/>
      <c r="Y16" s="294"/>
      <c r="Z16" s="294"/>
      <c r="AA16" s="294"/>
      <c r="AB16" s="294"/>
    </row>
    <row r="17" spans="1:28" ht="19.5">
      <c r="A17" s="291"/>
      <c r="B17" s="301" t="s">
        <v>507</v>
      </c>
      <c r="C17" s="302" t="s">
        <v>508</v>
      </c>
      <c r="D17" s="487">
        <f>SUM(D9:D16)</f>
        <v>1514</v>
      </c>
      <c r="E17" s="487">
        <f>SUM(E9:E16)</f>
        <v>0</v>
      </c>
      <c r="F17" s="487">
        <f>SUM(F9:F16)</f>
        <v>1274</v>
      </c>
      <c r="G17" s="487">
        <f t="shared" si="2"/>
        <v>240</v>
      </c>
      <c r="H17" s="487">
        <f>SUM(H9:H16)</f>
        <v>0</v>
      </c>
      <c r="I17" s="487">
        <f>SUM(I9:I16)</f>
        <v>0</v>
      </c>
      <c r="J17" s="487">
        <f t="shared" si="3"/>
        <v>240</v>
      </c>
      <c r="K17" s="487">
        <f>SUM(K9:K16)</f>
        <v>1249</v>
      </c>
      <c r="L17" s="487">
        <f>SUM(L9:L16)</f>
        <v>72</v>
      </c>
      <c r="M17" s="487">
        <f>SUM(M9:M16)</f>
        <v>1154</v>
      </c>
      <c r="N17" s="487">
        <f t="shared" si="4"/>
        <v>167</v>
      </c>
      <c r="O17" s="487">
        <f>SUM(O9:O16)</f>
        <v>0</v>
      </c>
      <c r="P17" s="487">
        <f>SUM(P9:P16)</f>
        <v>0</v>
      </c>
      <c r="Q17" s="487">
        <f t="shared" si="0"/>
        <v>167</v>
      </c>
      <c r="R17" s="487">
        <f t="shared" si="1"/>
        <v>73</v>
      </c>
      <c r="S17" s="294"/>
      <c r="T17" s="294"/>
      <c r="U17" s="294"/>
      <c r="V17" s="294"/>
      <c r="W17" s="294"/>
      <c r="X17" s="294"/>
      <c r="Y17" s="294"/>
      <c r="Z17" s="294"/>
      <c r="AA17" s="294"/>
      <c r="AB17" s="294"/>
    </row>
    <row r="18" spans="1:28" s="307" customFormat="1" ht="19.5">
      <c r="A18" s="303" t="s">
        <v>509</v>
      </c>
      <c r="B18" s="304" t="s">
        <v>510</v>
      </c>
      <c r="C18" s="305" t="s">
        <v>511</v>
      </c>
      <c r="D18" s="488"/>
      <c r="E18" s="488"/>
      <c r="F18" s="488"/>
      <c r="G18" s="483">
        <f t="shared" si="2"/>
        <v>0</v>
      </c>
      <c r="H18" s="488"/>
      <c r="I18" s="488"/>
      <c r="J18" s="483">
        <f t="shared" si="3"/>
        <v>0</v>
      </c>
      <c r="K18" s="488"/>
      <c r="L18" s="488"/>
      <c r="M18" s="488"/>
      <c r="N18" s="483">
        <f t="shared" si="4"/>
        <v>0</v>
      </c>
      <c r="O18" s="488"/>
      <c r="P18" s="488"/>
      <c r="Q18" s="483">
        <f t="shared" si="0"/>
        <v>0</v>
      </c>
      <c r="R18" s="483">
        <f t="shared" si="1"/>
        <v>0</v>
      </c>
      <c r="S18" s="306"/>
      <c r="T18" s="306"/>
      <c r="U18" s="306"/>
      <c r="V18" s="306"/>
      <c r="W18" s="306"/>
      <c r="X18" s="306"/>
      <c r="Y18" s="306"/>
      <c r="Z18" s="306"/>
      <c r="AA18" s="306"/>
      <c r="AB18" s="306"/>
    </row>
    <row r="19" spans="1:28" s="307" customFormat="1" ht="12" customHeight="1">
      <c r="A19" s="308" t="s">
        <v>512</v>
      </c>
      <c r="B19" s="304" t="s">
        <v>513</v>
      </c>
      <c r="C19" s="305" t="s">
        <v>514</v>
      </c>
      <c r="D19" s="488"/>
      <c r="E19" s="488"/>
      <c r="F19" s="488"/>
      <c r="G19" s="483">
        <f t="shared" si="2"/>
        <v>0</v>
      </c>
      <c r="H19" s="488"/>
      <c r="I19" s="488"/>
      <c r="J19" s="483">
        <f t="shared" si="3"/>
        <v>0</v>
      </c>
      <c r="K19" s="488"/>
      <c r="L19" s="488"/>
      <c r="M19" s="488"/>
      <c r="N19" s="483">
        <f t="shared" si="4"/>
        <v>0</v>
      </c>
      <c r="O19" s="488"/>
      <c r="P19" s="488"/>
      <c r="Q19" s="483">
        <f t="shared" si="0"/>
        <v>0</v>
      </c>
      <c r="R19" s="483">
        <f t="shared" si="1"/>
        <v>0</v>
      </c>
      <c r="S19" s="306"/>
      <c r="T19" s="306"/>
      <c r="U19" s="306"/>
      <c r="V19" s="306"/>
      <c r="W19" s="306"/>
      <c r="X19" s="306"/>
      <c r="Y19" s="306"/>
      <c r="Z19" s="306"/>
      <c r="AA19" s="306"/>
      <c r="AB19" s="306"/>
    </row>
    <row r="20" spans="1:28" s="307" customFormat="1" ht="12" customHeight="1">
      <c r="A20" s="309" t="s">
        <v>515</v>
      </c>
      <c r="B20" s="290" t="s">
        <v>516</v>
      </c>
      <c r="C20" s="310"/>
      <c r="D20" s="483"/>
      <c r="E20" s="483"/>
      <c r="F20" s="483"/>
      <c r="G20" s="483">
        <f t="shared" si="2"/>
        <v>0</v>
      </c>
      <c r="H20" s="483"/>
      <c r="I20" s="483"/>
      <c r="J20" s="483">
        <f t="shared" si="3"/>
        <v>0</v>
      </c>
      <c r="K20" s="483"/>
      <c r="L20" s="483"/>
      <c r="M20" s="483"/>
      <c r="N20" s="483">
        <f t="shared" si="4"/>
        <v>0</v>
      </c>
      <c r="O20" s="483"/>
      <c r="P20" s="483"/>
      <c r="Q20" s="483">
        <f t="shared" si="0"/>
        <v>0</v>
      </c>
      <c r="R20" s="483">
        <f t="shared" si="1"/>
        <v>0</v>
      </c>
      <c r="S20" s="306"/>
      <c r="T20" s="306"/>
      <c r="U20" s="306"/>
      <c r="V20" s="306"/>
      <c r="W20" s="306"/>
      <c r="X20" s="306"/>
      <c r="Y20" s="306"/>
      <c r="Z20" s="306"/>
      <c r="AA20" s="306"/>
      <c r="AB20" s="306"/>
    </row>
    <row r="21" spans="1:28" ht="18.75" customHeight="1">
      <c r="A21" s="291" t="s">
        <v>486</v>
      </c>
      <c r="B21" s="292" t="s">
        <v>517</v>
      </c>
      <c r="C21" s="293" t="s">
        <v>518</v>
      </c>
      <c r="D21" s="484"/>
      <c r="E21" s="484">
        <v>0</v>
      </c>
      <c r="F21" s="484"/>
      <c r="G21" s="483">
        <f t="shared" si="2"/>
        <v>0</v>
      </c>
      <c r="H21" s="484"/>
      <c r="I21" s="484"/>
      <c r="J21" s="483">
        <f t="shared" si="3"/>
        <v>0</v>
      </c>
      <c r="K21" s="484"/>
      <c r="L21" s="484"/>
      <c r="M21" s="484"/>
      <c r="N21" s="483">
        <f t="shared" si="4"/>
        <v>0</v>
      </c>
      <c r="O21" s="484"/>
      <c r="P21" s="484"/>
      <c r="Q21" s="483">
        <f t="shared" si="0"/>
        <v>0</v>
      </c>
      <c r="R21" s="483">
        <f t="shared" si="1"/>
        <v>0</v>
      </c>
      <c r="S21" s="294"/>
      <c r="T21" s="294"/>
      <c r="U21" s="294"/>
      <c r="V21" s="294"/>
      <c r="W21" s="294"/>
      <c r="X21" s="294"/>
      <c r="Y21" s="294"/>
      <c r="Z21" s="294"/>
      <c r="AA21" s="294"/>
      <c r="AB21" s="294"/>
    </row>
    <row r="22" spans="1:28" ht="18.75" customHeight="1">
      <c r="A22" s="291" t="s">
        <v>489</v>
      </c>
      <c r="B22" s="292" t="s">
        <v>519</v>
      </c>
      <c r="C22" s="293" t="s">
        <v>520</v>
      </c>
      <c r="D22" s="484">
        <v>2</v>
      </c>
      <c r="E22" s="484"/>
      <c r="F22" s="484"/>
      <c r="G22" s="483">
        <f t="shared" si="2"/>
        <v>2</v>
      </c>
      <c r="H22" s="484"/>
      <c r="I22" s="484"/>
      <c r="J22" s="483">
        <f t="shared" si="3"/>
        <v>2</v>
      </c>
      <c r="K22" s="484"/>
      <c r="L22" s="484">
        <v>1</v>
      </c>
      <c r="M22" s="484"/>
      <c r="N22" s="483">
        <f t="shared" si="4"/>
        <v>1</v>
      </c>
      <c r="O22" s="484"/>
      <c r="P22" s="484"/>
      <c r="Q22" s="483">
        <f t="shared" si="0"/>
        <v>1</v>
      </c>
      <c r="R22" s="483">
        <f t="shared" si="1"/>
        <v>1</v>
      </c>
      <c r="S22" s="294"/>
      <c r="T22" s="294"/>
      <c r="U22" s="294"/>
      <c r="V22" s="294"/>
      <c r="W22" s="294"/>
      <c r="X22" s="294"/>
      <c r="Y22" s="294"/>
      <c r="Z22" s="294"/>
      <c r="AA22" s="294"/>
      <c r="AB22" s="294"/>
    </row>
    <row r="23" spans="1:28" ht="26.25" customHeight="1">
      <c r="A23" s="311" t="s">
        <v>492</v>
      </c>
      <c r="B23" s="296" t="s">
        <v>521</v>
      </c>
      <c r="C23" s="293" t="s">
        <v>522</v>
      </c>
      <c r="D23" s="484"/>
      <c r="E23" s="484"/>
      <c r="F23" s="484"/>
      <c r="G23" s="483">
        <f t="shared" si="2"/>
        <v>0</v>
      </c>
      <c r="H23" s="484"/>
      <c r="I23" s="484"/>
      <c r="J23" s="483">
        <f t="shared" si="3"/>
        <v>0</v>
      </c>
      <c r="K23" s="484"/>
      <c r="L23" s="484"/>
      <c r="M23" s="484"/>
      <c r="N23" s="483">
        <f t="shared" si="4"/>
        <v>0</v>
      </c>
      <c r="O23" s="484"/>
      <c r="P23" s="484"/>
      <c r="Q23" s="483">
        <f t="shared" si="0"/>
        <v>0</v>
      </c>
      <c r="R23" s="483">
        <f t="shared" si="1"/>
        <v>0</v>
      </c>
      <c r="S23" s="294"/>
      <c r="T23" s="294"/>
      <c r="U23" s="294"/>
      <c r="V23" s="294"/>
      <c r="W23" s="294"/>
      <c r="X23" s="294"/>
      <c r="Y23" s="294"/>
      <c r="Z23" s="294"/>
      <c r="AA23" s="294"/>
      <c r="AB23" s="294"/>
    </row>
    <row r="24" spans="1:28" ht="13.5" customHeight="1">
      <c r="A24" s="291" t="s">
        <v>495</v>
      </c>
      <c r="B24" s="312" t="s">
        <v>505</v>
      </c>
      <c r="C24" s="293" t="s">
        <v>523</v>
      </c>
      <c r="D24" s="484"/>
      <c r="E24" s="484"/>
      <c r="F24" s="484"/>
      <c r="G24" s="483">
        <f t="shared" si="2"/>
        <v>0</v>
      </c>
      <c r="H24" s="484"/>
      <c r="I24" s="484"/>
      <c r="J24" s="483">
        <f t="shared" si="3"/>
        <v>0</v>
      </c>
      <c r="K24" s="484"/>
      <c r="L24" s="484"/>
      <c r="M24" s="484"/>
      <c r="N24" s="483">
        <f t="shared" si="4"/>
        <v>0</v>
      </c>
      <c r="O24" s="484"/>
      <c r="P24" s="484"/>
      <c r="Q24" s="483">
        <f t="shared" si="0"/>
        <v>0</v>
      </c>
      <c r="R24" s="483">
        <f t="shared" si="1"/>
        <v>0</v>
      </c>
      <c r="S24" s="294"/>
      <c r="T24" s="294"/>
      <c r="U24" s="294"/>
      <c r="V24" s="294"/>
      <c r="W24" s="294"/>
      <c r="X24" s="294"/>
      <c r="Y24" s="294"/>
      <c r="Z24" s="294"/>
      <c r="AA24" s="294"/>
      <c r="AB24" s="294"/>
    </row>
    <row r="25" spans="1:28" s="285" customFormat="1" ht="19.5">
      <c r="A25" s="318"/>
      <c r="B25" s="431" t="s">
        <v>740</v>
      </c>
      <c r="C25" s="313" t="s">
        <v>525</v>
      </c>
      <c r="D25" s="489">
        <f>SUM(D21:D24)</f>
        <v>2</v>
      </c>
      <c r="E25" s="489">
        <f aca="true" t="shared" si="5" ref="E25:P25">SUM(E21:E24)</f>
        <v>0</v>
      </c>
      <c r="F25" s="489">
        <f t="shared" si="5"/>
        <v>0</v>
      </c>
      <c r="G25" s="489">
        <f t="shared" si="2"/>
        <v>2</v>
      </c>
      <c r="H25" s="489">
        <f t="shared" si="5"/>
        <v>0</v>
      </c>
      <c r="I25" s="489">
        <f t="shared" si="5"/>
        <v>0</v>
      </c>
      <c r="J25" s="489">
        <f t="shared" si="3"/>
        <v>2</v>
      </c>
      <c r="K25" s="489">
        <f t="shared" si="5"/>
        <v>0</v>
      </c>
      <c r="L25" s="489">
        <f t="shared" si="5"/>
        <v>1</v>
      </c>
      <c r="M25" s="489">
        <f t="shared" si="5"/>
        <v>0</v>
      </c>
      <c r="N25" s="489">
        <f t="shared" si="4"/>
        <v>1</v>
      </c>
      <c r="O25" s="489">
        <f t="shared" si="5"/>
        <v>0</v>
      </c>
      <c r="P25" s="489">
        <f t="shared" si="5"/>
        <v>0</v>
      </c>
      <c r="Q25" s="489">
        <f t="shared" si="0"/>
        <v>1</v>
      </c>
      <c r="R25" s="489">
        <f t="shared" si="1"/>
        <v>1</v>
      </c>
      <c r="S25" s="432"/>
      <c r="T25" s="432"/>
      <c r="U25" s="432"/>
      <c r="V25" s="432"/>
      <c r="W25" s="432"/>
      <c r="X25" s="432"/>
      <c r="Y25" s="432"/>
      <c r="Z25" s="432"/>
      <c r="AA25" s="432"/>
      <c r="AB25" s="432"/>
    </row>
    <row r="26" spans="1:18" s="307" customFormat="1" ht="21.75" customHeight="1">
      <c r="A26" s="309" t="s">
        <v>526</v>
      </c>
      <c r="B26" s="314" t="s">
        <v>527</v>
      </c>
      <c r="C26" s="173"/>
      <c r="D26" s="490"/>
      <c r="E26" s="490"/>
      <c r="F26" s="490"/>
      <c r="G26" s="490"/>
      <c r="H26" s="490"/>
      <c r="I26" s="490"/>
      <c r="J26" s="490"/>
      <c r="K26" s="490"/>
      <c r="L26" s="490">
        <f>L25+L17</f>
        <v>73</v>
      </c>
      <c r="M26" s="490"/>
      <c r="N26" s="490"/>
      <c r="O26" s="490"/>
      <c r="P26" s="490"/>
      <c r="Q26" s="490"/>
      <c r="R26" s="491"/>
    </row>
    <row r="27" spans="1:28" ht="18.75">
      <c r="A27" s="291" t="s">
        <v>486</v>
      </c>
      <c r="B27" s="315" t="s">
        <v>750</v>
      </c>
      <c r="C27" s="316" t="s">
        <v>528</v>
      </c>
      <c r="D27" s="492">
        <f>SUM(D28:D31)</f>
        <v>36095</v>
      </c>
      <c r="E27" s="492">
        <f>E28+E31</f>
        <v>0</v>
      </c>
      <c r="F27" s="492">
        <f>SUM(F28:F31)</f>
        <v>0</v>
      </c>
      <c r="G27" s="492">
        <f>D27+E27-F27</f>
        <v>36095</v>
      </c>
      <c r="H27" s="492">
        <f aca="true" t="shared" si="6" ref="H27:P27">SUM(H28:H31)</f>
        <v>0</v>
      </c>
      <c r="I27" s="492">
        <f t="shared" si="6"/>
        <v>0</v>
      </c>
      <c r="J27" s="492">
        <f t="shared" si="3"/>
        <v>36095</v>
      </c>
      <c r="K27" s="492">
        <f t="shared" si="6"/>
        <v>0</v>
      </c>
      <c r="L27" s="492">
        <f t="shared" si="6"/>
        <v>0</v>
      </c>
      <c r="M27" s="492">
        <f t="shared" si="6"/>
        <v>0</v>
      </c>
      <c r="N27" s="492">
        <f t="shared" si="4"/>
        <v>0</v>
      </c>
      <c r="O27" s="492">
        <f t="shared" si="6"/>
        <v>0</v>
      </c>
      <c r="P27" s="492">
        <f t="shared" si="6"/>
        <v>0</v>
      </c>
      <c r="Q27" s="492">
        <f>N27+O27-P27</f>
        <v>0</v>
      </c>
      <c r="R27" s="492">
        <f>J27-Q27</f>
        <v>36095</v>
      </c>
      <c r="S27" s="294"/>
      <c r="T27" s="294"/>
      <c r="U27" s="294"/>
      <c r="V27" s="294"/>
      <c r="W27" s="294"/>
      <c r="X27" s="294"/>
      <c r="Y27" s="294"/>
      <c r="Z27" s="294"/>
      <c r="AA27" s="294"/>
      <c r="AB27" s="294"/>
    </row>
    <row r="28" spans="1:28" ht="18.75" customHeight="1">
      <c r="A28" s="291"/>
      <c r="B28" s="292" t="s">
        <v>105</v>
      </c>
      <c r="C28" s="293" t="s">
        <v>529</v>
      </c>
      <c r="D28" s="484">
        <v>36090</v>
      </c>
      <c r="E28" s="484"/>
      <c r="F28" s="484"/>
      <c r="G28" s="483">
        <f t="shared" si="2"/>
        <v>36090</v>
      </c>
      <c r="H28" s="484"/>
      <c r="I28" s="484"/>
      <c r="J28" s="483">
        <f t="shared" si="3"/>
        <v>36090</v>
      </c>
      <c r="K28" s="484"/>
      <c r="L28" s="484"/>
      <c r="M28" s="484"/>
      <c r="N28" s="483">
        <f t="shared" si="4"/>
        <v>0</v>
      </c>
      <c r="O28" s="484"/>
      <c r="P28" s="484"/>
      <c r="Q28" s="483">
        <f aca="true" t="shared" si="7" ref="Q28:Q39">N28+O28-P28</f>
        <v>0</v>
      </c>
      <c r="R28" s="483">
        <f aca="true" t="shared" si="8" ref="R28:R39">J28-Q28</f>
        <v>36090</v>
      </c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ht="13.5" customHeight="1">
      <c r="A29" s="291"/>
      <c r="B29" s="292" t="s">
        <v>107</v>
      </c>
      <c r="C29" s="293" t="s">
        <v>530</v>
      </c>
      <c r="D29" s="484"/>
      <c r="E29" s="484">
        <v>0</v>
      </c>
      <c r="F29" s="484">
        <v>0</v>
      </c>
      <c r="G29" s="483">
        <f t="shared" si="2"/>
        <v>0</v>
      </c>
      <c r="H29" s="484"/>
      <c r="I29" s="484"/>
      <c r="J29" s="483">
        <f t="shared" si="3"/>
        <v>0</v>
      </c>
      <c r="K29" s="484"/>
      <c r="L29" s="484"/>
      <c r="M29" s="484"/>
      <c r="N29" s="483">
        <f t="shared" si="4"/>
        <v>0</v>
      </c>
      <c r="O29" s="484"/>
      <c r="P29" s="484"/>
      <c r="Q29" s="483">
        <f t="shared" si="7"/>
        <v>0</v>
      </c>
      <c r="R29" s="483">
        <f t="shared" si="8"/>
        <v>0</v>
      </c>
      <c r="S29" s="294"/>
      <c r="T29" s="294"/>
      <c r="U29" s="294"/>
      <c r="V29" s="294"/>
      <c r="W29" s="294"/>
      <c r="X29" s="294"/>
      <c r="Y29" s="294"/>
      <c r="Z29" s="294"/>
      <c r="AA29" s="294"/>
      <c r="AB29" s="294"/>
    </row>
    <row r="30" spans="1:28" ht="12.75" customHeight="1">
      <c r="A30" s="291"/>
      <c r="B30" s="292" t="s">
        <v>111</v>
      </c>
      <c r="C30" s="293" t="s">
        <v>531</v>
      </c>
      <c r="D30" s="484"/>
      <c r="E30" s="484"/>
      <c r="F30" s="484"/>
      <c r="G30" s="483">
        <f t="shared" si="2"/>
        <v>0</v>
      </c>
      <c r="H30" s="484"/>
      <c r="I30" s="484"/>
      <c r="J30" s="483">
        <f t="shared" si="3"/>
        <v>0</v>
      </c>
      <c r="K30" s="484"/>
      <c r="L30" s="484"/>
      <c r="M30" s="484"/>
      <c r="N30" s="483">
        <f t="shared" si="4"/>
        <v>0</v>
      </c>
      <c r="O30" s="484"/>
      <c r="P30" s="484"/>
      <c r="Q30" s="483">
        <f t="shared" si="7"/>
        <v>0</v>
      </c>
      <c r="R30" s="483">
        <f t="shared" si="8"/>
        <v>0</v>
      </c>
      <c r="S30" s="294"/>
      <c r="T30" s="294"/>
      <c r="U30" s="294"/>
      <c r="V30" s="294"/>
      <c r="W30" s="294"/>
      <c r="X30" s="294"/>
      <c r="Y30" s="294"/>
      <c r="Z30" s="294"/>
      <c r="AA30" s="294"/>
      <c r="AB30" s="294"/>
    </row>
    <row r="31" spans="1:28" ht="19.5" customHeight="1">
      <c r="A31" s="291"/>
      <c r="B31" s="292" t="s">
        <v>113</v>
      </c>
      <c r="C31" s="293" t="s">
        <v>532</v>
      </c>
      <c r="D31" s="484">
        <v>5</v>
      </c>
      <c r="E31" s="484">
        <v>0</v>
      </c>
      <c r="F31" s="484"/>
      <c r="G31" s="483">
        <f t="shared" si="2"/>
        <v>5</v>
      </c>
      <c r="H31" s="484"/>
      <c r="I31" s="484"/>
      <c r="J31" s="483">
        <f t="shared" si="3"/>
        <v>5</v>
      </c>
      <c r="K31" s="484"/>
      <c r="L31" s="484"/>
      <c r="M31" s="484"/>
      <c r="N31" s="483">
        <f t="shared" si="4"/>
        <v>0</v>
      </c>
      <c r="O31" s="484"/>
      <c r="P31" s="484"/>
      <c r="Q31" s="483">
        <f t="shared" si="7"/>
        <v>0</v>
      </c>
      <c r="R31" s="483">
        <f t="shared" si="8"/>
        <v>5</v>
      </c>
      <c r="S31" s="294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28" ht="27" customHeight="1">
      <c r="A32" s="291" t="s">
        <v>489</v>
      </c>
      <c r="B32" s="315" t="s">
        <v>533</v>
      </c>
      <c r="C32" s="293" t="s">
        <v>534</v>
      </c>
      <c r="D32" s="483">
        <f>SUM(D33:D36)</f>
        <v>0</v>
      </c>
      <c r="E32" s="483">
        <f aca="true" t="shared" si="9" ref="E32:P32">SUM(E33:E36)</f>
        <v>0</v>
      </c>
      <c r="F32" s="483"/>
      <c r="G32" s="483">
        <f t="shared" si="2"/>
        <v>0</v>
      </c>
      <c r="H32" s="483">
        <f t="shared" si="9"/>
        <v>0</v>
      </c>
      <c r="I32" s="483">
        <f t="shared" si="9"/>
        <v>0</v>
      </c>
      <c r="J32" s="483">
        <f t="shared" si="3"/>
        <v>0</v>
      </c>
      <c r="K32" s="483">
        <f t="shared" si="9"/>
        <v>0</v>
      </c>
      <c r="L32" s="483">
        <f t="shared" si="9"/>
        <v>0</v>
      </c>
      <c r="M32" s="483">
        <f t="shared" si="9"/>
        <v>0</v>
      </c>
      <c r="N32" s="483">
        <f t="shared" si="4"/>
        <v>0</v>
      </c>
      <c r="O32" s="483">
        <f t="shared" si="9"/>
        <v>0</v>
      </c>
      <c r="P32" s="483">
        <f t="shared" si="9"/>
        <v>0</v>
      </c>
      <c r="Q32" s="483">
        <f t="shared" si="7"/>
        <v>0</v>
      </c>
      <c r="R32" s="483">
        <f t="shared" si="8"/>
        <v>0</v>
      </c>
      <c r="S32" s="294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ht="18.75">
      <c r="A33" s="291"/>
      <c r="B33" s="317" t="s">
        <v>119</v>
      </c>
      <c r="C33" s="293" t="s">
        <v>535</v>
      </c>
      <c r="D33" s="484"/>
      <c r="E33" s="484"/>
      <c r="F33" s="484"/>
      <c r="G33" s="483">
        <f t="shared" si="2"/>
        <v>0</v>
      </c>
      <c r="H33" s="484"/>
      <c r="I33" s="484"/>
      <c r="J33" s="483">
        <f t="shared" si="3"/>
        <v>0</v>
      </c>
      <c r="K33" s="484"/>
      <c r="L33" s="484"/>
      <c r="M33" s="484"/>
      <c r="N33" s="483">
        <f t="shared" si="4"/>
        <v>0</v>
      </c>
      <c r="O33" s="484"/>
      <c r="P33" s="484"/>
      <c r="Q33" s="483">
        <f t="shared" si="7"/>
        <v>0</v>
      </c>
      <c r="R33" s="483">
        <f t="shared" si="8"/>
        <v>0</v>
      </c>
      <c r="S33" s="294"/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28" ht="18.75">
      <c r="A34" s="291"/>
      <c r="B34" s="317" t="s">
        <v>536</v>
      </c>
      <c r="C34" s="293" t="s">
        <v>537</v>
      </c>
      <c r="D34" s="484"/>
      <c r="E34" s="484"/>
      <c r="F34" s="484"/>
      <c r="G34" s="483">
        <f t="shared" si="2"/>
        <v>0</v>
      </c>
      <c r="H34" s="484"/>
      <c r="I34" s="484"/>
      <c r="J34" s="483">
        <f t="shared" si="3"/>
        <v>0</v>
      </c>
      <c r="K34" s="484"/>
      <c r="L34" s="484"/>
      <c r="M34" s="484"/>
      <c r="N34" s="483">
        <f t="shared" si="4"/>
        <v>0</v>
      </c>
      <c r="O34" s="484"/>
      <c r="P34" s="484"/>
      <c r="Q34" s="483">
        <f t="shared" si="7"/>
        <v>0</v>
      </c>
      <c r="R34" s="483">
        <f t="shared" si="8"/>
        <v>0</v>
      </c>
      <c r="S34" s="294"/>
      <c r="T34" s="294"/>
      <c r="U34" s="294"/>
      <c r="V34" s="294"/>
      <c r="W34" s="294"/>
      <c r="X34" s="294"/>
      <c r="Y34" s="294"/>
      <c r="Z34" s="294"/>
      <c r="AA34" s="294"/>
      <c r="AB34" s="294"/>
    </row>
    <row r="35" spans="1:28" ht="18.75">
      <c r="A35" s="291"/>
      <c r="B35" s="317" t="s">
        <v>538</v>
      </c>
      <c r="C35" s="293" t="s">
        <v>539</v>
      </c>
      <c r="D35" s="484"/>
      <c r="E35" s="484"/>
      <c r="F35" s="484"/>
      <c r="G35" s="483">
        <f t="shared" si="2"/>
        <v>0</v>
      </c>
      <c r="H35" s="484"/>
      <c r="I35" s="484"/>
      <c r="J35" s="483">
        <f t="shared" si="3"/>
        <v>0</v>
      </c>
      <c r="K35" s="484"/>
      <c r="L35" s="484"/>
      <c r="M35" s="484"/>
      <c r="N35" s="483">
        <f t="shared" si="4"/>
        <v>0</v>
      </c>
      <c r="O35" s="484"/>
      <c r="P35" s="484"/>
      <c r="Q35" s="483">
        <f t="shared" si="7"/>
        <v>0</v>
      </c>
      <c r="R35" s="483">
        <f t="shared" si="8"/>
        <v>0</v>
      </c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ht="28.5" customHeight="1">
      <c r="A36" s="291"/>
      <c r="B36" s="317" t="s">
        <v>540</v>
      </c>
      <c r="C36" s="293" t="s">
        <v>541</v>
      </c>
      <c r="D36" s="484"/>
      <c r="E36" s="484"/>
      <c r="F36" s="484"/>
      <c r="G36" s="483">
        <f t="shared" si="2"/>
        <v>0</v>
      </c>
      <c r="H36" s="484"/>
      <c r="I36" s="484"/>
      <c r="J36" s="483">
        <f t="shared" si="3"/>
        <v>0</v>
      </c>
      <c r="K36" s="484"/>
      <c r="L36" s="484"/>
      <c r="M36" s="484"/>
      <c r="N36" s="483">
        <f t="shared" si="4"/>
        <v>0</v>
      </c>
      <c r="O36" s="484"/>
      <c r="P36" s="484"/>
      <c r="Q36" s="483">
        <f t="shared" si="7"/>
        <v>0</v>
      </c>
      <c r="R36" s="483">
        <f t="shared" si="8"/>
        <v>0</v>
      </c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ht="14.25" customHeight="1">
      <c r="A37" s="291" t="s">
        <v>492</v>
      </c>
      <c r="B37" s="317" t="s">
        <v>505</v>
      </c>
      <c r="C37" s="293" t="s">
        <v>542</v>
      </c>
      <c r="D37" s="484"/>
      <c r="E37" s="484"/>
      <c r="F37" s="484"/>
      <c r="G37" s="483">
        <f t="shared" si="2"/>
        <v>0</v>
      </c>
      <c r="H37" s="484"/>
      <c r="I37" s="484"/>
      <c r="J37" s="483">
        <f t="shared" si="3"/>
        <v>0</v>
      </c>
      <c r="K37" s="484"/>
      <c r="L37" s="484"/>
      <c r="M37" s="484"/>
      <c r="N37" s="483">
        <f t="shared" si="4"/>
        <v>0</v>
      </c>
      <c r="O37" s="484"/>
      <c r="P37" s="484"/>
      <c r="Q37" s="483">
        <f t="shared" si="7"/>
        <v>0</v>
      </c>
      <c r="R37" s="483">
        <f t="shared" si="8"/>
        <v>0</v>
      </c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ht="19.5" customHeight="1">
      <c r="A38" s="291"/>
      <c r="B38" s="301" t="s">
        <v>751</v>
      </c>
      <c r="C38" s="302" t="s">
        <v>543</v>
      </c>
      <c r="D38" s="487">
        <f>D27+D32+D37</f>
        <v>36095</v>
      </c>
      <c r="E38" s="487">
        <f>E27+E32+E37</f>
        <v>0</v>
      </c>
      <c r="F38" s="487">
        <f aca="true" t="shared" si="10" ref="F38:P38">F27+F32+F37</f>
        <v>0</v>
      </c>
      <c r="G38" s="487">
        <f t="shared" si="2"/>
        <v>36095</v>
      </c>
      <c r="H38" s="487">
        <f t="shared" si="10"/>
        <v>0</v>
      </c>
      <c r="I38" s="487">
        <f t="shared" si="10"/>
        <v>0</v>
      </c>
      <c r="J38" s="487">
        <f t="shared" si="3"/>
        <v>36095</v>
      </c>
      <c r="K38" s="487">
        <f t="shared" si="10"/>
        <v>0</v>
      </c>
      <c r="L38" s="487">
        <f t="shared" si="10"/>
        <v>0</v>
      </c>
      <c r="M38" s="487">
        <f t="shared" si="10"/>
        <v>0</v>
      </c>
      <c r="N38" s="487">
        <f t="shared" si="4"/>
        <v>0</v>
      </c>
      <c r="O38" s="487">
        <f t="shared" si="10"/>
        <v>0</v>
      </c>
      <c r="P38" s="487">
        <f t="shared" si="10"/>
        <v>0</v>
      </c>
      <c r="Q38" s="487">
        <f t="shared" si="7"/>
        <v>0</v>
      </c>
      <c r="R38" s="487">
        <f t="shared" si="8"/>
        <v>36095</v>
      </c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ht="18.75">
      <c r="A39" s="318" t="s">
        <v>544</v>
      </c>
      <c r="B39" s="319" t="s">
        <v>545</v>
      </c>
      <c r="C39" s="302" t="s">
        <v>546</v>
      </c>
      <c r="D39" s="484"/>
      <c r="E39" s="484"/>
      <c r="F39" s="484"/>
      <c r="G39" s="483">
        <f t="shared" si="2"/>
        <v>0</v>
      </c>
      <c r="H39" s="484"/>
      <c r="I39" s="484"/>
      <c r="J39" s="483">
        <f t="shared" si="3"/>
        <v>0</v>
      </c>
      <c r="K39" s="484"/>
      <c r="L39" s="484"/>
      <c r="M39" s="484"/>
      <c r="N39" s="483">
        <f t="shared" si="4"/>
        <v>0</v>
      </c>
      <c r="O39" s="484"/>
      <c r="P39" s="484"/>
      <c r="Q39" s="483">
        <f t="shared" si="7"/>
        <v>0</v>
      </c>
      <c r="R39" s="483">
        <f t="shared" si="8"/>
        <v>0</v>
      </c>
      <c r="S39" s="294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18.75">
      <c r="A40" s="291"/>
      <c r="B40" s="319" t="s">
        <v>547</v>
      </c>
      <c r="C40" s="320" t="s">
        <v>548</v>
      </c>
      <c r="D40" s="493">
        <f>D17+D18+D19+D25+D38+D39</f>
        <v>37611</v>
      </c>
      <c r="E40" s="493">
        <f>E17+E18+E19+E25+E38+E39</f>
        <v>0</v>
      </c>
      <c r="F40" s="493">
        <f aca="true" t="shared" si="11" ref="F40:R40">F17+F18+F19+F25+F38+F39</f>
        <v>1274</v>
      </c>
      <c r="G40" s="493">
        <f t="shared" si="11"/>
        <v>36337</v>
      </c>
      <c r="H40" s="493">
        <f t="shared" si="11"/>
        <v>0</v>
      </c>
      <c r="I40" s="493">
        <f t="shared" si="11"/>
        <v>0</v>
      </c>
      <c r="J40" s="493">
        <f t="shared" si="11"/>
        <v>36337</v>
      </c>
      <c r="K40" s="493">
        <f t="shared" si="11"/>
        <v>1249</v>
      </c>
      <c r="L40" s="493">
        <f t="shared" si="11"/>
        <v>73</v>
      </c>
      <c r="M40" s="493">
        <f t="shared" si="11"/>
        <v>1154</v>
      </c>
      <c r="N40" s="493">
        <f t="shared" si="11"/>
        <v>168</v>
      </c>
      <c r="O40" s="493">
        <f t="shared" si="11"/>
        <v>0</v>
      </c>
      <c r="P40" s="493">
        <f t="shared" si="11"/>
        <v>0</v>
      </c>
      <c r="Q40" s="493">
        <f t="shared" si="11"/>
        <v>168</v>
      </c>
      <c r="R40" s="493">
        <f t="shared" si="11"/>
        <v>36169</v>
      </c>
      <c r="S40" s="294"/>
      <c r="T40" s="294"/>
      <c r="U40" s="294"/>
      <c r="V40" s="294"/>
      <c r="W40" s="294"/>
      <c r="X40" s="294"/>
      <c r="Y40" s="294"/>
      <c r="Z40" s="294"/>
      <c r="AA40" s="294"/>
      <c r="AB40" s="294"/>
    </row>
    <row r="41" spans="1:18" ht="12">
      <c r="A41" s="321"/>
      <c r="B41" s="321"/>
      <c r="C41" s="321"/>
      <c r="D41" s="322"/>
      <c r="E41" s="322"/>
      <c r="F41" s="322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</row>
    <row r="42" spans="1:18" ht="12">
      <c r="A42" s="321"/>
      <c r="B42" s="321"/>
      <c r="C42" s="321"/>
      <c r="D42" s="322"/>
      <c r="E42" s="322"/>
      <c r="F42" s="322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</row>
    <row r="43" spans="1:18" ht="12">
      <c r="A43" s="321"/>
      <c r="B43" s="321"/>
      <c r="C43" s="321"/>
      <c r="D43" s="322"/>
      <c r="E43" s="322"/>
      <c r="F43" s="322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</row>
    <row r="44" spans="1:18" ht="12">
      <c r="A44" s="321"/>
      <c r="B44" s="321"/>
      <c r="C44" s="321"/>
      <c r="D44" s="322"/>
      <c r="E44" s="322"/>
      <c r="F44" s="322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</row>
    <row r="45" spans="1:18" s="564" customFormat="1" ht="15.75">
      <c r="A45" s="560"/>
      <c r="B45" s="627">
        <f>'справка №1 - БАЛАНС'!A98</f>
        <v>41578</v>
      </c>
      <c r="C45" s="561"/>
      <c r="D45" s="562"/>
      <c r="E45" s="562"/>
      <c r="F45" s="562"/>
      <c r="G45" s="560"/>
      <c r="H45" s="563" t="s">
        <v>805</v>
      </c>
      <c r="I45" s="563"/>
      <c r="J45" s="563"/>
      <c r="K45" s="689"/>
      <c r="L45" s="689"/>
      <c r="M45" s="689"/>
      <c r="N45" s="689"/>
      <c r="O45" s="690" t="s">
        <v>771</v>
      </c>
      <c r="P45" s="691"/>
      <c r="Q45" s="691"/>
      <c r="R45" s="691"/>
    </row>
    <row r="46" spans="1:18" ht="12">
      <c r="A46" s="278"/>
      <c r="B46" s="278"/>
      <c r="C46" s="278"/>
      <c r="D46" s="325"/>
      <c r="E46" s="325"/>
      <c r="F46" s="325"/>
      <c r="G46" s="278"/>
      <c r="H46" s="278"/>
      <c r="I46" s="692" t="s">
        <v>156</v>
      </c>
      <c r="J46" s="692"/>
      <c r="K46" s="278"/>
      <c r="L46" s="278"/>
      <c r="M46" s="278"/>
      <c r="N46" s="278"/>
      <c r="O46" s="693" t="s">
        <v>156</v>
      </c>
      <c r="P46" s="693"/>
      <c r="Q46" s="278"/>
      <c r="R46" s="278"/>
    </row>
    <row r="47" spans="1:18" ht="12">
      <c r="A47" s="278"/>
      <c r="B47" s="278"/>
      <c r="C47" s="278"/>
      <c r="D47" s="325"/>
      <c r="E47" s="325"/>
      <c r="F47" s="325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</row>
    <row r="48" spans="1:18" ht="15">
      <c r="A48" s="324"/>
      <c r="B48" s="433"/>
      <c r="C48" s="389"/>
      <c r="D48" s="389"/>
      <c r="E48" s="389"/>
      <c r="F48" s="388"/>
      <c r="G48" s="390"/>
      <c r="H48" s="390"/>
      <c r="I48" s="390"/>
      <c r="J48" s="684"/>
      <c r="K48" s="684"/>
      <c r="L48" s="684"/>
      <c r="M48" s="684"/>
      <c r="N48" s="685"/>
      <c r="O48" s="686"/>
      <c r="P48" s="686"/>
      <c r="Q48" s="686"/>
      <c r="R48" s="278"/>
    </row>
    <row r="49" spans="1:18" ht="12">
      <c r="A49" s="278"/>
      <c r="B49" s="278"/>
      <c r="C49" s="278"/>
      <c r="D49" s="325"/>
      <c r="E49" s="325"/>
      <c r="F49" s="325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</row>
    <row r="50" spans="1:18" ht="12">
      <c r="A50" s="278"/>
      <c r="B50" s="278"/>
      <c r="C50" s="278"/>
      <c r="D50" s="325"/>
      <c r="E50" s="325"/>
      <c r="F50" s="325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</row>
    <row r="51" spans="1:18" ht="12">
      <c r="A51" s="278"/>
      <c r="B51" s="278"/>
      <c r="C51" s="278"/>
      <c r="D51" s="325"/>
      <c r="E51" s="325"/>
      <c r="F51" s="325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</row>
    <row r="52" spans="4:6" ht="12">
      <c r="D52" s="299"/>
      <c r="E52" s="299"/>
      <c r="F52" s="299"/>
    </row>
    <row r="53" spans="4:6" ht="12">
      <c r="D53" s="299"/>
      <c r="E53" s="299"/>
      <c r="F53" s="299"/>
    </row>
    <row r="54" spans="4:6" ht="12">
      <c r="D54" s="299"/>
      <c r="E54" s="299"/>
      <c r="F54" s="299"/>
    </row>
    <row r="55" spans="4:6" ht="12">
      <c r="D55" s="299"/>
      <c r="E55" s="299"/>
      <c r="F55" s="299"/>
    </row>
    <row r="56" spans="4:6" ht="12">
      <c r="D56" s="299"/>
      <c r="E56" s="299"/>
      <c r="F56" s="299"/>
    </row>
    <row r="57" spans="4:6" ht="12">
      <c r="D57" s="299"/>
      <c r="E57" s="299"/>
      <c r="F57" s="299"/>
    </row>
    <row r="58" spans="4:6" ht="12">
      <c r="D58" s="299"/>
      <c r="E58" s="299"/>
      <c r="F58" s="299"/>
    </row>
    <row r="59" spans="4:6" ht="12">
      <c r="D59" s="299"/>
      <c r="E59" s="299"/>
      <c r="F59" s="299"/>
    </row>
    <row r="60" spans="4:6" ht="12">
      <c r="D60" s="299"/>
      <c r="E60" s="299"/>
      <c r="F60" s="299"/>
    </row>
    <row r="61" spans="4:6" ht="12">
      <c r="D61" s="299"/>
      <c r="E61" s="299"/>
      <c r="F61" s="299"/>
    </row>
    <row r="62" spans="4:6" ht="12">
      <c r="D62" s="299"/>
      <c r="E62" s="299"/>
      <c r="F62" s="299"/>
    </row>
    <row r="63" spans="4:6" ht="12">
      <c r="D63" s="299"/>
      <c r="E63" s="299"/>
      <c r="F63" s="299"/>
    </row>
    <row r="64" spans="4:6" ht="12">
      <c r="D64" s="299"/>
      <c r="E64" s="299"/>
      <c r="F64" s="299"/>
    </row>
    <row r="65" spans="4:6" ht="12">
      <c r="D65" s="299"/>
      <c r="E65" s="299"/>
      <c r="F65" s="299"/>
    </row>
    <row r="66" spans="4:6" ht="12">
      <c r="D66" s="299"/>
      <c r="E66" s="299"/>
      <c r="F66" s="299"/>
    </row>
    <row r="67" spans="4:6" ht="12">
      <c r="D67" s="299"/>
      <c r="E67" s="299"/>
      <c r="F67" s="299"/>
    </row>
    <row r="68" spans="4:6" ht="12">
      <c r="D68" s="299"/>
      <c r="E68" s="299"/>
      <c r="F68" s="299"/>
    </row>
    <row r="69" spans="5:6" ht="12">
      <c r="E69" s="299"/>
      <c r="F69" s="299"/>
    </row>
    <row r="70" spans="5:6" ht="12">
      <c r="E70" s="299"/>
      <c r="F70" s="299"/>
    </row>
    <row r="71" spans="5:6" ht="12">
      <c r="E71" s="299"/>
      <c r="F71" s="299"/>
    </row>
    <row r="72" spans="5:6" ht="12">
      <c r="E72" s="299"/>
      <c r="F72" s="299"/>
    </row>
    <row r="73" spans="5:6" ht="12">
      <c r="E73" s="299"/>
      <c r="F73" s="299"/>
    </row>
    <row r="74" spans="5:6" ht="12">
      <c r="E74" s="299"/>
      <c r="F74" s="299"/>
    </row>
    <row r="75" spans="5:6" ht="12">
      <c r="E75" s="299"/>
      <c r="F75" s="299"/>
    </row>
    <row r="76" spans="5:6" ht="12">
      <c r="E76" s="299"/>
      <c r="F76" s="299"/>
    </row>
    <row r="77" spans="5:6" ht="12">
      <c r="E77" s="299"/>
      <c r="F77" s="299"/>
    </row>
    <row r="78" spans="5:6" ht="12">
      <c r="E78" s="299"/>
      <c r="F78" s="299"/>
    </row>
    <row r="79" spans="5:6" ht="12">
      <c r="E79" s="299"/>
      <c r="F79" s="299"/>
    </row>
    <row r="80" spans="5:6" ht="12">
      <c r="E80" s="299"/>
      <c r="F80" s="299"/>
    </row>
    <row r="81" spans="5:6" ht="12">
      <c r="E81" s="299"/>
      <c r="F81" s="299"/>
    </row>
    <row r="82" spans="5:6" ht="12">
      <c r="E82" s="299"/>
      <c r="F82" s="299"/>
    </row>
    <row r="83" spans="5:6" ht="12">
      <c r="E83" s="299"/>
      <c r="F83" s="299"/>
    </row>
    <row r="84" spans="5:6" ht="12">
      <c r="E84" s="299"/>
      <c r="F84" s="299"/>
    </row>
    <row r="85" spans="5:6" ht="12">
      <c r="E85" s="299"/>
      <c r="F85" s="299"/>
    </row>
    <row r="86" spans="5:6" ht="12">
      <c r="E86" s="299"/>
      <c r="F86" s="299"/>
    </row>
    <row r="87" spans="5:6" ht="12">
      <c r="E87" s="299"/>
      <c r="F87" s="299"/>
    </row>
    <row r="88" spans="5:6" ht="12">
      <c r="E88" s="299"/>
      <c r="F88" s="299"/>
    </row>
    <row r="89" spans="5:6" ht="12">
      <c r="E89" s="299"/>
      <c r="F89" s="299"/>
    </row>
    <row r="90" spans="5:6" ht="12">
      <c r="E90" s="299"/>
      <c r="F90" s="299"/>
    </row>
    <row r="91" spans="5:6" ht="12">
      <c r="E91" s="299"/>
      <c r="F91" s="299"/>
    </row>
    <row r="92" spans="5:6" ht="12">
      <c r="E92" s="299"/>
      <c r="F92" s="299"/>
    </row>
    <row r="93" spans="5:6" ht="12">
      <c r="E93" s="299"/>
      <c r="F93" s="299"/>
    </row>
    <row r="94" spans="5:6" ht="12">
      <c r="E94" s="299"/>
      <c r="F94" s="299"/>
    </row>
    <row r="95" spans="5:6" ht="12">
      <c r="E95" s="299"/>
      <c r="F95" s="299"/>
    </row>
    <row r="96" spans="5:6" ht="12">
      <c r="E96" s="299"/>
      <c r="F96" s="299"/>
    </row>
    <row r="97" spans="5:6" ht="12">
      <c r="E97" s="299"/>
      <c r="F97" s="299"/>
    </row>
    <row r="98" spans="5:6" ht="12">
      <c r="E98" s="299"/>
      <c r="F98" s="299"/>
    </row>
    <row r="99" spans="5:6" ht="12">
      <c r="E99" s="299"/>
      <c r="F99" s="299"/>
    </row>
    <row r="100" spans="5:6" ht="12">
      <c r="E100" s="299"/>
      <c r="F100" s="299"/>
    </row>
    <row r="101" spans="5:6" ht="12">
      <c r="E101" s="299"/>
      <c r="F101" s="299"/>
    </row>
    <row r="102" spans="5:6" ht="12">
      <c r="E102" s="299"/>
      <c r="F102" s="299"/>
    </row>
    <row r="103" spans="5:6" ht="12">
      <c r="E103" s="299"/>
      <c r="F103" s="299"/>
    </row>
    <row r="104" spans="5:6" ht="12">
      <c r="E104" s="299"/>
      <c r="F104" s="299"/>
    </row>
    <row r="105" spans="5:6" ht="12">
      <c r="E105" s="299"/>
      <c r="F105" s="299"/>
    </row>
    <row r="106" spans="5:6" ht="12">
      <c r="E106" s="299"/>
      <c r="F106" s="299"/>
    </row>
    <row r="107" spans="5:6" ht="12">
      <c r="E107" s="299"/>
      <c r="F107" s="299"/>
    </row>
    <row r="108" spans="5:6" ht="12">
      <c r="E108" s="299"/>
      <c r="F108" s="299"/>
    </row>
    <row r="109" spans="5:6" ht="12">
      <c r="E109" s="299"/>
      <c r="F109" s="299"/>
    </row>
    <row r="110" spans="5:6" ht="12">
      <c r="E110" s="299"/>
      <c r="F110" s="299"/>
    </row>
    <row r="111" spans="5:6" ht="12">
      <c r="E111" s="299"/>
      <c r="F111" s="299"/>
    </row>
    <row r="112" spans="5:6" ht="12">
      <c r="E112" s="299"/>
      <c r="F112" s="299"/>
    </row>
    <row r="113" spans="5:6" ht="12">
      <c r="E113" s="299"/>
      <c r="F113" s="299"/>
    </row>
    <row r="114" spans="5:6" ht="12">
      <c r="E114" s="299"/>
      <c r="F114" s="299"/>
    </row>
    <row r="115" spans="5:6" ht="12">
      <c r="E115" s="299"/>
      <c r="F115" s="299"/>
    </row>
    <row r="116" spans="5:6" ht="12">
      <c r="E116" s="299"/>
      <c r="F116" s="299"/>
    </row>
    <row r="117" spans="5:6" ht="12">
      <c r="E117" s="299"/>
      <c r="F117" s="299"/>
    </row>
    <row r="118" spans="5:6" ht="12">
      <c r="E118" s="299"/>
      <c r="F118" s="299"/>
    </row>
    <row r="119" spans="5:6" ht="12">
      <c r="E119" s="299"/>
      <c r="F119" s="299"/>
    </row>
    <row r="120" spans="5:6" ht="12">
      <c r="E120" s="299"/>
      <c r="F120" s="299"/>
    </row>
    <row r="121" spans="5:6" ht="12">
      <c r="E121" s="299"/>
      <c r="F121" s="299"/>
    </row>
    <row r="122" spans="5:6" ht="12">
      <c r="E122" s="299"/>
      <c r="F122" s="299"/>
    </row>
    <row r="123" spans="5:6" ht="12">
      <c r="E123" s="299"/>
      <c r="F123" s="299"/>
    </row>
    <row r="124" spans="5:6" ht="12">
      <c r="E124" s="299"/>
      <c r="F124" s="299"/>
    </row>
    <row r="125" spans="5:6" ht="12">
      <c r="E125" s="299"/>
      <c r="F125" s="299"/>
    </row>
    <row r="126" spans="5:6" ht="12">
      <c r="E126" s="299"/>
      <c r="F126" s="299"/>
    </row>
    <row r="127" spans="5:6" ht="12">
      <c r="E127" s="299"/>
      <c r="F127" s="299"/>
    </row>
    <row r="128" spans="5:6" ht="12">
      <c r="E128" s="299"/>
      <c r="F128" s="299"/>
    </row>
    <row r="129" spans="5:6" ht="12">
      <c r="E129" s="299"/>
      <c r="F129" s="299"/>
    </row>
    <row r="130" spans="5:6" ht="12">
      <c r="E130" s="299"/>
      <c r="F130" s="299"/>
    </row>
    <row r="131" spans="5:6" ht="12">
      <c r="E131" s="299"/>
      <c r="F131" s="299"/>
    </row>
    <row r="132" spans="5:6" ht="12">
      <c r="E132" s="299"/>
      <c r="F132" s="299"/>
    </row>
    <row r="133" spans="5:6" ht="12">
      <c r="E133" s="299"/>
      <c r="F133" s="299"/>
    </row>
    <row r="134" spans="5:6" ht="12">
      <c r="E134" s="299"/>
      <c r="F134" s="299"/>
    </row>
    <row r="135" spans="5:6" ht="12">
      <c r="E135" s="299"/>
      <c r="F135" s="299"/>
    </row>
    <row r="136" spans="5:6" ht="12">
      <c r="E136" s="299"/>
      <c r="F136" s="299"/>
    </row>
    <row r="137" spans="5:6" ht="12">
      <c r="E137" s="299"/>
      <c r="F137" s="299"/>
    </row>
    <row r="138" spans="5:6" ht="12">
      <c r="E138" s="299"/>
      <c r="F138" s="299"/>
    </row>
    <row r="139" spans="5:6" ht="12">
      <c r="E139" s="299"/>
      <c r="F139" s="299"/>
    </row>
    <row r="140" spans="5:6" ht="12">
      <c r="E140" s="299"/>
      <c r="F140" s="299"/>
    </row>
    <row r="141" spans="5:6" ht="12">
      <c r="E141" s="299"/>
      <c r="F141" s="299"/>
    </row>
    <row r="142" spans="5:6" ht="12">
      <c r="E142" s="299"/>
      <c r="F142" s="299"/>
    </row>
    <row r="143" spans="5:6" ht="12">
      <c r="E143" s="299"/>
      <c r="F143" s="299"/>
    </row>
    <row r="144" spans="5:6" ht="12">
      <c r="E144" s="299"/>
      <c r="F144" s="299"/>
    </row>
    <row r="145" spans="5:6" ht="12">
      <c r="E145" s="299"/>
      <c r="F145" s="299"/>
    </row>
    <row r="146" spans="5:6" ht="12">
      <c r="E146" s="299"/>
      <c r="F146" s="299"/>
    </row>
    <row r="147" spans="5:6" ht="12">
      <c r="E147" s="299"/>
      <c r="F147" s="299"/>
    </row>
    <row r="148" spans="5:6" ht="12">
      <c r="E148" s="299"/>
      <c r="F148" s="299"/>
    </row>
    <row r="149" spans="5:6" ht="12">
      <c r="E149" s="299"/>
      <c r="F149" s="299"/>
    </row>
    <row r="150" spans="5:6" ht="12">
      <c r="E150" s="299"/>
      <c r="F150" s="299"/>
    </row>
    <row r="151" spans="5:6" ht="12">
      <c r="E151" s="299"/>
      <c r="F151" s="299"/>
    </row>
    <row r="152" spans="5:6" ht="12">
      <c r="E152" s="299"/>
      <c r="F152" s="299"/>
    </row>
    <row r="153" spans="5:6" ht="12">
      <c r="E153" s="299"/>
      <c r="F153" s="299"/>
    </row>
    <row r="154" spans="5:6" ht="12">
      <c r="E154" s="299"/>
      <c r="F154" s="299"/>
    </row>
    <row r="155" spans="5:6" ht="12">
      <c r="E155" s="299"/>
      <c r="F155" s="299"/>
    </row>
    <row r="156" spans="5:6" ht="12">
      <c r="E156" s="299"/>
      <c r="F156" s="299"/>
    </row>
    <row r="157" spans="5:6" ht="12">
      <c r="E157" s="299"/>
      <c r="F157" s="299"/>
    </row>
    <row r="158" spans="5:6" ht="12">
      <c r="E158" s="299"/>
      <c r="F158" s="299"/>
    </row>
    <row r="159" spans="5:6" ht="12">
      <c r="E159" s="299"/>
      <c r="F159" s="299"/>
    </row>
    <row r="160" spans="5:6" ht="12">
      <c r="E160" s="299"/>
      <c r="F160" s="299"/>
    </row>
    <row r="161" spans="5:6" ht="12">
      <c r="E161" s="299"/>
      <c r="F161" s="299"/>
    </row>
    <row r="162" spans="5:6" ht="12">
      <c r="E162" s="299"/>
      <c r="F162" s="299"/>
    </row>
    <row r="163" spans="5:6" ht="12">
      <c r="E163" s="299"/>
      <c r="F163" s="299"/>
    </row>
    <row r="164" spans="5:6" ht="12">
      <c r="E164" s="299"/>
      <c r="F164" s="299"/>
    </row>
    <row r="165" spans="5:6" ht="12">
      <c r="E165" s="299"/>
      <c r="F165" s="299"/>
    </row>
    <row r="166" spans="5:6" ht="12">
      <c r="E166" s="299"/>
      <c r="F166" s="299"/>
    </row>
    <row r="167" spans="5:6" ht="12">
      <c r="E167" s="299"/>
      <c r="F167" s="299"/>
    </row>
    <row r="168" spans="5:6" ht="12">
      <c r="E168" s="299"/>
      <c r="F168" s="299"/>
    </row>
    <row r="169" spans="5:6" ht="12">
      <c r="E169" s="299"/>
      <c r="F169" s="299"/>
    </row>
    <row r="170" spans="5:6" ht="12">
      <c r="E170" s="299"/>
      <c r="F170" s="299"/>
    </row>
    <row r="171" spans="5:6" ht="12">
      <c r="E171" s="299"/>
      <c r="F171" s="299"/>
    </row>
    <row r="172" spans="5:6" ht="12">
      <c r="E172" s="299"/>
      <c r="F172" s="299"/>
    </row>
    <row r="173" spans="5:6" ht="12">
      <c r="E173" s="299"/>
      <c r="F173" s="299"/>
    </row>
    <row r="174" spans="5:6" ht="12">
      <c r="E174" s="299"/>
      <c r="F174" s="299"/>
    </row>
    <row r="175" spans="5:6" ht="12">
      <c r="E175" s="299"/>
      <c r="F175" s="299"/>
    </row>
    <row r="176" spans="5:6" ht="12">
      <c r="E176" s="299"/>
      <c r="F176" s="299"/>
    </row>
    <row r="177" spans="5:6" ht="12">
      <c r="E177" s="299"/>
      <c r="F177" s="299"/>
    </row>
    <row r="178" spans="5:6" ht="12">
      <c r="E178" s="299"/>
      <c r="F178" s="299"/>
    </row>
    <row r="179" spans="5:6" ht="12">
      <c r="E179" s="299"/>
      <c r="F179" s="299"/>
    </row>
    <row r="180" spans="5:6" ht="12">
      <c r="E180" s="299"/>
      <c r="F180" s="299"/>
    </row>
    <row r="181" spans="5:6" ht="12">
      <c r="E181" s="299"/>
      <c r="F181" s="299"/>
    </row>
    <row r="182" spans="5:6" ht="12">
      <c r="E182" s="299"/>
      <c r="F182" s="299"/>
    </row>
    <row r="183" spans="5:6" ht="12">
      <c r="E183" s="299"/>
      <c r="F183" s="299"/>
    </row>
    <row r="184" spans="5:6" ht="12">
      <c r="E184" s="299"/>
      <c r="F184" s="299"/>
    </row>
    <row r="185" spans="5:6" ht="12">
      <c r="E185" s="299"/>
      <c r="F185" s="299"/>
    </row>
    <row r="186" spans="5:6" ht="12">
      <c r="E186" s="299"/>
      <c r="F186" s="299"/>
    </row>
    <row r="187" spans="5:6" ht="12">
      <c r="E187" s="299"/>
      <c r="F187" s="299"/>
    </row>
    <row r="188" spans="5:6" ht="12">
      <c r="E188" s="299"/>
      <c r="F188" s="299"/>
    </row>
    <row r="189" spans="5:6" ht="12">
      <c r="E189" s="299"/>
      <c r="F189" s="299"/>
    </row>
    <row r="190" spans="5:6" ht="12">
      <c r="E190" s="299"/>
      <c r="F190" s="299"/>
    </row>
    <row r="191" spans="5:6" ht="12">
      <c r="E191" s="299"/>
      <c r="F191" s="299"/>
    </row>
    <row r="192" spans="5:6" ht="12">
      <c r="E192" s="299"/>
      <c r="F192" s="299"/>
    </row>
    <row r="193" spans="5:6" ht="12">
      <c r="E193" s="299"/>
      <c r="F193" s="299"/>
    </row>
    <row r="194" spans="5:6" ht="12">
      <c r="E194" s="299"/>
      <c r="F194" s="299"/>
    </row>
    <row r="195" spans="5:6" ht="12">
      <c r="E195" s="299"/>
      <c r="F195" s="299"/>
    </row>
    <row r="196" spans="5:6" ht="12">
      <c r="E196" s="299"/>
      <c r="F196" s="299"/>
    </row>
    <row r="197" spans="5:6" ht="12">
      <c r="E197" s="299"/>
      <c r="F197" s="299"/>
    </row>
    <row r="198" spans="5:6" ht="12">
      <c r="E198" s="299"/>
      <c r="F198" s="299"/>
    </row>
    <row r="199" spans="5:6" ht="12">
      <c r="E199" s="299"/>
      <c r="F199" s="299"/>
    </row>
    <row r="200" spans="5:6" ht="12">
      <c r="E200" s="299"/>
      <c r="F200" s="299"/>
    </row>
    <row r="201" spans="5:6" ht="12">
      <c r="E201" s="299"/>
      <c r="F201" s="299"/>
    </row>
    <row r="202" spans="5:6" ht="12">
      <c r="E202" s="299"/>
      <c r="F202" s="299"/>
    </row>
    <row r="203" spans="5:6" ht="12">
      <c r="E203" s="299"/>
      <c r="F203" s="299"/>
    </row>
    <row r="204" spans="5:6" ht="12">
      <c r="E204" s="299"/>
      <c r="F204" s="299"/>
    </row>
    <row r="205" spans="5:6" ht="12">
      <c r="E205" s="299"/>
      <c r="F205" s="299"/>
    </row>
    <row r="206" spans="5:6" ht="12">
      <c r="E206" s="299"/>
      <c r="F206" s="299"/>
    </row>
    <row r="207" spans="5:6" ht="12">
      <c r="E207" s="299"/>
      <c r="F207" s="299"/>
    </row>
    <row r="208" spans="5:6" ht="12">
      <c r="E208" s="299"/>
      <c r="F208" s="299"/>
    </row>
    <row r="209" spans="5:6" ht="12">
      <c r="E209" s="299"/>
      <c r="F209" s="299"/>
    </row>
    <row r="210" spans="5:6" ht="12">
      <c r="E210" s="299"/>
      <c r="F210" s="299"/>
    </row>
    <row r="211" spans="5:6" ht="12">
      <c r="E211" s="299"/>
      <c r="F211" s="299"/>
    </row>
    <row r="212" spans="5:6" ht="12">
      <c r="E212" s="299"/>
      <c r="F212" s="299"/>
    </row>
    <row r="213" spans="5:6" ht="12">
      <c r="E213" s="299"/>
      <c r="F213" s="299"/>
    </row>
    <row r="214" spans="5:6" ht="12">
      <c r="E214" s="299"/>
      <c r="F214" s="299"/>
    </row>
    <row r="215" spans="5:6" ht="12">
      <c r="E215" s="299"/>
      <c r="F215" s="299"/>
    </row>
    <row r="216" spans="5:6" ht="12">
      <c r="E216" s="299"/>
      <c r="F216" s="299"/>
    </row>
    <row r="217" spans="5:6" ht="12">
      <c r="E217" s="299"/>
      <c r="F217" s="299"/>
    </row>
    <row r="218" spans="5:6" ht="12">
      <c r="E218" s="299"/>
      <c r="F218" s="299"/>
    </row>
    <row r="219" spans="5:6" ht="12">
      <c r="E219" s="299"/>
      <c r="F219" s="299"/>
    </row>
    <row r="220" spans="5:6" ht="12">
      <c r="E220" s="299"/>
      <c r="F220" s="299"/>
    </row>
    <row r="221" spans="5:6" ht="12">
      <c r="E221" s="299"/>
      <c r="F221" s="299"/>
    </row>
    <row r="222" spans="5:6" ht="12">
      <c r="E222" s="299"/>
      <c r="F222" s="299"/>
    </row>
    <row r="223" spans="5:6" ht="12">
      <c r="E223" s="299"/>
      <c r="F223" s="299"/>
    </row>
    <row r="224" spans="5:6" ht="12">
      <c r="E224" s="299"/>
      <c r="F224" s="299"/>
    </row>
    <row r="225" spans="5:6" ht="12">
      <c r="E225" s="299"/>
      <c r="F225" s="299"/>
    </row>
    <row r="226" spans="5:6" ht="12">
      <c r="E226" s="299"/>
      <c r="F226" s="299"/>
    </row>
    <row r="227" spans="5:6" ht="12">
      <c r="E227" s="299"/>
      <c r="F227" s="299"/>
    </row>
    <row r="228" spans="5:6" ht="12">
      <c r="E228" s="299"/>
      <c r="F228" s="299"/>
    </row>
    <row r="229" spans="5:6" ht="12">
      <c r="E229" s="299"/>
      <c r="F229" s="299"/>
    </row>
    <row r="230" spans="5:6" ht="12">
      <c r="E230" s="299"/>
      <c r="F230" s="299"/>
    </row>
    <row r="231" spans="5:6" ht="12">
      <c r="E231" s="299"/>
      <c r="F231" s="299"/>
    </row>
    <row r="232" spans="5:6" ht="12">
      <c r="E232" s="299"/>
      <c r="F232" s="299"/>
    </row>
    <row r="233" spans="5:6" ht="12">
      <c r="E233" s="299"/>
      <c r="F233" s="299"/>
    </row>
  </sheetData>
  <sheetProtection/>
  <mergeCells count="17">
    <mergeCell ref="A5:B6"/>
    <mergeCell ref="Q5:Q6"/>
    <mergeCell ref="C5:C6"/>
    <mergeCell ref="J5:J6"/>
    <mergeCell ref="A1:S1"/>
    <mergeCell ref="A2:B2"/>
    <mergeCell ref="C2:H2"/>
    <mergeCell ref="A3:B3"/>
    <mergeCell ref="C3:E3"/>
    <mergeCell ref="M3:N3"/>
    <mergeCell ref="J48:M48"/>
    <mergeCell ref="N48:Q48"/>
    <mergeCell ref="R5:R6"/>
    <mergeCell ref="K45:N45"/>
    <mergeCell ref="O45:R45"/>
    <mergeCell ref="I46:J46"/>
    <mergeCell ref="O46:P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O9:P16 H9:I16 D9:F16 K9:M16">
      <formula1>0</formula1>
      <formula2>9999999999999990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1"/>
  <rowBreaks count="1" manualBreakCount="1">
    <brk id="50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15"/>
  <sheetViews>
    <sheetView showZeros="0" view="pageBreakPreview" zoomScaleSheetLayoutView="100" zoomScalePageLayoutView="0" workbookViewId="0" topLeftCell="A64">
      <selection activeCell="C89" sqref="C89"/>
    </sheetView>
  </sheetViews>
  <sheetFormatPr defaultColWidth="10.75390625" defaultRowHeight="12.75"/>
  <cols>
    <col min="1" max="1" width="39.125" style="15" customWidth="1"/>
    <col min="2" max="2" width="10.375" style="32" customWidth="1"/>
    <col min="3" max="3" width="22.75390625" style="265" customWidth="1"/>
    <col min="4" max="4" width="21.25390625" style="265" customWidth="1"/>
    <col min="5" max="5" width="13.125" style="265" customWidth="1"/>
    <col min="6" max="6" width="14.875" style="15" customWidth="1"/>
    <col min="7" max="26" width="10.75390625" style="15" hidden="1" customWidth="1"/>
    <col min="27" max="16384" width="10.75390625" style="15" customWidth="1"/>
  </cols>
  <sheetData>
    <row r="1" spans="1:6" ht="24" customHeight="1">
      <c r="A1" s="709" t="s">
        <v>549</v>
      </c>
      <c r="B1" s="709"/>
      <c r="C1" s="709"/>
      <c r="D1" s="709"/>
      <c r="E1" s="709"/>
      <c r="F1" s="709"/>
    </row>
    <row r="2" spans="1:6" ht="15.75">
      <c r="A2" s="570"/>
      <c r="B2" s="571"/>
      <c r="C2" s="572"/>
      <c r="D2" s="573"/>
      <c r="E2" s="574"/>
      <c r="F2" s="575"/>
    </row>
    <row r="3" spans="1:15" ht="13.5" customHeight="1">
      <c r="A3" s="576" t="s">
        <v>373</v>
      </c>
      <c r="B3" s="704" t="str">
        <f>'справка №1 - БАЛАНС'!E3</f>
        <v>Холдинг Пътища АД</v>
      </c>
      <c r="C3" s="705"/>
      <c r="D3" s="577" t="s">
        <v>778</v>
      </c>
      <c r="E3" s="578">
        <f>'справка №1 - БАЛАНС'!H3</f>
        <v>121671772</v>
      </c>
      <c r="F3" s="579"/>
      <c r="G3" s="16"/>
      <c r="H3" s="16"/>
      <c r="I3" s="16"/>
      <c r="J3" s="16"/>
      <c r="K3" s="16"/>
      <c r="L3" s="16"/>
      <c r="M3" s="16"/>
      <c r="N3" s="16"/>
      <c r="O3" s="16"/>
    </row>
    <row r="4" spans="1:15" ht="15.75">
      <c r="A4" s="580" t="s">
        <v>4</v>
      </c>
      <c r="B4" s="706">
        <f>'справка №1 - БАЛАНС'!E5</f>
        <v>41547</v>
      </c>
      <c r="C4" s="707"/>
      <c r="D4" s="581" t="s">
        <v>779</v>
      </c>
      <c r="E4" s="578" t="s">
        <v>780</v>
      </c>
      <c r="F4" s="582"/>
      <c r="G4" s="42"/>
      <c r="H4" s="42"/>
      <c r="I4" s="42"/>
      <c r="J4" s="42"/>
      <c r="K4" s="42"/>
      <c r="L4" s="42"/>
      <c r="M4" s="42"/>
      <c r="N4" s="42"/>
      <c r="O4" s="42"/>
    </row>
    <row r="5" spans="1:5" ht="12.75" customHeight="1">
      <c r="A5" s="121" t="s">
        <v>550</v>
      </c>
      <c r="B5" s="122"/>
      <c r="C5" s="263"/>
      <c r="D5" s="266"/>
      <c r="E5" s="267" t="s">
        <v>551</v>
      </c>
    </row>
    <row r="6" spans="1:14" s="30" customFormat="1" ht="12">
      <c r="A6" s="106" t="s">
        <v>409</v>
      </c>
      <c r="B6" s="107" t="s">
        <v>7</v>
      </c>
      <c r="C6" s="264" t="s">
        <v>552</v>
      </c>
      <c r="D6" s="34" t="s">
        <v>553</v>
      </c>
      <c r="E6" s="34"/>
      <c r="F6" s="37"/>
      <c r="G6" s="38"/>
      <c r="H6" s="38"/>
      <c r="I6" s="38"/>
      <c r="J6" s="38"/>
      <c r="K6" s="38"/>
      <c r="L6" s="38"/>
      <c r="M6" s="38"/>
      <c r="N6" s="38"/>
    </row>
    <row r="7" spans="1:15" s="30" customFormat="1" ht="12">
      <c r="A7" s="106"/>
      <c r="B7" s="108"/>
      <c r="C7" s="264"/>
      <c r="D7" s="34" t="s">
        <v>554</v>
      </c>
      <c r="E7" s="36" t="s">
        <v>555</v>
      </c>
      <c r="F7" s="37"/>
      <c r="G7" s="38"/>
      <c r="H7" s="38"/>
      <c r="I7" s="38"/>
      <c r="J7" s="38"/>
      <c r="K7" s="38"/>
      <c r="L7" s="38"/>
      <c r="M7" s="38"/>
      <c r="N7" s="38"/>
      <c r="O7" s="38"/>
    </row>
    <row r="8" spans="1:15" s="30" customFormat="1" ht="12">
      <c r="A8" s="34" t="s">
        <v>13</v>
      </c>
      <c r="B8" s="108" t="s">
        <v>14</v>
      </c>
      <c r="C8" s="34">
        <v>1</v>
      </c>
      <c r="D8" s="34">
        <v>2</v>
      </c>
      <c r="E8" s="34">
        <v>3</v>
      </c>
      <c r="F8" s="37"/>
      <c r="G8" s="38"/>
      <c r="H8" s="38"/>
      <c r="I8" s="38"/>
      <c r="J8" s="38"/>
      <c r="K8" s="38"/>
      <c r="L8" s="38"/>
      <c r="M8" s="38"/>
      <c r="N8" s="38"/>
      <c r="O8" s="38"/>
    </row>
    <row r="9" spans="1:6" ht="18.75">
      <c r="A9" s="326" t="s">
        <v>556</v>
      </c>
      <c r="B9" s="327" t="s">
        <v>557</v>
      </c>
      <c r="C9" s="494"/>
      <c r="D9" s="494"/>
      <c r="E9" s="495">
        <f>C9-D9</f>
        <v>0</v>
      </c>
      <c r="F9" s="328"/>
    </row>
    <row r="10" spans="1:6" ht="18.75">
      <c r="A10" s="326" t="s">
        <v>558</v>
      </c>
      <c r="B10" s="329"/>
      <c r="C10" s="495"/>
      <c r="D10" s="495"/>
      <c r="E10" s="495"/>
      <c r="F10" s="328"/>
    </row>
    <row r="11" spans="1:28" ht="18.75">
      <c r="A11" s="330" t="s">
        <v>559</v>
      </c>
      <c r="B11" s="331" t="s">
        <v>560</v>
      </c>
      <c r="C11" s="495">
        <f>'справка №1 - БАЛАНС'!C47</f>
        <v>0</v>
      </c>
      <c r="D11" s="495">
        <f>SUM(D12:D14)</f>
        <v>0</v>
      </c>
      <c r="E11" s="495">
        <f>C11</f>
        <v>0</v>
      </c>
      <c r="F11" s="328"/>
      <c r="G11" s="33"/>
      <c r="H11" s="33"/>
      <c r="I11" s="33"/>
      <c r="J11" s="33"/>
      <c r="K11" s="33"/>
      <c r="L11" s="33"/>
      <c r="M11" s="33"/>
      <c r="N11" s="33"/>
      <c r="O11" s="33"/>
      <c r="AB11" s="621">
        <f>'справка №1 - БАЛАНС'!C47</f>
        <v>0</v>
      </c>
    </row>
    <row r="12" spans="1:6" ht="18.75">
      <c r="A12" s="330" t="s">
        <v>561</v>
      </c>
      <c r="B12" s="331" t="s">
        <v>562</v>
      </c>
      <c r="C12" s="494"/>
      <c r="D12" s="494"/>
      <c r="E12" s="495">
        <f aca="true" t="shared" si="0" ref="E12:E42">C12-D12</f>
        <v>0</v>
      </c>
      <c r="F12" s="328"/>
    </row>
    <row r="13" spans="1:6" ht="18.75">
      <c r="A13" s="330" t="s">
        <v>563</v>
      </c>
      <c r="B13" s="331" t="s">
        <v>564</v>
      </c>
      <c r="C13" s="494"/>
      <c r="D13" s="494"/>
      <c r="E13" s="495">
        <f t="shared" si="0"/>
        <v>0</v>
      </c>
      <c r="F13" s="328"/>
    </row>
    <row r="14" spans="1:6" ht="18.75">
      <c r="A14" s="330" t="s">
        <v>565</v>
      </c>
      <c r="B14" s="331" t="s">
        <v>566</v>
      </c>
      <c r="C14" s="494"/>
      <c r="D14" s="494"/>
      <c r="E14" s="495">
        <f t="shared" si="0"/>
        <v>0</v>
      </c>
      <c r="F14" s="328"/>
    </row>
    <row r="15" spans="1:6" ht="18.75">
      <c r="A15" s="330" t="s">
        <v>567</v>
      </c>
      <c r="B15" s="331" t="s">
        <v>568</v>
      </c>
      <c r="C15" s="494"/>
      <c r="D15" s="494"/>
      <c r="E15" s="495">
        <f t="shared" si="0"/>
        <v>0</v>
      </c>
      <c r="F15" s="328"/>
    </row>
    <row r="16" spans="1:15" ht="18.75">
      <c r="A16" s="330" t="s">
        <v>569</v>
      </c>
      <c r="B16" s="331" t="s">
        <v>570</v>
      </c>
      <c r="C16" s="495">
        <f>C17+C18</f>
        <v>0</v>
      </c>
      <c r="D16" s="495">
        <f>+D17+D18</f>
        <v>0</v>
      </c>
      <c r="E16" s="495">
        <f t="shared" si="0"/>
        <v>0</v>
      </c>
      <c r="F16" s="328"/>
      <c r="G16" s="33"/>
      <c r="H16" s="33"/>
      <c r="I16" s="33"/>
      <c r="J16" s="33"/>
      <c r="K16" s="33"/>
      <c r="L16" s="33"/>
      <c r="M16" s="33"/>
      <c r="N16" s="33"/>
      <c r="O16" s="33"/>
    </row>
    <row r="17" spans="1:28" ht="18.75">
      <c r="A17" s="330" t="s">
        <v>571</v>
      </c>
      <c r="B17" s="331" t="s">
        <v>572</v>
      </c>
      <c r="C17" s="494">
        <f>'справка №1 - БАЛАНС'!C49</f>
        <v>0</v>
      </c>
      <c r="D17" s="494"/>
      <c r="E17" s="495">
        <f t="shared" si="0"/>
        <v>0</v>
      </c>
      <c r="F17" s="328"/>
      <c r="AB17" s="621">
        <f>'справка №1 - БАЛАНС'!C49</f>
        <v>0</v>
      </c>
    </row>
    <row r="18" spans="1:6" ht="18.75">
      <c r="A18" s="330" t="s">
        <v>565</v>
      </c>
      <c r="B18" s="331" t="s">
        <v>573</v>
      </c>
      <c r="C18" s="494"/>
      <c r="D18" s="494"/>
      <c r="E18" s="495">
        <f t="shared" si="0"/>
        <v>0</v>
      </c>
      <c r="F18" s="328"/>
    </row>
    <row r="19" spans="1:15" ht="19.5">
      <c r="A19" s="332" t="s">
        <v>574</v>
      </c>
      <c r="B19" s="327" t="s">
        <v>575</v>
      </c>
      <c r="C19" s="496">
        <f>C11+C15+C16</f>
        <v>0</v>
      </c>
      <c r="D19" s="496">
        <f>D11+D15+D16</f>
        <v>0</v>
      </c>
      <c r="E19" s="496">
        <f>E11+E15+E16</f>
        <v>0</v>
      </c>
      <c r="F19" s="328"/>
      <c r="G19" s="33"/>
      <c r="H19" s="33"/>
      <c r="I19" s="33"/>
      <c r="J19" s="33"/>
      <c r="K19" s="33"/>
      <c r="L19" s="33"/>
      <c r="M19" s="33"/>
      <c r="N19" s="33"/>
      <c r="O19" s="33"/>
    </row>
    <row r="20" spans="1:6" ht="18.75">
      <c r="A20" s="326" t="s">
        <v>576</v>
      </c>
      <c r="B20" s="329"/>
      <c r="C20" s="495"/>
      <c r="D20" s="495"/>
      <c r="E20" s="495">
        <f t="shared" si="0"/>
        <v>0</v>
      </c>
      <c r="F20" s="328"/>
    </row>
    <row r="21" spans="1:28" ht="18.75">
      <c r="A21" s="330" t="s">
        <v>577</v>
      </c>
      <c r="B21" s="327" t="s">
        <v>578</v>
      </c>
      <c r="C21" s="494">
        <f>'справка №1 - БАЛАНС'!C54</f>
        <v>79</v>
      </c>
      <c r="D21" s="494">
        <f>C21</f>
        <v>79</v>
      </c>
      <c r="E21" s="495">
        <f t="shared" si="0"/>
        <v>0</v>
      </c>
      <c r="F21" s="328"/>
      <c r="AB21" s="621">
        <f>'справка №1 - БАЛАНС'!C54</f>
        <v>79</v>
      </c>
    </row>
    <row r="22" spans="1:6" ht="18.75">
      <c r="A22" s="330"/>
      <c r="B22" s="329"/>
      <c r="C22" s="495"/>
      <c r="D22" s="495"/>
      <c r="E22" s="495"/>
      <c r="F22" s="328"/>
    </row>
    <row r="23" spans="1:6" ht="18.75">
      <c r="A23" s="326" t="s">
        <v>579</v>
      </c>
      <c r="B23" s="333"/>
      <c r="C23" s="495"/>
      <c r="D23" s="495"/>
      <c r="E23" s="495"/>
      <c r="F23" s="328"/>
    </row>
    <row r="24" spans="1:28" ht="18.75">
      <c r="A24" s="330" t="s">
        <v>580</v>
      </c>
      <c r="B24" s="331" t="s">
        <v>581</v>
      </c>
      <c r="C24" s="495">
        <f>'справка №1 - БАЛАНС'!C67</f>
        <v>5737</v>
      </c>
      <c r="D24" s="495">
        <f>C24</f>
        <v>5737</v>
      </c>
      <c r="E24" s="495">
        <v>0</v>
      </c>
      <c r="F24" s="328"/>
      <c r="G24" s="33"/>
      <c r="H24" s="33"/>
      <c r="I24" s="33"/>
      <c r="J24" s="33"/>
      <c r="K24" s="33"/>
      <c r="L24" s="33"/>
      <c r="M24" s="33"/>
      <c r="N24" s="33"/>
      <c r="O24" s="33"/>
      <c r="AB24" s="621">
        <f>'справка №1 - БАЛАНС'!C67</f>
        <v>5737</v>
      </c>
    </row>
    <row r="25" spans="1:6" ht="18.75">
      <c r="A25" s="330" t="s">
        <v>582</v>
      </c>
      <c r="B25" s="331" t="s">
        <v>583</v>
      </c>
      <c r="C25" s="494"/>
      <c r="D25" s="495">
        <f aca="true" t="shared" si="1" ref="D25:D42">C25</f>
        <v>0</v>
      </c>
      <c r="E25" s="495">
        <f t="shared" si="0"/>
        <v>0</v>
      </c>
      <c r="F25" s="328"/>
    </row>
    <row r="26" spans="1:6" ht="18.75">
      <c r="A26" s="330" t="s">
        <v>584</v>
      </c>
      <c r="B26" s="331" t="s">
        <v>585</v>
      </c>
      <c r="C26" s="494"/>
      <c r="D26" s="495">
        <f>C26</f>
        <v>0</v>
      </c>
      <c r="E26" s="495">
        <v>0</v>
      </c>
      <c r="F26" s="328"/>
    </row>
    <row r="27" spans="1:6" ht="18.75">
      <c r="A27" s="330" t="s">
        <v>586</v>
      </c>
      <c r="B27" s="331" t="s">
        <v>587</v>
      </c>
      <c r="C27" s="494"/>
      <c r="D27" s="495">
        <f>C27</f>
        <v>0</v>
      </c>
      <c r="E27" s="495">
        <v>0</v>
      </c>
      <c r="F27" s="328"/>
    </row>
    <row r="28" spans="1:28" ht="18.75">
      <c r="A28" s="330" t="s">
        <v>588</v>
      </c>
      <c r="B28" s="331" t="s">
        <v>589</v>
      </c>
      <c r="C28" s="494">
        <f>'справка №1 - БАЛАНС'!C68</f>
        <v>2677</v>
      </c>
      <c r="D28" s="495">
        <f>C28</f>
        <v>2677</v>
      </c>
      <c r="E28" s="495">
        <f t="shared" si="0"/>
        <v>0</v>
      </c>
      <c r="F28" s="328"/>
      <c r="AB28" s="621">
        <f>'справка №1 - БАЛАНС'!C68</f>
        <v>2677</v>
      </c>
    </row>
    <row r="29" spans="1:28" ht="18.75">
      <c r="A29" s="330" t="s">
        <v>590</v>
      </c>
      <c r="B29" s="331" t="s">
        <v>591</v>
      </c>
      <c r="C29" s="494">
        <f>'справка №1 - БАЛАНС'!C69</f>
        <v>4164</v>
      </c>
      <c r="D29" s="495">
        <f t="shared" si="1"/>
        <v>4164</v>
      </c>
      <c r="E29" s="495">
        <f t="shared" si="0"/>
        <v>0</v>
      </c>
      <c r="F29" s="328"/>
      <c r="AB29" s="621">
        <f>'справка №1 - БАЛАНС'!C69</f>
        <v>4164</v>
      </c>
    </row>
    <row r="30" spans="1:28" ht="18.75">
      <c r="A30" s="330" t="s">
        <v>786</v>
      </c>
      <c r="B30" s="331" t="s">
        <v>592</v>
      </c>
      <c r="C30" s="494">
        <f>'справка №1 - БАЛАНС'!C70</f>
        <v>88324</v>
      </c>
      <c r="D30" s="495">
        <f t="shared" si="1"/>
        <v>88324</v>
      </c>
      <c r="E30" s="495">
        <f t="shared" si="0"/>
        <v>0</v>
      </c>
      <c r="F30" s="328"/>
      <c r="AB30" s="621">
        <f>'справка №1 - БАЛАНС'!C70</f>
        <v>88324</v>
      </c>
    </row>
    <row r="31" spans="1:6" ht="18.75">
      <c r="A31" s="330" t="s">
        <v>593</v>
      </c>
      <c r="B31" s="331" t="s">
        <v>594</v>
      </c>
      <c r="C31" s="494">
        <v>0</v>
      </c>
      <c r="D31" s="495">
        <f t="shared" si="1"/>
        <v>0</v>
      </c>
      <c r="E31" s="495">
        <f t="shared" si="0"/>
        <v>0</v>
      </c>
      <c r="F31" s="328"/>
    </row>
    <row r="32" spans="1:6" ht="18.75">
      <c r="A32" s="330" t="s">
        <v>595</v>
      </c>
      <c r="B32" s="331" t="s">
        <v>596</v>
      </c>
      <c r="C32" s="494"/>
      <c r="D32" s="495">
        <f t="shared" si="1"/>
        <v>0</v>
      </c>
      <c r="E32" s="495">
        <f t="shared" si="0"/>
        <v>0</v>
      </c>
      <c r="F32" s="328"/>
    </row>
    <row r="33" spans="1:28" ht="18.75">
      <c r="A33" s="330" t="s">
        <v>597</v>
      </c>
      <c r="B33" s="331" t="s">
        <v>598</v>
      </c>
      <c r="C33" s="495">
        <f>SUM(C34:C37)</f>
        <v>13</v>
      </c>
      <c r="D33" s="495">
        <f t="shared" si="1"/>
        <v>13</v>
      </c>
      <c r="E33" s="495">
        <f>SUM(E34:E37)</f>
        <v>0</v>
      </c>
      <c r="F33" s="328"/>
      <c r="G33" s="33"/>
      <c r="H33" s="33"/>
      <c r="I33" s="33"/>
      <c r="J33" s="33"/>
      <c r="K33" s="33"/>
      <c r="L33" s="33"/>
      <c r="M33" s="33"/>
      <c r="N33" s="33"/>
      <c r="O33" s="33"/>
      <c r="AB33" s="621">
        <f>'справка №1 - БАЛАНС'!C72</f>
        <v>13</v>
      </c>
    </row>
    <row r="34" spans="1:6" ht="18.75">
      <c r="A34" s="330" t="s">
        <v>599</v>
      </c>
      <c r="B34" s="331" t="s">
        <v>600</v>
      </c>
      <c r="C34" s="494">
        <v>0</v>
      </c>
      <c r="D34" s="495">
        <f t="shared" si="1"/>
        <v>0</v>
      </c>
      <c r="E34" s="495">
        <f t="shared" si="0"/>
        <v>0</v>
      </c>
      <c r="F34" s="328"/>
    </row>
    <row r="35" spans="1:6" ht="18.75">
      <c r="A35" s="330" t="s">
        <v>601</v>
      </c>
      <c r="B35" s="331" t="s">
        <v>602</v>
      </c>
      <c r="C35" s="494"/>
      <c r="D35" s="495">
        <f t="shared" si="1"/>
        <v>0</v>
      </c>
      <c r="E35" s="495">
        <f t="shared" si="0"/>
        <v>0</v>
      </c>
      <c r="F35" s="328"/>
    </row>
    <row r="36" spans="1:6" ht="18.75">
      <c r="A36" s="330" t="s">
        <v>603</v>
      </c>
      <c r="B36" s="331" t="s">
        <v>604</v>
      </c>
      <c r="C36" s="494"/>
      <c r="D36" s="495">
        <f t="shared" si="1"/>
        <v>0</v>
      </c>
      <c r="E36" s="495">
        <f t="shared" si="0"/>
        <v>0</v>
      </c>
      <c r="F36" s="328"/>
    </row>
    <row r="37" spans="1:6" ht="18.75">
      <c r="A37" s="330" t="s">
        <v>605</v>
      </c>
      <c r="B37" s="331" t="s">
        <v>606</v>
      </c>
      <c r="C37" s="494">
        <f>'справка №1 - БАЛАНС'!C72</f>
        <v>13</v>
      </c>
      <c r="D37" s="495">
        <f t="shared" si="1"/>
        <v>13</v>
      </c>
      <c r="E37" s="495">
        <f t="shared" si="0"/>
        <v>0</v>
      </c>
      <c r="F37" s="328"/>
    </row>
    <row r="38" spans="1:28" ht="18.75">
      <c r="A38" s="330" t="s">
        <v>607</v>
      </c>
      <c r="B38" s="331" t="s">
        <v>608</v>
      </c>
      <c r="C38" s="495">
        <f>C42</f>
        <v>2953</v>
      </c>
      <c r="D38" s="495">
        <f t="shared" si="1"/>
        <v>2953</v>
      </c>
      <c r="E38" s="495">
        <v>0</v>
      </c>
      <c r="F38" s="328"/>
      <c r="G38" s="33"/>
      <c r="H38" s="33"/>
      <c r="I38" s="33"/>
      <c r="J38" s="33"/>
      <c r="K38" s="33"/>
      <c r="L38" s="33"/>
      <c r="M38" s="33"/>
      <c r="N38" s="33"/>
      <c r="O38" s="33"/>
      <c r="AB38" s="621">
        <f>'справка №1 - БАЛАНС'!C74</f>
        <v>2953</v>
      </c>
    </row>
    <row r="39" spans="1:6" ht="18.75">
      <c r="A39" s="330" t="s">
        <v>609</v>
      </c>
      <c r="B39" s="331" t="s">
        <v>610</v>
      </c>
      <c r="C39" s="494"/>
      <c r="D39" s="495">
        <f t="shared" si="1"/>
        <v>0</v>
      </c>
      <c r="E39" s="495">
        <f t="shared" si="0"/>
        <v>0</v>
      </c>
      <c r="F39" s="328"/>
    </row>
    <row r="40" spans="1:6" ht="18.75">
      <c r="A40" s="330" t="s">
        <v>611</v>
      </c>
      <c r="B40" s="331" t="s">
        <v>612</v>
      </c>
      <c r="C40" s="494">
        <v>0</v>
      </c>
      <c r="D40" s="495">
        <f t="shared" si="1"/>
        <v>0</v>
      </c>
      <c r="E40" s="495">
        <f t="shared" si="0"/>
        <v>0</v>
      </c>
      <c r="F40" s="328"/>
    </row>
    <row r="41" spans="1:6" ht="18.75">
      <c r="A41" s="330" t="s">
        <v>613</v>
      </c>
      <c r="B41" s="331" t="s">
        <v>614</v>
      </c>
      <c r="C41" s="494"/>
      <c r="D41" s="495">
        <f t="shared" si="1"/>
        <v>0</v>
      </c>
      <c r="E41" s="495">
        <f t="shared" si="0"/>
        <v>0</v>
      </c>
      <c r="F41" s="328"/>
    </row>
    <row r="42" spans="1:6" ht="18.75">
      <c r="A42" s="330" t="s">
        <v>615</v>
      </c>
      <c r="B42" s="331" t="s">
        <v>616</v>
      </c>
      <c r="C42" s="494">
        <f>'справка №1 - БАЛАНС'!C74</f>
        <v>2953</v>
      </c>
      <c r="D42" s="495">
        <f t="shared" si="1"/>
        <v>2953</v>
      </c>
      <c r="E42" s="495">
        <f t="shared" si="0"/>
        <v>0</v>
      </c>
      <c r="F42" s="328"/>
    </row>
    <row r="43" spans="1:28" ht="19.5">
      <c r="A43" s="332" t="s">
        <v>617</v>
      </c>
      <c r="B43" s="327" t="s">
        <v>618</v>
      </c>
      <c r="C43" s="496">
        <f>C24+C28+C29+C30+C38+C33</f>
        <v>103868</v>
      </c>
      <c r="D43" s="496">
        <f>D24+D28+D29+D31+D30+D32+D33+D38</f>
        <v>103868</v>
      </c>
      <c r="E43" s="496">
        <f>E24+E28+E29+E31+E30+E32+E33+E38</f>
        <v>0</v>
      </c>
      <c r="F43" s="328"/>
      <c r="G43" s="33"/>
      <c r="H43" s="33"/>
      <c r="I43" s="33"/>
      <c r="J43" s="33"/>
      <c r="K43" s="33"/>
      <c r="L43" s="33"/>
      <c r="M43" s="33"/>
      <c r="N43" s="33"/>
      <c r="O43" s="33"/>
      <c r="AB43" s="621">
        <f>'справка №1 - БАЛАНС'!C75</f>
        <v>103868</v>
      </c>
    </row>
    <row r="44" spans="1:15" ht="18.75">
      <c r="A44" s="326" t="s">
        <v>619</v>
      </c>
      <c r="B44" s="329" t="s">
        <v>620</v>
      </c>
      <c r="C44" s="497">
        <f>C19+C21+C43</f>
        <v>103947</v>
      </c>
      <c r="D44" s="497">
        <f>D21+D43</f>
        <v>103947</v>
      </c>
      <c r="E44" s="497">
        <f>E19+E21+E43</f>
        <v>0</v>
      </c>
      <c r="F44" s="328"/>
      <c r="G44" s="33"/>
      <c r="H44" s="33"/>
      <c r="I44" s="33"/>
      <c r="J44" s="33"/>
      <c r="K44" s="33"/>
      <c r="L44" s="33"/>
      <c r="M44" s="33"/>
      <c r="N44" s="33"/>
      <c r="O44" s="33"/>
    </row>
    <row r="45" spans="1:27" ht="12">
      <c r="A45" s="334"/>
      <c r="B45" s="335"/>
      <c r="C45" s="336"/>
      <c r="D45" s="336"/>
      <c r="E45" s="336"/>
      <c r="F45" s="328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2">
      <c r="A46" s="334"/>
      <c r="B46" s="335"/>
      <c r="C46" s="336"/>
      <c r="D46" s="336"/>
      <c r="E46" s="336"/>
      <c r="F46" s="32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6" ht="12">
      <c r="A47" s="334" t="s">
        <v>621</v>
      </c>
      <c r="B47" s="335"/>
      <c r="C47" s="336"/>
      <c r="D47" s="336"/>
      <c r="E47" s="336"/>
      <c r="F47" s="337" t="s">
        <v>268</v>
      </c>
    </row>
    <row r="48" spans="1:6" s="30" customFormat="1" ht="24">
      <c r="A48" s="338" t="s">
        <v>409</v>
      </c>
      <c r="B48" s="339" t="s">
        <v>7</v>
      </c>
      <c r="C48" s="340" t="s">
        <v>622</v>
      </c>
      <c r="D48" s="341" t="s">
        <v>623</v>
      </c>
      <c r="E48" s="341"/>
      <c r="F48" s="342" t="s">
        <v>624</v>
      </c>
    </row>
    <row r="49" spans="1:6" s="30" customFormat="1" ht="12">
      <c r="A49" s="338"/>
      <c r="B49" s="343"/>
      <c r="C49" s="340"/>
      <c r="D49" s="341" t="s">
        <v>554</v>
      </c>
      <c r="E49" s="341" t="s">
        <v>555</v>
      </c>
      <c r="F49" s="342"/>
    </row>
    <row r="50" spans="1:6" s="30" customFormat="1" ht="12">
      <c r="A50" s="344" t="s">
        <v>13</v>
      </c>
      <c r="B50" s="343" t="s">
        <v>14</v>
      </c>
      <c r="C50" s="341">
        <v>1</v>
      </c>
      <c r="D50" s="341">
        <v>2</v>
      </c>
      <c r="E50" s="345">
        <v>3</v>
      </c>
      <c r="F50" s="345">
        <v>4</v>
      </c>
    </row>
    <row r="51" spans="1:6" ht="18.75">
      <c r="A51" s="326" t="s">
        <v>625</v>
      </c>
      <c r="B51" s="333"/>
      <c r="C51" s="495"/>
      <c r="D51" s="495"/>
      <c r="E51" s="495"/>
      <c r="F51" s="498"/>
    </row>
    <row r="52" spans="1:16" ht="24">
      <c r="A52" s="330" t="s">
        <v>626</v>
      </c>
      <c r="B52" s="331" t="s">
        <v>627</v>
      </c>
      <c r="C52" s="495">
        <f>SUM(C53:C55)</f>
        <v>0</v>
      </c>
      <c r="D52" s="495">
        <f>SUM(D53:D55)</f>
        <v>0</v>
      </c>
      <c r="E52" s="495">
        <f>C52-D52</f>
        <v>0</v>
      </c>
      <c r="F52" s="499">
        <f>SUM(F53:F55)</f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6" ht="18.75">
      <c r="A53" s="330" t="s">
        <v>628</v>
      </c>
      <c r="B53" s="331" t="s">
        <v>629</v>
      </c>
      <c r="C53" s="494"/>
      <c r="D53" s="494"/>
      <c r="E53" s="495">
        <f>C53-D53</f>
        <v>0</v>
      </c>
      <c r="F53" s="500"/>
    </row>
    <row r="54" spans="1:6" ht="18.75">
      <c r="A54" s="330" t="s">
        <v>630</v>
      </c>
      <c r="B54" s="331" t="s">
        <v>631</v>
      </c>
      <c r="C54" s="494"/>
      <c r="D54" s="494"/>
      <c r="E54" s="495">
        <f aca="true" t="shared" si="2" ref="E54:E82">C54-D54</f>
        <v>0</v>
      </c>
      <c r="F54" s="500"/>
    </row>
    <row r="55" spans="1:6" ht="18.75">
      <c r="A55" s="330" t="s">
        <v>615</v>
      </c>
      <c r="B55" s="331" t="s">
        <v>632</v>
      </c>
      <c r="C55" s="494"/>
      <c r="D55" s="494"/>
      <c r="E55" s="495">
        <f t="shared" si="2"/>
        <v>0</v>
      </c>
      <c r="F55" s="500"/>
    </row>
    <row r="56" spans="1:28" ht="24">
      <c r="A56" s="330" t="s">
        <v>633</v>
      </c>
      <c r="B56" s="331" t="s">
        <v>634</v>
      </c>
      <c r="C56" s="495">
        <f>C57</f>
        <v>46510</v>
      </c>
      <c r="D56" s="495">
        <f>D57</f>
        <v>0</v>
      </c>
      <c r="E56" s="495">
        <f t="shared" si="2"/>
        <v>46510</v>
      </c>
      <c r="F56" s="499"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AB56" s="621">
        <f>'справка №1 - БАЛАНС'!G44</f>
        <v>46510</v>
      </c>
    </row>
    <row r="57" spans="1:6" ht="18.75">
      <c r="A57" s="330" t="s">
        <v>635</v>
      </c>
      <c r="B57" s="331" t="s">
        <v>636</v>
      </c>
      <c r="C57" s="494">
        <f>AB56</f>
        <v>46510</v>
      </c>
      <c r="D57" s="494"/>
      <c r="E57" s="495">
        <f t="shared" si="2"/>
        <v>46510</v>
      </c>
      <c r="F57" s="500"/>
    </row>
    <row r="58" spans="1:28" ht="18.75">
      <c r="A58" s="330" t="s">
        <v>801</v>
      </c>
      <c r="B58" s="331" t="s">
        <v>637</v>
      </c>
      <c r="C58" s="494">
        <f>AB58</f>
        <v>581</v>
      </c>
      <c r="D58" s="494"/>
      <c r="E58" s="495">
        <f t="shared" si="2"/>
        <v>581</v>
      </c>
      <c r="F58" s="501"/>
      <c r="AB58" s="621">
        <f>'справка №1 - БАЛАНС'!G48</f>
        <v>581</v>
      </c>
    </row>
    <row r="59" spans="1:6" ht="18.75">
      <c r="A59" s="330" t="s">
        <v>638</v>
      </c>
      <c r="B59" s="331" t="s">
        <v>639</v>
      </c>
      <c r="C59" s="494"/>
      <c r="D59" s="494"/>
      <c r="E59" s="495">
        <f t="shared" si="2"/>
        <v>0</v>
      </c>
      <c r="F59" s="501"/>
    </row>
    <row r="60" spans="1:16" ht="18.75">
      <c r="A60" s="402" t="s">
        <v>640</v>
      </c>
      <c r="B60" s="329" t="s">
        <v>641</v>
      </c>
      <c r="C60" s="497">
        <f>C56+C58</f>
        <v>47091</v>
      </c>
      <c r="D60" s="497">
        <v>0</v>
      </c>
      <c r="E60" s="497">
        <f t="shared" si="2"/>
        <v>47091</v>
      </c>
      <c r="F60" s="502">
        <v>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6" ht="18.75">
      <c r="A61" s="326" t="s">
        <v>642</v>
      </c>
      <c r="B61" s="329"/>
      <c r="C61" s="495"/>
      <c r="D61" s="495"/>
      <c r="E61" s="495"/>
      <c r="F61" s="498"/>
    </row>
    <row r="62" spans="1:6" ht="18.75">
      <c r="A62" s="330" t="s">
        <v>643</v>
      </c>
      <c r="B62" s="346" t="s">
        <v>644</v>
      </c>
      <c r="C62" s="494"/>
      <c r="D62" s="494"/>
      <c r="E62" s="495">
        <f t="shared" si="2"/>
        <v>0</v>
      </c>
      <c r="F62" s="501"/>
    </row>
    <row r="63" spans="1:6" ht="18.75">
      <c r="A63" s="326"/>
      <c r="B63" s="329"/>
      <c r="C63" s="495"/>
      <c r="D63" s="495"/>
      <c r="E63" s="495"/>
      <c r="F63" s="498"/>
    </row>
    <row r="64" spans="1:6" ht="18.75">
      <c r="A64" s="326" t="s">
        <v>645</v>
      </c>
      <c r="B64" s="333"/>
      <c r="C64" s="495"/>
      <c r="D64" s="495"/>
      <c r="E64" s="495"/>
      <c r="F64" s="498"/>
    </row>
    <row r="65" spans="1:28" ht="24">
      <c r="A65" s="330" t="s">
        <v>626</v>
      </c>
      <c r="B65" s="331" t="s">
        <v>646</v>
      </c>
      <c r="C65" s="495">
        <f>'справка №1 - БАЛАНС'!G62</f>
        <v>1591</v>
      </c>
      <c r="D65" s="495">
        <f aca="true" t="shared" si="3" ref="D65:D83">C65</f>
        <v>1591</v>
      </c>
      <c r="E65" s="495"/>
      <c r="F65" s="499"/>
      <c r="G65" s="33"/>
      <c r="H65" s="33"/>
      <c r="I65" s="33"/>
      <c r="J65" s="33"/>
      <c r="K65" s="33"/>
      <c r="L65" s="33"/>
      <c r="M65" s="33"/>
      <c r="N65" s="33"/>
      <c r="O65" s="33"/>
      <c r="P65" s="33"/>
      <c r="AB65" s="621">
        <f>'справка №1 - БАЛАНС'!G62</f>
        <v>1591</v>
      </c>
    </row>
    <row r="66" spans="1:28" ht="24">
      <c r="A66" s="330" t="s">
        <v>633</v>
      </c>
      <c r="B66" s="331" t="s">
        <v>647</v>
      </c>
      <c r="C66" s="495">
        <f>'справка №1 - БАЛАНС'!G59</f>
        <v>87003</v>
      </c>
      <c r="D66" s="495">
        <f t="shared" si="3"/>
        <v>87003</v>
      </c>
      <c r="E66" s="495">
        <v>0</v>
      </c>
      <c r="F66" s="499">
        <v>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AB66" s="621">
        <f>'справка №1 - БАЛАНС'!G59</f>
        <v>87003</v>
      </c>
    </row>
    <row r="67" spans="1:16" ht="18.75">
      <c r="A67" s="330" t="s">
        <v>648</v>
      </c>
      <c r="B67" s="331" t="s">
        <v>649</v>
      </c>
      <c r="C67" s="495">
        <f>SUM(C68:C71)</f>
        <v>0</v>
      </c>
      <c r="D67" s="495">
        <f t="shared" si="3"/>
        <v>0</v>
      </c>
      <c r="E67" s="495">
        <f>SUM(E68:E71)</f>
        <v>0</v>
      </c>
      <c r="F67" s="499">
        <f>SUM(F68:F71)</f>
        <v>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6" ht="18.75">
      <c r="A68" s="330" t="s">
        <v>650</v>
      </c>
      <c r="B68" s="331" t="s">
        <v>651</v>
      </c>
      <c r="C68" s="494"/>
      <c r="D68" s="495">
        <f t="shared" si="3"/>
        <v>0</v>
      </c>
      <c r="E68" s="495">
        <f t="shared" si="2"/>
        <v>0</v>
      </c>
      <c r="F68" s="500"/>
    </row>
    <row r="69" spans="1:6" ht="18.75">
      <c r="A69" s="330" t="s">
        <v>652</v>
      </c>
      <c r="B69" s="331" t="s">
        <v>653</v>
      </c>
      <c r="C69" s="494"/>
      <c r="D69" s="495">
        <f t="shared" si="3"/>
        <v>0</v>
      </c>
      <c r="E69" s="495">
        <f t="shared" si="2"/>
        <v>0</v>
      </c>
      <c r="F69" s="500"/>
    </row>
    <row r="70" spans="1:6" ht="24">
      <c r="A70" s="330" t="s">
        <v>654</v>
      </c>
      <c r="B70" s="331" t="s">
        <v>655</v>
      </c>
      <c r="C70" s="494"/>
      <c r="D70" s="495">
        <f t="shared" si="3"/>
        <v>0</v>
      </c>
      <c r="E70" s="495">
        <f t="shared" si="2"/>
        <v>0</v>
      </c>
      <c r="F70" s="500"/>
    </row>
    <row r="71" spans="1:6" ht="18.75">
      <c r="A71" s="330" t="s">
        <v>656</v>
      </c>
      <c r="B71" s="331" t="s">
        <v>657</v>
      </c>
      <c r="C71" s="494"/>
      <c r="D71" s="495">
        <f t="shared" si="3"/>
        <v>0</v>
      </c>
      <c r="E71" s="495">
        <f t="shared" si="2"/>
        <v>0</v>
      </c>
      <c r="F71" s="500"/>
    </row>
    <row r="72" spans="1:16" ht="18.75">
      <c r="A72" s="330" t="s">
        <v>658</v>
      </c>
      <c r="B72" s="331" t="s">
        <v>659</v>
      </c>
      <c r="C72" s="495">
        <f>SUM(C73:C77)+C81</f>
        <v>4963</v>
      </c>
      <c r="D72" s="495">
        <f t="shared" si="3"/>
        <v>4963</v>
      </c>
      <c r="E72" s="495">
        <f>SUM(E73:E77)+E81</f>
        <v>0</v>
      </c>
      <c r="F72" s="499">
        <f>SUM(F73:F77)+F81</f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28" ht="18.75">
      <c r="A73" s="330" t="s">
        <v>785</v>
      </c>
      <c r="B73" s="331" t="s">
        <v>660</v>
      </c>
      <c r="C73" s="494">
        <f>'справка №1 - БАЛАНС'!G63</f>
        <v>0</v>
      </c>
      <c r="D73" s="495">
        <f t="shared" si="3"/>
        <v>0</v>
      </c>
      <c r="E73" s="495">
        <f t="shared" si="2"/>
        <v>0</v>
      </c>
      <c r="F73" s="500"/>
      <c r="AB73" s="621">
        <f>'справка №1 - БАЛАНС'!G63</f>
        <v>0</v>
      </c>
    </row>
    <row r="74" spans="1:28" ht="18.75">
      <c r="A74" s="330" t="s">
        <v>661</v>
      </c>
      <c r="B74" s="331" t="s">
        <v>662</v>
      </c>
      <c r="C74" s="494">
        <f>'справка №1 - БАЛАНС'!G64</f>
        <v>3278</v>
      </c>
      <c r="D74" s="495">
        <f t="shared" si="3"/>
        <v>3278</v>
      </c>
      <c r="E74" s="495">
        <f t="shared" si="2"/>
        <v>0</v>
      </c>
      <c r="F74" s="500"/>
      <c r="AB74" s="621">
        <f>'справка №1 - БАЛАНС'!G64</f>
        <v>3278</v>
      </c>
    </row>
    <row r="75" spans="1:28" ht="18.75">
      <c r="A75" s="330" t="s">
        <v>663</v>
      </c>
      <c r="B75" s="331" t="s">
        <v>664</v>
      </c>
      <c r="C75" s="494">
        <f>'справка №1 - БАЛАНС'!G65</f>
        <v>0</v>
      </c>
      <c r="D75" s="495">
        <f t="shared" si="3"/>
        <v>0</v>
      </c>
      <c r="E75" s="495">
        <f t="shared" si="2"/>
        <v>0</v>
      </c>
      <c r="F75" s="500"/>
      <c r="AB75" s="621">
        <f>'справка №1 - БАЛАНС'!G65</f>
        <v>0</v>
      </c>
    </row>
    <row r="76" spans="1:28" ht="18.75">
      <c r="A76" s="330" t="s">
        <v>665</v>
      </c>
      <c r="B76" s="331" t="s">
        <v>666</v>
      </c>
      <c r="C76" s="494">
        <f>'справка №1 - БАЛАНС'!G66</f>
        <v>120</v>
      </c>
      <c r="D76" s="495">
        <f t="shared" si="3"/>
        <v>120</v>
      </c>
      <c r="E76" s="495">
        <f t="shared" si="2"/>
        <v>0</v>
      </c>
      <c r="F76" s="500"/>
      <c r="AB76" s="621">
        <f>'справка №1 - БАЛАНС'!G66</f>
        <v>120</v>
      </c>
    </row>
    <row r="77" spans="1:28" ht="18.75">
      <c r="A77" s="330" t="s">
        <v>667</v>
      </c>
      <c r="B77" s="331" t="s">
        <v>668</v>
      </c>
      <c r="C77" s="495">
        <f>C78+C79+C80</f>
        <v>1503</v>
      </c>
      <c r="D77" s="495">
        <f t="shared" si="3"/>
        <v>1503</v>
      </c>
      <c r="E77" s="495">
        <v>0</v>
      </c>
      <c r="F77" s="499">
        <f>SUM(F78:F80)</f>
        <v>0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AB77" s="621">
        <f>'справка №1 - БАЛАНС'!G67</f>
        <v>62</v>
      </c>
    </row>
    <row r="78" spans="1:6" ht="18.75">
      <c r="A78" s="330" t="s">
        <v>669</v>
      </c>
      <c r="B78" s="331" t="s">
        <v>670</v>
      </c>
      <c r="C78" s="494">
        <v>0</v>
      </c>
      <c r="D78" s="495">
        <f t="shared" si="3"/>
        <v>0</v>
      </c>
      <c r="E78" s="495">
        <f t="shared" si="2"/>
        <v>0</v>
      </c>
      <c r="F78" s="500"/>
    </row>
    <row r="79" spans="1:6" ht="18.75">
      <c r="A79" s="330" t="s">
        <v>601</v>
      </c>
      <c r="B79" s="331" t="s">
        <v>671</v>
      </c>
      <c r="C79" s="494"/>
      <c r="D79" s="495">
        <f t="shared" si="3"/>
        <v>0</v>
      </c>
      <c r="E79" s="495">
        <f t="shared" si="2"/>
        <v>0</v>
      </c>
      <c r="F79" s="500"/>
    </row>
    <row r="80" spans="1:6" ht="18.75">
      <c r="A80" s="330" t="s">
        <v>605</v>
      </c>
      <c r="B80" s="331" t="s">
        <v>672</v>
      </c>
      <c r="C80" s="494">
        <f>'справка №1 - БАЛАНС'!G68</f>
        <v>1503</v>
      </c>
      <c r="D80" s="495">
        <f t="shared" si="3"/>
        <v>1503</v>
      </c>
      <c r="E80" s="495">
        <f t="shared" si="2"/>
        <v>0</v>
      </c>
      <c r="F80" s="500"/>
    </row>
    <row r="81" spans="1:28" ht="18.75">
      <c r="A81" s="330" t="s">
        <v>673</v>
      </c>
      <c r="B81" s="331" t="s">
        <v>674</v>
      </c>
      <c r="C81" s="494">
        <f>'справка №1 - БАЛАНС'!G67</f>
        <v>62</v>
      </c>
      <c r="D81" s="495">
        <f t="shared" si="3"/>
        <v>62</v>
      </c>
      <c r="E81" s="495">
        <f t="shared" si="2"/>
        <v>0</v>
      </c>
      <c r="F81" s="500"/>
      <c r="AB81" s="621">
        <f>'справка №1 - БАЛАНС'!G67</f>
        <v>62</v>
      </c>
    </row>
    <row r="82" spans="1:28" ht="18.75">
      <c r="A82" s="330" t="s">
        <v>675</v>
      </c>
      <c r="B82" s="331" t="s">
        <v>676</v>
      </c>
      <c r="C82" s="494">
        <f>'справка №1 - БАЛАНС'!G69</f>
        <v>2258</v>
      </c>
      <c r="D82" s="495">
        <f t="shared" si="3"/>
        <v>2258</v>
      </c>
      <c r="E82" s="495">
        <f t="shared" si="2"/>
        <v>0</v>
      </c>
      <c r="F82" s="501"/>
      <c r="AB82" s="621">
        <f>'справка №1 - БАЛАНС'!G69</f>
        <v>2258</v>
      </c>
    </row>
    <row r="83" spans="1:28" ht="19.5">
      <c r="A83" s="332" t="s">
        <v>677</v>
      </c>
      <c r="B83" s="346" t="s">
        <v>678</v>
      </c>
      <c r="C83" s="496">
        <f>C65+C66+C72+C82</f>
        <v>95815</v>
      </c>
      <c r="D83" s="496">
        <f t="shared" si="3"/>
        <v>95815</v>
      </c>
      <c r="E83" s="496">
        <f>E72+E67+E66+E65+E82</f>
        <v>0</v>
      </c>
      <c r="F83" s="503">
        <f>F72+F67+F66+F65+F82</f>
        <v>0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AB83" s="621"/>
    </row>
    <row r="84" spans="1:28" ht="18.75">
      <c r="A84" s="326" t="s">
        <v>679</v>
      </c>
      <c r="B84" s="329" t="s">
        <v>680</v>
      </c>
      <c r="C84" s="497">
        <f>C83+C62+C60</f>
        <v>142906</v>
      </c>
      <c r="D84" s="497">
        <f>D83</f>
        <v>95815</v>
      </c>
      <c r="E84" s="497">
        <f>E83+E62+E60</f>
        <v>47091</v>
      </c>
      <c r="F84" s="502">
        <f>F83+F62+F60</f>
        <v>0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AB84" s="622">
        <f>'справка №1 - БАЛАНС'!G71</f>
        <v>95815</v>
      </c>
    </row>
    <row r="85" spans="1:6" ht="12">
      <c r="A85" s="347"/>
      <c r="B85" s="348"/>
      <c r="C85" s="336"/>
      <c r="D85" s="336"/>
      <c r="E85" s="336"/>
      <c r="F85" s="328"/>
    </row>
    <row r="86" spans="1:27" ht="12">
      <c r="A86" s="334" t="s">
        <v>681</v>
      </c>
      <c r="B86" s="349"/>
      <c r="C86" s="336"/>
      <c r="D86" s="336"/>
      <c r="E86" s="336"/>
      <c r="F86" s="350" t="s">
        <v>467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16" s="132" customFormat="1" ht="24">
      <c r="A87" s="344" t="s">
        <v>409</v>
      </c>
      <c r="B87" s="329" t="s">
        <v>410</v>
      </c>
      <c r="C87" s="341" t="s">
        <v>682</v>
      </c>
      <c r="D87" s="341" t="s">
        <v>683</v>
      </c>
      <c r="E87" s="341" t="s">
        <v>684</v>
      </c>
      <c r="F87" s="341" t="s">
        <v>685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s="132" customFormat="1" ht="12">
      <c r="A88" s="344" t="s">
        <v>13</v>
      </c>
      <c r="B88" s="329" t="s">
        <v>14</v>
      </c>
      <c r="C88" s="341">
        <v>1</v>
      </c>
      <c r="D88" s="341">
        <v>2</v>
      </c>
      <c r="E88" s="341">
        <v>3</v>
      </c>
      <c r="F88" s="345">
        <v>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4" ht="18.75">
      <c r="A89" s="330" t="s">
        <v>686</v>
      </c>
      <c r="B89" s="331" t="s">
        <v>687</v>
      </c>
      <c r="C89" s="494"/>
      <c r="D89" s="494"/>
      <c r="E89" s="494"/>
      <c r="F89" s="504">
        <f>C89+D89-E89</f>
        <v>0</v>
      </c>
      <c r="G89" s="33"/>
      <c r="H89" s="33"/>
      <c r="I89" s="33"/>
      <c r="J89" s="33"/>
      <c r="K89" s="33"/>
      <c r="L89" s="33"/>
      <c r="M89" s="33"/>
      <c r="N89" s="33"/>
    </row>
    <row r="90" spans="1:6" ht="18.75">
      <c r="A90" s="330" t="s">
        <v>688</v>
      </c>
      <c r="B90" s="331" t="s">
        <v>689</v>
      </c>
      <c r="C90" s="494"/>
      <c r="D90" s="494"/>
      <c r="E90" s="494"/>
      <c r="F90" s="504">
        <f>C90+D90-E90</f>
        <v>0</v>
      </c>
    </row>
    <row r="91" spans="1:6" ht="18.75">
      <c r="A91" s="330" t="s">
        <v>690</v>
      </c>
      <c r="B91" s="331" t="s">
        <v>691</v>
      </c>
      <c r="C91" s="619"/>
      <c r="D91" s="494"/>
      <c r="E91" s="494"/>
      <c r="F91" s="504"/>
    </row>
    <row r="92" spans="1:16" ht="19.5">
      <c r="A92" s="351" t="s">
        <v>692</v>
      </c>
      <c r="B92" s="327" t="s">
        <v>693</v>
      </c>
      <c r="C92" s="496">
        <f>SUM(C89:C91)</f>
        <v>0</v>
      </c>
      <c r="D92" s="496">
        <f>SUM(D89:D91)</f>
        <v>0</v>
      </c>
      <c r="E92" s="496">
        <f>SUM(E89:E91)</f>
        <v>0</v>
      </c>
      <c r="F92" s="496">
        <f>SUM(F89:F91)</f>
        <v>0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27" ht="15.75">
      <c r="A93" s="352"/>
      <c r="B93" s="353"/>
      <c r="C93" s="354"/>
      <c r="D93" s="354"/>
      <c r="E93" s="354"/>
      <c r="F93" s="355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24" customHeight="1">
      <c r="A94" s="708"/>
      <c r="B94" s="708"/>
      <c r="C94" s="708"/>
      <c r="D94" s="708"/>
      <c r="E94" s="708"/>
      <c r="F94" s="708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6" ht="12">
      <c r="A95" s="710" t="s">
        <v>156</v>
      </c>
      <c r="B95" s="710"/>
      <c r="C95" s="710" t="s">
        <v>156</v>
      </c>
      <c r="D95" s="710"/>
      <c r="E95" s="710"/>
      <c r="F95" s="710"/>
    </row>
    <row r="96" spans="1:6" ht="14.25" customHeight="1">
      <c r="A96" s="712">
        <f>'справка №1 - БАЛАНС'!A98</f>
        <v>41578</v>
      </c>
      <c r="B96" s="712"/>
      <c r="C96" s="711" t="s">
        <v>772</v>
      </c>
      <c r="D96" s="711"/>
      <c r="E96" s="711"/>
      <c r="F96" s="711"/>
    </row>
    <row r="97" spans="1:6" ht="12">
      <c r="A97" s="278"/>
      <c r="B97" s="356"/>
      <c r="C97" s="692" t="s">
        <v>156</v>
      </c>
      <c r="D97" s="692"/>
      <c r="E97" s="692" t="s">
        <v>156</v>
      </c>
      <c r="F97" s="692"/>
    </row>
    <row r="98" spans="1:6" ht="12">
      <c r="A98" s="278"/>
      <c r="B98" s="356"/>
      <c r="C98" s="357"/>
      <c r="D98" s="357"/>
      <c r="E98" s="357"/>
      <c r="F98" s="278"/>
    </row>
    <row r="99" spans="1:6" ht="12">
      <c r="A99" s="278"/>
      <c r="B99" s="356"/>
      <c r="C99" s="357"/>
      <c r="D99" s="357"/>
      <c r="E99" s="357"/>
      <c r="F99" s="278"/>
    </row>
    <row r="100" spans="1:6" ht="12">
      <c r="A100" s="278"/>
      <c r="B100" s="356"/>
      <c r="C100" s="357"/>
      <c r="D100" s="357"/>
      <c r="E100" s="357"/>
      <c r="F100" s="278"/>
    </row>
    <row r="101" spans="1:6" ht="12">
      <c r="A101" s="279"/>
      <c r="B101" s="358"/>
      <c r="C101" s="359"/>
      <c r="D101" s="359"/>
      <c r="E101" s="359"/>
      <c r="F101" s="279"/>
    </row>
    <row r="102" spans="1:6" ht="12">
      <c r="A102" s="279"/>
      <c r="B102" s="358"/>
      <c r="C102" s="359"/>
      <c r="D102" s="359"/>
      <c r="E102" s="359"/>
      <c r="F102" s="279"/>
    </row>
    <row r="103" spans="1:6" ht="12">
      <c r="A103" s="279"/>
      <c r="B103" s="358"/>
      <c r="C103" s="359"/>
      <c r="D103" s="359"/>
      <c r="E103" s="359"/>
      <c r="F103" s="279"/>
    </row>
    <row r="104" spans="1:6" ht="12">
      <c r="A104" s="279"/>
      <c r="B104" s="358"/>
      <c r="C104" s="359"/>
      <c r="D104" s="359"/>
      <c r="E104" s="359"/>
      <c r="F104" s="279"/>
    </row>
    <row r="105" spans="1:6" ht="12">
      <c r="A105" s="279"/>
      <c r="B105" s="358"/>
      <c r="C105" s="359"/>
      <c r="D105" s="359"/>
      <c r="E105" s="359"/>
      <c r="F105" s="279"/>
    </row>
    <row r="106" spans="1:6" ht="12">
      <c r="A106" s="279"/>
      <c r="B106" s="358"/>
      <c r="C106" s="359"/>
      <c r="D106" s="359"/>
      <c r="E106" s="359"/>
      <c r="F106" s="279"/>
    </row>
    <row r="107" spans="1:6" ht="12">
      <c r="A107" s="279"/>
      <c r="B107" s="358"/>
      <c r="C107" s="359"/>
      <c r="D107" s="359"/>
      <c r="E107" s="359"/>
      <c r="F107" s="279"/>
    </row>
    <row r="108" spans="1:6" ht="12">
      <c r="A108" s="279"/>
      <c r="B108" s="358"/>
      <c r="C108" s="359"/>
      <c r="D108" s="359"/>
      <c r="E108" s="359"/>
      <c r="F108" s="279"/>
    </row>
    <row r="109" spans="1:6" ht="12">
      <c r="A109" s="279"/>
      <c r="B109" s="358"/>
      <c r="C109" s="359"/>
      <c r="D109" s="359"/>
      <c r="E109" s="359"/>
      <c r="F109" s="279"/>
    </row>
    <row r="110" spans="1:6" ht="12">
      <c r="A110" s="279"/>
      <c r="B110" s="358"/>
      <c r="C110" s="359"/>
      <c r="D110" s="359"/>
      <c r="E110" s="359"/>
      <c r="F110" s="279"/>
    </row>
    <row r="111" spans="1:6" ht="12">
      <c r="A111" s="279"/>
      <c r="B111" s="358"/>
      <c r="C111" s="359"/>
      <c r="D111" s="359"/>
      <c r="E111" s="359"/>
      <c r="F111" s="279"/>
    </row>
    <row r="112" spans="1:6" ht="12">
      <c r="A112" s="279"/>
      <c r="B112" s="358"/>
      <c r="C112" s="359"/>
      <c r="D112" s="359"/>
      <c r="E112" s="359"/>
      <c r="F112" s="279"/>
    </row>
    <row r="113" spans="1:6" ht="12">
      <c r="A113" s="279"/>
      <c r="B113" s="358"/>
      <c r="C113" s="359"/>
      <c r="D113" s="359"/>
      <c r="E113" s="359"/>
      <c r="F113" s="279"/>
    </row>
    <row r="114" spans="1:6" ht="12">
      <c r="A114" s="279"/>
      <c r="B114" s="358"/>
      <c r="C114" s="359"/>
      <c r="D114" s="359"/>
      <c r="E114" s="359"/>
      <c r="F114" s="279"/>
    </row>
    <row r="115" spans="1:6" ht="12">
      <c r="A115" s="279"/>
      <c r="B115" s="358"/>
      <c r="C115" s="359"/>
      <c r="D115" s="359"/>
      <c r="E115" s="359"/>
      <c r="F115" s="279"/>
    </row>
  </sheetData>
  <sheetProtection/>
  <mergeCells count="10">
    <mergeCell ref="B3:C3"/>
    <mergeCell ref="B4:C4"/>
    <mergeCell ref="A94:F94"/>
    <mergeCell ref="A1:F1"/>
    <mergeCell ref="C97:D97"/>
    <mergeCell ref="E97:F97"/>
    <mergeCell ref="A95:B95"/>
    <mergeCell ref="C95:F95"/>
    <mergeCell ref="C96:F96"/>
    <mergeCell ref="A96:B9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E91 C68:C71 F62 F68:F71 C78:C82 F73:F76 F78:F82 C25:C32 F57:F59 C57:D59 F53:F55 C53:D55 C39:C42 C34:C37 C21:D21 C17:D18 C12:D15 C9:D9 C62:D62 C73:C76">
      <formula1>0</formula1>
      <formula2>9999999999999990</formula2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  <rowBreaks count="1" manualBreakCount="1">
    <brk id="55" max="6" man="1"/>
  </rowBreaks>
  <ignoredErrors>
    <ignoredError sqref="C73:C78 C80:C82" unlockedFormula="1"/>
    <ignoredError sqref="D7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7"/>
  <sheetViews>
    <sheetView showZeros="0" view="pageBreakPreview" zoomScaleSheetLayoutView="100" zoomScalePageLayoutView="0" workbookViewId="0" topLeftCell="A4">
      <selection activeCell="C18" sqref="C18"/>
    </sheetView>
  </sheetViews>
  <sheetFormatPr defaultColWidth="10.75390625" defaultRowHeight="12.75"/>
  <cols>
    <col min="1" max="1" width="52.75390625" style="33" customWidth="1"/>
    <col min="2" max="2" width="9.125" style="129" customWidth="1"/>
    <col min="3" max="4" width="12.75390625" style="33" customWidth="1"/>
    <col min="5" max="5" width="12.875" style="33" customWidth="1"/>
    <col min="6" max="6" width="12.75390625" style="33" customWidth="1"/>
    <col min="7" max="7" width="12.375" style="33" customWidth="1"/>
    <col min="8" max="8" width="15.00390625" style="33" customWidth="1"/>
    <col min="9" max="9" width="16.125" style="33" customWidth="1"/>
    <col min="10" max="10" width="6.00390625" style="33" customWidth="1"/>
    <col min="11" max="16384" width="10.75390625" style="33" customWidth="1"/>
  </cols>
  <sheetData>
    <row r="1" spans="1:9" ht="12">
      <c r="A1" s="109"/>
      <c r="B1" s="110"/>
      <c r="C1" s="109"/>
      <c r="D1" s="109"/>
      <c r="E1" s="109"/>
      <c r="F1" s="109"/>
      <c r="G1" s="109"/>
      <c r="H1" s="109"/>
      <c r="I1" s="109"/>
    </row>
    <row r="2" spans="1:10" ht="15.75" customHeight="1">
      <c r="A2" s="719" t="s">
        <v>694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17.25" customHeight="1">
      <c r="A3" s="719" t="s">
        <v>695</v>
      </c>
      <c r="B3" s="719"/>
      <c r="C3" s="719"/>
      <c r="D3" s="719"/>
      <c r="E3" s="719"/>
      <c r="F3" s="719"/>
      <c r="G3" s="719"/>
      <c r="H3" s="719"/>
      <c r="I3" s="719"/>
      <c r="J3" s="719"/>
    </row>
    <row r="4" spans="1:10" ht="12.75" customHeight="1">
      <c r="A4" s="583"/>
      <c r="B4" s="583"/>
      <c r="C4" s="583"/>
      <c r="D4" s="583"/>
      <c r="E4" s="583"/>
      <c r="F4" s="583"/>
      <c r="G4" s="583"/>
      <c r="H4" s="583"/>
      <c r="I4" s="583"/>
      <c r="J4" s="583"/>
    </row>
    <row r="5" spans="1:10" ht="12.75" customHeight="1">
      <c r="A5" s="583"/>
      <c r="B5" s="583"/>
      <c r="C5" s="583"/>
      <c r="D5" s="583"/>
      <c r="E5" s="583"/>
      <c r="F5" s="583"/>
      <c r="G5" s="583"/>
      <c r="H5" s="583"/>
      <c r="I5" s="583"/>
      <c r="J5" s="583"/>
    </row>
    <row r="6" spans="1:10" ht="15" customHeight="1">
      <c r="A6" s="584" t="s">
        <v>373</v>
      </c>
      <c r="B6" s="718" t="str">
        <f>'справка №1 - БАЛАНС'!E3</f>
        <v>Холдинг Пътища АД</v>
      </c>
      <c r="C6" s="718"/>
      <c r="D6" s="718"/>
      <c r="E6" s="718"/>
      <c r="F6" s="718"/>
      <c r="G6" s="720" t="s">
        <v>2</v>
      </c>
      <c r="H6" s="720"/>
      <c r="I6" s="585">
        <f>'справка №1 - БАЛАНС'!H3</f>
        <v>121671772</v>
      </c>
      <c r="J6" s="586"/>
    </row>
    <row r="7" spans="1:10" ht="15.75">
      <c r="A7" s="587" t="s">
        <v>4</v>
      </c>
      <c r="B7" s="717">
        <f>'справка №1 - БАЛАНС'!E5</f>
        <v>41547</v>
      </c>
      <c r="C7" s="718"/>
      <c r="D7" s="718"/>
      <c r="E7" s="718"/>
      <c r="F7" s="718"/>
      <c r="G7" s="721" t="s">
        <v>3</v>
      </c>
      <c r="H7" s="722"/>
      <c r="I7" s="585">
        <f>'справка №1 - БАЛАНС'!H4</f>
        <v>113</v>
      </c>
      <c r="J7" s="586"/>
    </row>
    <row r="8" spans="1:9" ht="12">
      <c r="A8" s="120"/>
      <c r="B8" s="123"/>
      <c r="C8" s="119"/>
      <c r="D8" s="119"/>
      <c r="E8" s="119"/>
      <c r="F8" s="119"/>
      <c r="G8" s="119"/>
      <c r="H8" s="119"/>
      <c r="I8" s="120" t="s">
        <v>696</v>
      </c>
    </row>
    <row r="9" spans="1:9" s="125" customFormat="1" ht="12">
      <c r="A9" s="43" t="s">
        <v>409</v>
      </c>
      <c r="B9" s="19"/>
      <c r="C9" s="43" t="s">
        <v>697</v>
      </c>
      <c r="D9" s="44"/>
      <c r="E9" s="45"/>
      <c r="F9" s="46" t="s">
        <v>698</v>
      </c>
      <c r="G9" s="46"/>
      <c r="H9" s="46"/>
      <c r="I9" s="46"/>
    </row>
    <row r="10" spans="1:9" s="125" customFormat="1" ht="21.75" customHeight="1">
      <c r="A10" s="43"/>
      <c r="B10" s="21" t="s">
        <v>7</v>
      </c>
      <c r="C10" s="22" t="s">
        <v>699</v>
      </c>
      <c r="D10" s="22" t="s">
        <v>700</v>
      </c>
      <c r="E10" s="22" t="s">
        <v>701</v>
      </c>
      <c r="F10" s="45" t="s">
        <v>702</v>
      </c>
      <c r="G10" s="47" t="s">
        <v>703</v>
      </c>
      <c r="H10" s="47"/>
      <c r="I10" s="47" t="s">
        <v>704</v>
      </c>
    </row>
    <row r="11" spans="1:9" s="125" customFormat="1" ht="15.75" customHeight="1">
      <c r="A11" s="43"/>
      <c r="B11" s="23"/>
      <c r="C11" s="24"/>
      <c r="D11" s="24"/>
      <c r="E11" s="24"/>
      <c r="F11" s="45"/>
      <c r="G11" s="20" t="s">
        <v>478</v>
      </c>
      <c r="H11" s="20" t="s">
        <v>479</v>
      </c>
      <c r="I11" s="47"/>
    </row>
    <row r="12" spans="1:9" s="126" customFormat="1" ht="12">
      <c r="A12" s="25" t="s">
        <v>13</v>
      </c>
      <c r="B12" s="26" t="s">
        <v>14</v>
      </c>
      <c r="C12" s="27">
        <v>1</v>
      </c>
      <c r="D12" s="27">
        <v>2</v>
      </c>
      <c r="E12" s="27">
        <v>3</v>
      </c>
      <c r="F12" s="25">
        <v>4</v>
      </c>
      <c r="G12" s="25">
        <v>5</v>
      </c>
      <c r="H12" s="25">
        <v>6</v>
      </c>
      <c r="I12" s="25">
        <v>7</v>
      </c>
    </row>
    <row r="13" spans="1:10" s="126" customFormat="1" ht="14.25">
      <c r="A13" s="174" t="s">
        <v>705</v>
      </c>
      <c r="B13" s="361"/>
      <c r="C13" s="362"/>
      <c r="D13" s="362"/>
      <c r="E13" s="362"/>
      <c r="F13" s="362"/>
      <c r="G13" s="362"/>
      <c r="H13" s="362"/>
      <c r="I13" s="362"/>
      <c r="J13" s="363"/>
    </row>
    <row r="14" spans="1:10" s="126" customFormat="1" ht="18.75">
      <c r="A14" s="175" t="s">
        <v>706</v>
      </c>
      <c r="B14" s="364" t="s">
        <v>707</v>
      </c>
      <c r="C14" s="505">
        <v>37589</v>
      </c>
      <c r="D14" s="506"/>
      <c r="E14" s="506"/>
      <c r="F14" s="505">
        <v>36090</v>
      </c>
      <c r="G14" s="506"/>
      <c r="H14" s="506"/>
      <c r="I14" s="507">
        <f>F14+G14-H14</f>
        <v>36090</v>
      </c>
      <c r="J14" s="363"/>
    </row>
    <row r="15" spans="1:10" s="126" customFormat="1" ht="18.75">
      <c r="A15" s="175" t="s">
        <v>708</v>
      </c>
      <c r="B15" s="364" t="s">
        <v>709</v>
      </c>
      <c r="C15" s="506"/>
      <c r="D15" s="506"/>
      <c r="E15" s="506"/>
      <c r="F15" s="506"/>
      <c r="G15" s="506"/>
      <c r="H15" s="506"/>
      <c r="I15" s="507">
        <f>F15+G15-H15</f>
        <v>0</v>
      </c>
      <c r="J15" s="363"/>
    </row>
    <row r="16" spans="1:10" s="126" customFormat="1" ht="18.75">
      <c r="A16" s="175" t="s">
        <v>538</v>
      </c>
      <c r="B16" s="364" t="s">
        <v>710</v>
      </c>
      <c r="C16" s="506"/>
      <c r="D16" s="506"/>
      <c r="E16" s="506"/>
      <c r="F16" s="506"/>
      <c r="G16" s="506"/>
      <c r="H16" s="506"/>
      <c r="I16" s="507">
        <f>F16+G16-H16</f>
        <v>0</v>
      </c>
      <c r="J16" s="363"/>
    </row>
    <row r="17" spans="1:10" s="126" customFormat="1" ht="18.75">
      <c r="A17" s="175" t="s">
        <v>711</v>
      </c>
      <c r="B17" s="364" t="s">
        <v>712</v>
      </c>
      <c r="C17" s="506"/>
      <c r="D17" s="506"/>
      <c r="E17" s="506"/>
      <c r="F17" s="506"/>
      <c r="G17" s="506"/>
      <c r="H17" s="506"/>
      <c r="I17" s="507">
        <f>F17+G17-H17</f>
        <v>0</v>
      </c>
      <c r="J17" s="363"/>
    </row>
    <row r="18" spans="1:10" s="126" customFormat="1" ht="18.75">
      <c r="A18" s="175" t="s">
        <v>77</v>
      </c>
      <c r="B18" s="364" t="s">
        <v>713</v>
      </c>
      <c r="C18" s="506">
        <v>50</v>
      </c>
      <c r="D18" s="506"/>
      <c r="E18" s="506"/>
      <c r="F18" s="506">
        <f>205-200</f>
        <v>5</v>
      </c>
      <c r="G18" s="506"/>
      <c r="H18" s="506"/>
      <c r="I18" s="507">
        <f>F18+G18-H18</f>
        <v>5</v>
      </c>
      <c r="J18" s="363"/>
    </row>
    <row r="19" spans="1:10" s="126" customFormat="1" ht="18.75">
      <c r="A19" s="176" t="s">
        <v>507</v>
      </c>
      <c r="B19" s="365" t="s">
        <v>714</v>
      </c>
      <c r="C19" s="508">
        <f>C14+C18</f>
        <v>37639</v>
      </c>
      <c r="D19" s="508">
        <f aca="true" t="shared" si="0" ref="D19:I19">D14+D18</f>
        <v>0</v>
      </c>
      <c r="E19" s="508">
        <f t="shared" si="0"/>
        <v>0</v>
      </c>
      <c r="F19" s="508">
        <f t="shared" si="0"/>
        <v>36095</v>
      </c>
      <c r="G19" s="508">
        <f t="shared" si="0"/>
        <v>0</v>
      </c>
      <c r="H19" s="508">
        <f t="shared" si="0"/>
        <v>0</v>
      </c>
      <c r="I19" s="508">
        <f t="shared" si="0"/>
        <v>36095</v>
      </c>
      <c r="J19" s="363"/>
    </row>
    <row r="20" spans="1:10" s="126" customFormat="1" ht="18.75">
      <c r="A20" s="174" t="s">
        <v>715</v>
      </c>
      <c r="B20" s="366"/>
      <c r="C20" s="507"/>
      <c r="D20" s="507"/>
      <c r="E20" s="507"/>
      <c r="F20" s="507"/>
      <c r="G20" s="507"/>
      <c r="H20" s="507"/>
      <c r="I20" s="507"/>
      <c r="J20" s="363"/>
    </row>
    <row r="21" spans="1:16" s="126" customFormat="1" ht="18.75">
      <c r="A21" s="175" t="s">
        <v>706</v>
      </c>
      <c r="B21" s="364" t="s">
        <v>716</v>
      </c>
      <c r="C21" s="509"/>
      <c r="D21" s="509"/>
      <c r="E21" s="509"/>
      <c r="F21" s="509"/>
      <c r="G21" s="509"/>
      <c r="H21" s="509"/>
      <c r="I21" s="510">
        <f aca="true" t="shared" si="1" ref="I21:I28">F21+G21-H21</f>
        <v>0</v>
      </c>
      <c r="J21" s="369"/>
      <c r="K21" s="127"/>
      <c r="L21" s="127"/>
      <c r="M21" s="127"/>
      <c r="N21" s="127"/>
      <c r="O21" s="127"/>
      <c r="P21" s="127"/>
    </row>
    <row r="22" spans="1:16" s="126" customFormat="1" ht="18.75">
      <c r="A22" s="175" t="s">
        <v>717</v>
      </c>
      <c r="B22" s="364" t="s">
        <v>718</v>
      </c>
      <c r="C22" s="509"/>
      <c r="D22" s="509"/>
      <c r="E22" s="509"/>
      <c r="F22" s="509"/>
      <c r="G22" s="509"/>
      <c r="H22" s="509"/>
      <c r="I22" s="510">
        <f t="shared" si="1"/>
        <v>0</v>
      </c>
      <c r="J22" s="369"/>
      <c r="K22" s="127"/>
      <c r="L22" s="127"/>
      <c r="M22" s="127"/>
      <c r="N22" s="127"/>
      <c r="O22" s="127"/>
      <c r="P22" s="127"/>
    </row>
    <row r="23" spans="1:16" s="126" customFormat="1" ht="18.75">
      <c r="A23" s="175" t="s">
        <v>719</v>
      </c>
      <c r="B23" s="364" t="s">
        <v>720</v>
      </c>
      <c r="C23" s="509"/>
      <c r="D23" s="509"/>
      <c r="E23" s="509"/>
      <c r="F23" s="509"/>
      <c r="G23" s="509"/>
      <c r="H23" s="509"/>
      <c r="I23" s="510">
        <f t="shared" si="1"/>
        <v>0</v>
      </c>
      <c r="J23" s="369"/>
      <c r="K23" s="127"/>
      <c r="L23" s="127"/>
      <c r="M23" s="127"/>
      <c r="N23" s="127"/>
      <c r="O23" s="127"/>
      <c r="P23" s="127"/>
    </row>
    <row r="24" spans="1:16" s="126" customFormat="1" ht="18.75">
      <c r="A24" s="175" t="s">
        <v>721</v>
      </c>
      <c r="B24" s="364" t="s">
        <v>722</v>
      </c>
      <c r="C24" s="509"/>
      <c r="D24" s="509"/>
      <c r="E24" s="509"/>
      <c r="F24" s="511"/>
      <c r="G24" s="509"/>
      <c r="H24" s="509"/>
      <c r="I24" s="510">
        <f t="shared" si="1"/>
        <v>0</v>
      </c>
      <c r="J24" s="369"/>
      <c r="K24" s="127"/>
      <c r="L24" s="127"/>
      <c r="M24" s="127"/>
      <c r="N24" s="127"/>
      <c r="O24" s="127"/>
      <c r="P24" s="127"/>
    </row>
    <row r="25" spans="1:16" s="126" customFormat="1" ht="18.75">
      <c r="A25" s="175" t="s">
        <v>723</v>
      </c>
      <c r="B25" s="364" t="s">
        <v>724</v>
      </c>
      <c r="C25" s="509"/>
      <c r="D25" s="509"/>
      <c r="E25" s="509"/>
      <c r="F25" s="509"/>
      <c r="G25" s="509"/>
      <c r="H25" s="509"/>
      <c r="I25" s="510">
        <f t="shared" si="1"/>
        <v>0</v>
      </c>
      <c r="J25" s="369"/>
      <c r="K25" s="127"/>
      <c r="L25" s="127"/>
      <c r="M25" s="127"/>
      <c r="N25" s="127"/>
      <c r="O25" s="127"/>
      <c r="P25" s="127"/>
    </row>
    <row r="26" spans="1:16" s="126" customFormat="1" ht="16.5">
      <c r="A26" s="175" t="s">
        <v>725</v>
      </c>
      <c r="B26" s="364" t="s">
        <v>726</v>
      </c>
      <c r="C26" s="367"/>
      <c r="D26" s="367"/>
      <c r="E26" s="367"/>
      <c r="F26" s="367"/>
      <c r="G26" s="367"/>
      <c r="H26" s="367"/>
      <c r="I26" s="368">
        <f t="shared" si="1"/>
        <v>0</v>
      </c>
      <c r="J26" s="369"/>
      <c r="K26" s="127"/>
      <c r="L26" s="127"/>
      <c r="M26" s="127"/>
      <c r="N26" s="127"/>
      <c r="O26" s="127"/>
      <c r="P26" s="127"/>
    </row>
    <row r="27" spans="1:16" s="126" customFormat="1" ht="16.5">
      <c r="A27" s="177" t="s">
        <v>727</v>
      </c>
      <c r="B27" s="364" t="s">
        <v>728</v>
      </c>
      <c r="C27" s="367"/>
      <c r="D27" s="367"/>
      <c r="E27" s="367"/>
      <c r="F27" s="367"/>
      <c r="G27" s="367"/>
      <c r="H27" s="367"/>
      <c r="I27" s="368">
        <f t="shared" si="1"/>
        <v>0</v>
      </c>
      <c r="J27" s="369"/>
      <c r="K27" s="127"/>
      <c r="L27" s="127"/>
      <c r="M27" s="127"/>
      <c r="N27" s="127"/>
      <c r="O27" s="127"/>
      <c r="P27" s="127"/>
    </row>
    <row r="28" spans="1:16" s="126" customFormat="1" ht="16.5">
      <c r="A28" s="28" t="s">
        <v>524</v>
      </c>
      <c r="B28" s="365" t="s">
        <v>729</v>
      </c>
      <c r="C28" s="370">
        <f aca="true" t="shared" si="2" ref="C28:H28">SUM(C21:C27)</f>
        <v>0</v>
      </c>
      <c r="D28" s="370">
        <f t="shared" si="2"/>
        <v>0</v>
      </c>
      <c r="E28" s="370">
        <f t="shared" si="2"/>
        <v>0</v>
      </c>
      <c r="F28" s="370">
        <f t="shared" si="2"/>
        <v>0</v>
      </c>
      <c r="G28" s="370">
        <f t="shared" si="2"/>
        <v>0</v>
      </c>
      <c r="H28" s="370">
        <f t="shared" si="2"/>
        <v>0</v>
      </c>
      <c r="I28" s="368">
        <f t="shared" si="1"/>
        <v>0</v>
      </c>
      <c r="J28" s="369"/>
      <c r="K28" s="127"/>
      <c r="L28" s="127"/>
      <c r="M28" s="127"/>
      <c r="N28" s="127"/>
      <c r="O28" s="127"/>
      <c r="P28" s="127"/>
    </row>
    <row r="29" spans="1:16" s="126" customFormat="1" ht="12">
      <c r="A29" s="29"/>
      <c r="B29" s="371"/>
      <c r="C29" s="372"/>
      <c r="D29" s="373"/>
      <c r="E29" s="373"/>
      <c r="F29" s="373"/>
      <c r="G29" s="373"/>
      <c r="H29" s="373"/>
      <c r="I29" s="373"/>
      <c r="J29" s="369"/>
      <c r="K29" s="127"/>
      <c r="L29" s="127"/>
      <c r="M29" s="127"/>
      <c r="N29" s="127"/>
      <c r="O29" s="127"/>
      <c r="P29" s="127"/>
    </row>
    <row r="30" spans="1:16" s="126" customFormat="1" ht="12">
      <c r="A30" s="29"/>
      <c r="B30" s="371"/>
      <c r="C30" s="372"/>
      <c r="D30" s="373"/>
      <c r="E30" s="373"/>
      <c r="F30" s="373"/>
      <c r="G30" s="373"/>
      <c r="H30" s="373"/>
      <c r="I30" s="373"/>
      <c r="J30" s="369"/>
      <c r="K30" s="127"/>
      <c r="L30" s="127"/>
      <c r="M30" s="127"/>
      <c r="N30" s="127"/>
      <c r="O30" s="127"/>
      <c r="P30" s="127"/>
    </row>
    <row r="31" spans="1:16" s="126" customFormat="1" ht="12">
      <c r="A31" s="29"/>
      <c r="B31" s="371"/>
      <c r="C31" s="372"/>
      <c r="D31" s="373"/>
      <c r="E31" s="373"/>
      <c r="F31" s="373"/>
      <c r="G31" s="373"/>
      <c r="H31" s="373"/>
      <c r="I31" s="373"/>
      <c r="J31" s="369"/>
      <c r="K31" s="127"/>
      <c r="L31" s="127"/>
      <c r="M31" s="127"/>
      <c r="N31" s="127"/>
      <c r="O31" s="127"/>
      <c r="P31" s="127"/>
    </row>
    <row r="32" spans="1:10" s="126" customFormat="1" ht="12">
      <c r="A32" s="109"/>
      <c r="B32" s="374"/>
      <c r="C32" s="375"/>
      <c r="D32" s="376"/>
      <c r="E32" s="376"/>
      <c r="F32" s="376"/>
      <c r="G32" s="376"/>
      <c r="H32" s="376"/>
      <c r="I32" s="376"/>
      <c r="J32" s="363"/>
    </row>
    <row r="33" spans="1:10" s="126" customFormat="1" ht="19.5" customHeight="1">
      <c r="A33" s="628">
        <f>'справка №1 - БАЛАНС'!A98</f>
        <v>41578</v>
      </c>
      <c r="B33" s="715"/>
      <c r="C33" s="715"/>
      <c r="D33" s="716" t="s">
        <v>730</v>
      </c>
      <c r="E33" s="716"/>
      <c r="F33" s="716"/>
      <c r="G33" s="716"/>
      <c r="H33" s="716" t="s">
        <v>771</v>
      </c>
      <c r="I33" s="716"/>
      <c r="J33" s="716"/>
    </row>
    <row r="34" spans="1:10" s="126" customFormat="1" ht="12">
      <c r="A34" s="103"/>
      <c r="B34" s="356"/>
      <c r="C34" s="278"/>
      <c r="D34" s="713" t="s">
        <v>156</v>
      </c>
      <c r="E34" s="713"/>
      <c r="F34" s="713"/>
      <c r="G34" s="377"/>
      <c r="H34" s="714" t="s">
        <v>156</v>
      </c>
      <c r="I34" s="714"/>
      <c r="J34" s="363"/>
    </row>
    <row r="35" spans="1:9" s="126" customFormat="1" ht="12">
      <c r="A35" s="103"/>
      <c r="B35" s="105"/>
      <c r="C35" s="103"/>
      <c r="D35" s="128"/>
      <c r="E35" s="128"/>
      <c r="F35" s="128"/>
      <c r="G35" s="128"/>
      <c r="H35" s="128"/>
      <c r="I35" s="128"/>
    </row>
    <row r="36" spans="1:9" s="126" customFormat="1" ht="12">
      <c r="A36" s="33"/>
      <c r="B36" s="129"/>
      <c r="C36" s="33"/>
      <c r="D36" s="130"/>
      <c r="E36" s="130"/>
      <c r="F36" s="130"/>
      <c r="G36" s="130"/>
      <c r="H36" s="130"/>
      <c r="I36" s="130"/>
    </row>
    <row r="37" spans="1:9" s="126" customFormat="1" ht="12">
      <c r="A37" s="33"/>
      <c r="B37" s="129"/>
      <c r="C37" s="33"/>
      <c r="D37" s="130"/>
      <c r="E37" s="130"/>
      <c r="F37" s="130"/>
      <c r="G37" s="130"/>
      <c r="H37" s="130"/>
      <c r="I37" s="130"/>
    </row>
    <row r="38" spans="1:9" s="126" customFormat="1" ht="12">
      <c r="A38" s="33"/>
      <c r="B38" s="129"/>
      <c r="C38" s="33"/>
      <c r="D38" s="130"/>
      <c r="E38" s="130"/>
      <c r="F38" s="130"/>
      <c r="G38" s="130"/>
      <c r="H38" s="130"/>
      <c r="I38" s="130"/>
    </row>
    <row r="39" spans="1:9" s="126" customFormat="1" ht="12">
      <c r="A39" s="33"/>
      <c r="B39" s="129"/>
      <c r="C39" s="33"/>
      <c r="D39" s="130"/>
      <c r="E39" s="130"/>
      <c r="F39" s="130"/>
      <c r="G39" s="130"/>
      <c r="H39" s="130"/>
      <c r="I39" s="130"/>
    </row>
    <row r="40" spans="1:9" s="126" customFormat="1" ht="12">
      <c r="A40" s="33"/>
      <c r="B40" s="129"/>
      <c r="C40" s="33"/>
      <c r="D40" s="130"/>
      <c r="E40" s="130"/>
      <c r="F40" s="130"/>
      <c r="G40" s="130"/>
      <c r="H40" s="130"/>
      <c r="I40" s="130"/>
    </row>
    <row r="41" spans="1:9" s="126" customFormat="1" ht="12">
      <c r="A41" s="33"/>
      <c r="B41" s="129"/>
      <c r="C41" s="33"/>
      <c r="D41" s="130"/>
      <c r="E41" s="130"/>
      <c r="F41" s="130"/>
      <c r="G41" s="130"/>
      <c r="H41" s="130"/>
      <c r="I41" s="130"/>
    </row>
    <row r="42" spans="1:9" s="126" customFormat="1" ht="12">
      <c r="A42" s="33"/>
      <c r="B42" s="129"/>
      <c r="C42" s="33"/>
      <c r="D42" s="130"/>
      <c r="E42" s="130"/>
      <c r="F42" s="130"/>
      <c r="G42" s="130"/>
      <c r="H42" s="130"/>
      <c r="I42" s="130"/>
    </row>
    <row r="43" spans="1:9" s="126" customFormat="1" ht="12">
      <c r="A43" s="33"/>
      <c r="B43" s="129"/>
      <c r="C43" s="33"/>
      <c r="D43" s="130"/>
      <c r="E43" s="130"/>
      <c r="F43" s="130"/>
      <c r="G43" s="130"/>
      <c r="H43" s="130"/>
      <c r="I43" s="130"/>
    </row>
    <row r="44" spans="1:9" s="126" customFormat="1" ht="12">
      <c r="A44" s="33"/>
      <c r="B44" s="129"/>
      <c r="C44" s="33"/>
      <c r="D44" s="130"/>
      <c r="E44" s="130"/>
      <c r="F44" s="130"/>
      <c r="G44" s="130"/>
      <c r="H44" s="130"/>
      <c r="I44" s="130"/>
    </row>
    <row r="45" spans="1:9" s="126" customFormat="1" ht="12">
      <c r="A45" s="33"/>
      <c r="B45" s="129"/>
      <c r="C45" s="33"/>
      <c r="D45" s="130"/>
      <c r="E45" s="130"/>
      <c r="F45" s="130"/>
      <c r="G45" s="130"/>
      <c r="H45" s="130"/>
      <c r="I45" s="130"/>
    </row>
    <row r="46" spans="1:9" s="126" customFormat="1" ht="12">
      <c r="A46" s="33"/>
      <c r="B46" s="129"/>
      <c r="C46" s="33"/>
      <c r="D46" s="130"/>
      <c r="E46" s="130"/>
      <c r="F46" s="130"/>
      <c r="G46" s="130"/>
      <c r="H46" s="130"/>
      <c r="I46" s="130"/>
    </row>
    <row r="47" spans="1:9" s="126" customFormat="1" ht="12">
      <c r="A47" s="33"/>
      <c r="B47" s="129"/>
      <c r="C47" s="33"/>
      <c r="D47" s="130"/>
      <c r="E47" s="130"/>
      <c r="F47" s="130"/>
      <c r="G47" s="130"/>
      <c r="H47" s="130"/>
      <c r="I47" s="130"/>
    </row>
    <row r="48" spans="1:9" s="126" customFormat="1" ht="12">
      <c r="A48" s="33"/>
      <c r="B48" s="129"/>
      <c r="C48" s="33"/>
      <c r="D48" s="130"/>
      <c r="E48" s="130"/>
      <c r="F48" s="130"/>
      <c r="G48" s="130"/>
      <c r="H48" s="130"/>
      <c r="I48" s="130"/>
    </row>
    <row r="49" spans="1:9" s="126" customFormat="1" ht="12">
      <c r="A49" s="33"/>
      <c r="B49" s="129"/>
      <c r="C49" s="33"/>
      <c r="D49" s="130"/>
      <c r="E49" s="130"/>
      <c r="F49" s="130"/>
      <c r="G49" s="130"/>
      <c r="H49" s="130"/>
      <c r="I49" s="130"/>
    </row>
    <row r="50" spans="1:9" s="126" customFormat="1" ht="12">
      <c r="A50" s="33"/>
      <c r="B50" s="129"/>
      <c r="C50" s="33"/>
      <c r="D50" s="130"/>
      <c r="E50" s="130"/>
      <c r="F50" s="130"/>
      <c r="G50" s="130"/>
      <c r="H50" s="130"/>
      <c r="I50" s="130"/>
    </row>
    <row r="51" spans="1:9" s="126" customFormat="1" ht="12">
      <c r="A51" s="33"/>
      <c r="B51" s="129"/>
      <c r="C51" s="33"/>
      <c r="D51" s="130"/>
      <c r="E51" s="130"/>
      <c r="F51" s="130"/>
      <c r="G51" s="130"/>
      <c r="H51" s="130"/>
      <c r="I51" s="130"/>
    </row>
    <row r="52" spans="1:9" s="126" customFormat="1" ht="12">
      <c r="A52" s="33"/>
      <c r="B52" s="129"/>
      <c r="C52" s="33"/>
      <c r="D52" s="130"/>
      <c r="E52" s="130"/>
      <c r="F52" s="130"/>
      <c r="G52" s="130"/>
      <c r="H52" s="130"/>
      <c r="I52" s="130"/>
    </row>
    <row r="53" spans="1:9" s="126" customFormat="1" ht="12">
      <c r="A53" s="33"/>
      <c r="B53" s="129"/>
      <c r="C53" s="33"/>
      <c r="D53" s="130"/>
      <c r="E53" s="130"/>
      <c r="F53" s="130"/>
      <c r="G53" s="130"/>
      <c r="H53" s="130"/>
      <c r="I53" s="130"/>
    </row>
    <row r="54" spans="1:9" s="126" customFormat="1" ht="12">
      <c r="A54" s="33"/>
      <c r="B54" s="129"/>
      <c r="C54" s="33"/>
      <c r="D54" s="130"/>
      <c r="E54" s="130"/>
      <c r="F54" s="130"/>
      <c r="G54" s="130"/>
      <c r="H54" s="130"/>
      <c r="I54" s="130"/>
    </row>
    <row r="55" spans="1:9" s="126" customFormat="1" ht="12">
      <c r="A55" s="33"/>
      <c r="B55" s="129"/>
      <c r="C55" s="33"/>
      <c r="D55" s="130"/>
      <c r="E55" s="130"/>
      <c r="F55" s="130"/>
      <c r="G55" s="130"/>
      <c r="H55" s="130"/>
      <c r="I55" s="130"/>
    </row>
    <row r="56" spans="1:9" s="126" customFormat="1" ht="12">
      <c r="A56" s="33"/>
      <c r="B56" s="129"/>
      <c r="C56" s="33"/>
      <c r="D56" s="130"/>
      <c r="E56" s="130"/>
      <c r="F56" s="130"/>
      <c r="G56" s="130"/>
      <c r="H56" s="130"/>
      <c r="I56" s="130"/>
    </row>
    <row r="57" spans="1:9" s="126" customFormat="1" ht="12">
      <c r="A57" s="33"/>
      <c r="B57" s="129"/>
      <c r="C57" s="33"/>
      <c r="D57" s="130"/>
      <c r="E57" s="130"/>
      <c r="F57" s="130"/>
      <c r="G57" s="130"/>
      <c r="H57" s="130"/>
      <c r="I57" s="130"/>
    </row>
    <row r="58" spans="1:9" s="126" customFormat="1" ht="12">
      <c r="A58" s="33"/>
      <c r="B58" s="129"/>
      <c r="C58" s="33"/>
      <c r="D58" s="130"/>
      <c r="E58" s="130"/>
      <c r="F58" s="130"/>
      <c r="G58" s="130"/>
      <c r="H58" s="130"/>
      <c r="I58" s="130"/>
    </row>
    <row r="59" spans="1:9" s="126" customFormat="1" ht="12">
      <c r="A59" s="33"/>
      <c r="B59" s="129"/>
      <c r="C59" s="33"/>
      <c r="D59" s="130"/>
      <c r="E59" s="130"/>
      <c r="F59" s="130"/>
      <c r="G59" s="130"/>
      <c r="H59" s="130"/>
      <c r="I59" s="130"/>
    </row>
    <row r="60" spans="1:9" s="126" customFormat="1" ht="12">
      <c r="A60" s="33"/>
      <c r="B60" s="129"/>
      <c r="C60" s="33"/>
      <c r="D60" s="130"/>
      <c r="E60" s="130"/>
      <c r="F60" s="130"/>
      <c r="G60" s="130"/>
      <c r="H60" s="130"/>
      <c r="I60" s="130"/>
    </row>
    <row r="61" spans="1:9" s="126" customFormat="1" ht="12">
      <c r="A61" s="33"/>
      <c r="B61" s="129"/>
      <c r="C61" s="33"/>
      <c r="D61" s="130"/>
      <c r="E61" s="130"/>
      <c r="F61" s="130"/>
      <c r="G61" s="130"/>
      <c r="H61" s="130"/>
      <c r="I61" s="130"/>
    </row>
    <row r="62" spans="1:9" s="126" customFormat="1" ht="12">
      <c r="A62" s="33"/>
      <c r="B62" s="129"/>
      <c r="C62" s="33"/>
      <c r="D62" s="130"/>
      <c r="E62" s="130"/>
      <c r="F62" s="130"/>
      <c r="G62" s="130"/>
      <c r="H62" s="130"/>
      <c r="I62" s="130"/>
    </row>
    <row r="63" spans="1:9" s="126" customFormat="1" ht="12">
      <c r="A63" s="33"/>
      <c r="B63" s="129"/>
      <c r="C63" s="33"/>
      <c r="D63" s="130"/>
      <c r="E63" s="130"/>
      <c r="F63" s="130"/>
      <c r="G63" s="130"/>
      <c r="H63" s="130"/>
      <c r="I63" s="130"/>
    </row>
    <row r="64" spans="1:9" s="126" customFormat="1" ht="12">
      <c r="A64" s="33"/>
      <c r="B64" s="129"/>
      <c r="C64" s="33"/>
      <c r="D64" s="130"/>
      <c r="E64" s="130"/>
      <c r="F64" s="130"/>
      <c r="G64" s="130"/>
      <c r="H64" s="130"/>
      <c r="I64" s="130"/>
    </row>
    <row r="65" spans="1:9" s="126" customFormat="1" ht="12">
      <c r="A65" s="33"/>
      <c r="B65" s="129"/>
      <c r="C65" s="33"/>
      <c r="D65" s="130"/>
      <c r="E65" s="130"/>
      <c r="F65" s="130"/>
      <c r="G65" s="130"/>
      <c r="H65" s="130"/>
      <c r="I65" s="130"/>
    </row>
    <row r="66" spans="1:9" s="126" customFormat="1" ht="12">
      <c r="A66" s="33"/>
      <c r="B66" s="129"/>
      <c r="C66" s="33"/>
      <c r="D66" s="130"/>
      <c r="E66" s="130"/>
      <c r="F66" s="130"/>
      <c r="G66" s="130"/>
      <c r="H66" s="130"/>
      <c r="I66" s="130"/>
    </row>
    <row r="67" spans="1:9" s="126" customFormat="1" ht="12">
      <c r="A67" s="33"/>
      <c r="B67" s="129"/>
      <c r="C67" s="33"/>
      <c r="D67" s="130"/>
      <c r="E67" s="130"/>
      <c r="F67" s="130"/>
      <c r="G67" s="130"/>
      <c r="H67" s="130"/>
      <c r="I67" s="130"/>
    </row>
    <row r="68" spans="1:9" s="126" customFormat="1" ht="12">
      <c r="A68" s="33"/>
      <c r="B68" s="129"/>
      <c r="C68" s="33"/>
      <c r="D68" s="130"/>
      <c r="E68" s="130"/>
      <c r="F68" s="130"/>
      <c r="G68" s="130"/>
      <c r="H68" s="130"/>
      <c r="I68" s="130"/>
    </row>
    <row r="69" spans="1:9" s="126" customFormat="1" ht="12">
      <c r="A69" s="33"/>
      <c r="B69" s="129"/>
      <c r="C69" s="33"/>
      <c r="D69" s="130"/>
      <c r="E69" s="130"/>
      <c r="F69" s="130"/>
      <c r="G69" s="130"/>
      <c r="H69" s="130"/>
      <c r="I69" s="130"/>
    </row>
    <row r="70" spans="1:9" s="126" customFormat="1" ht="12">
      <c r="A70" s="33"/>
      <c r="B70" s="129"/>
      <c r="C70" s="33"/>
      <c r="D70" s="130"/>
      <c r="E70" s="130"/>
      <c r="F70" s="130"/>
      <c r="G70" s="130"/>
      <c r="H70" s="130"/>
      <c r="I70" s="130"/>
    </row>
    <row r="71" spans="1:9" s="126" customFormat="1" ht="12">
      <c r="A71" s="33"/>
      <c r="B71" s="129"/>
      <c r="C71" s="33"/>
      <c r="D71" s="130"/>
      <c r="E71" s="130"/>
      <c r="F71" s="130"/>
      <c r="G71" s="130"/>
      <c r="H71" s="130"/>
      <c r="I71" s="130"/>
    </row>
    <row r="72" spans="1:9" s="126" customFormat="1" ht="12">
      <c r="A72" s="33"/>
      <c r="B72" s="129"/>
      <c r="C72" s="33"/>
      <c r="D72" s="130"/>
      <c r="E72" s="130"/>
      <c r="F72" s="130"/>
      <c r="G72" s="130"/>
      <c r="H72" s="130"/>
      <c r="I72" s="130"/>
    </row>
    <row r="73" spans="1:9" s="126" customFormat="1" ht="12">
      <c r="A73" s="33"/>
      <c r="B73" s="129"/>
      <c r="C73" s="33"/>
      <c r="D73" s="130"/>
      <c r="E73" s="130"/>
      <c r="F73" s="130"/>
      <c r="G73" s="130"/>
      <c r="H73" s="130"/>
      <c r="I73" s="130"/>
    </row>
    <row r="74" spans="1:9" s="126" customFormat="1" ht="12">
      <c r="A74" s="33"/>
      <c r="B74" s="129"/>
      <c r="C74" s="33"/>
      <c r="D74" s="130"/>
      <c r="E74" s="130"/>
      <c r="F74" s="130"/>
      <c r="G74" s="130"/>
      <c r="H74" s="130"/>
      <c r="I74" s="130"/>
    </row>
    <row r="75" spans="1:9" s="126" customFormat="1" ht="12">
      <c r="A75" s="33"/>
      <c r="B75" s="129"/>
      <c r="C75" s="33"/>
      <c r="D75" s="130"/>
      <c r="E75" s="130"/>
      <c r="F75" s="130"/>
      <c r="G75" s="130"/>
      <c r="H75" s="130"/>
      <c r="I75" s="130"/>
    </row>
    <row r="76" spans="1:9" s="126" customFormat="1" ht="12">
      <c r="A76" s="33"/>
      <c r="B76" s="129"/>
      <c r="C76" s="33"/>
      <c r="D76" s="130"/>
      <c r="E76" s="130"/>
      <c r="F76" s="130"/>
      <c r="G76" s="130"/>
      <c r="H76" s="130"/>
      <c r="I76" s="130"/>
    </row>
    <row r="77" spans="1:9" s="126" customFormat="1" ht="12">
      <c r="A77" s="33"/>
      <c r="B77" s="129"/>
      <c r="C77" s="33"/>
      <c r="D77" s="130"/>
      <c r="E77" s="130"/>
      <c r="F77" s="130"/>
      <c r="G77" s="130"/>
      <c r="H77" s="130"/>
      <c r="I77" s="130"/>
    </row>
    <row r="78" spans="1:9" s="126" customFormat="1" ht="12">
      <c r="A78" s="33"/>
      <c r="B78" s="129"/>
      <c r="C78" s="33"/>
      <c r="D78" s="130"/>
      <c r="E78" s="130"/>
      <c r="F78" s="130"/>
      <c r="G78" s="130"/>
      <c r="H78" s="130"/>
      <c r="I78" s="130"/>
    </row>
    <row r="79" spans="1:9" s="126" customFormat="1" ht="12">
      <c r="A79" s="33"/>
      <c r="B79" s="129"/>
      <c r="C79" s="33"/>
      <c r="D79" s="130"/>
      <c r="E79" s="130"/>
      <c r="F79" s="130"/>
      <c r="G79" s="130"/>
      <c r="H79" s="130"/>
      <c r="I79" s="130"/>
    </row>
    <row r="80" spans="1:9" s="126" customFormat="1" ht="12">
      <c r="A80" s="33"/>
      <c r="B80" s="129"/>
      <c r="C80" s="33"/>
      <c r="D80" s="130"/>
      <c r="E80" s="130"/>
      <c r="F80" s="130"/>
      <c r="G80" s="130"/>
      <c r="H80" s="130"/>
      <c r="I80" s="130"/>
    </row>
    <row r="81" spans="1:9" s="126" customFormat="1" ht="12">
      <c r="A81" s="33"/>
      <c r="B81" s="129"/>
      <c r="C81" s="33"/>
      <c r="D81" s="130"/>
      <c r="E81" s="130"/>
      <c r="F81" s="130"/>
      <c r="G81" s="130"/>
      <c r="H81" s="130"/>
      <c r="I81" s="130"/>
    </row>
    <row r="82" spans="1:9" s="126" customFormat="1" ht="12">
      <c r="A82" s="33"/>
      <c r="B82" s="129"/>
      <c r="C82" s="33"/>
      <c r="D82" s="130"/>
      <c r="E82" s="130"/>
      <c r="F82" s="130"/>
      <c r="G82" s="130"/>
      <c r="H82" s="130"/>
      <c r="I82" s="130"/>
    </row>
    <row r="83" spans="1:9" s="126" customFormat="1" ht="12">
      <c r="A83" s="33"/>
      <c r="B83" s="129"/>
      <c r="C83" s="33"/>
      <c r="D83" s="130"/>
      <c r="E83" s="130"/>
      <c r="F83" s="130"/>
      <c r="G83" s="130"/>
      <c r="H83" s="130"/>
      <c r="I83" s="130"/>
    </row>
    <row r="84" spans="1:9" s="126" customFormat="1" ht="12">
      <c r="A84" s="33"/>
      <c r="B84" s="129"/>
      <c r="C84" s="33"/>
      <c r="D84" s="130"/>
      <c r="E84" s="130"/>
      <c r="F84" s="130"/>
      <c r="G84" s="130"/>
      <c r="H84" s="130"/>
      <c r="I84" s="130"/>
    </row>
    <row r="85" spans="1:9" s="126" customFormat="1" ht="12">
      <c r="A85" s="33"/>
      <c r="B85" s="129"/>
      <c r="C85" s="33"/>
      <c r="D85" s="130"/>
      <c r="E85" s="130"/>
      <c r="F85" s="130"/>
      <c r="G85" s="130"/>
      <c r="H85" s="130"/>
      <c r="I85" s="130"/>
    </row>
    <row r="86" spans="1:9" s="126" customFormat="1" ht="12">
      <c r="A86" s="33"/>
      <c r="B86" s="129"/>
      <c r="C86" s="33"/>
      <c r="D86" s="130"/>
      <c r="E86" s="130"/>
      <c r="F86" s="130"/>
      <c r="G86" s="130"/>
      <c r="H86" s="130"/>
      <c r="I86" s="130"/>
    </row>
    <row r="87" spans="1:9" s="126" customFormat="1" ht="12">
      <c r="A87" s="33"/>
      <c r="B87" s="129"/>
      <c r="C87" s="33"/>
      <c r="D87" s="130"/>
      <c r="E87" s="130"/>
      <c r="F87" s="130"/>
      <c r="G87" s="130"/>
      <c r="H87" s="130"/>
      <c r="I87" s="130"/>
    </row>
    <row r="88" spans="1:9" s="126" customFormat="1" ht="12">
      <c r="A88" s="33"/>
      <c r="B88" s="129"/>
      <c r="C88" s="33"/>
      <c r="D88" s="130"/>
      <c r="E88" s="130"/>
      <c r="F88" s="130"/>
      <c r="G88" s="130"/>
      <c r="H88" s="130"/>
      <c r="I88" s="130"/>
    </row>
    <row r="89" spans="1:9" s="126" customFormat="1" ht="12">
      <c r="A89" s="33"/>
      <c r="B89" s="129"/>
      <c r="C89" s="33"/>
      <c r="D89" s="130"/>
      <c r="E89" s="130"/>
      <c r="F89" s="130"/>
      <c r="G89" s="130"/>
      <c r="H89" s="130"/>
      <c r="I89" s="130"/>
    </row>
    <row r="90" spans="1:9" s="126" customFormat="1" ht="12">
      <c r="A90" s="33"/>
      <c r="B90" s="129"/>
      <c r="C90" s="33"/>
      <c r="D90" s="130"/>
      <c r="E90" s="130"/>
      <c r="F90" s="130"/>
      <c r="G90" s="130"/>
      <c r="H90" s="130"/>
      <c r="I90" s="130"/>
    </row>
    <row r="91" spans="1:9" s="126" customFormat="1" ht="12">
      <c r="A91" s="33"/>
      <c r="B91" s="129"/>
      <c r="C91" s="33"/>
      <c r="D91" s="130"/>
      <c r="E91" s="130"/>
      <c r="F91" s="130"/>
      <c r="G91" s="130"/>
      <c r="H91" s="130"/>
      <c r="I91" s="130"/>
    </row>
    <row r="92" spans="1:9" s="126" customFormat="1" ht="12">
      <c r="A92" s="33"/>
      <c r="B92" s="129"/>
      <c r="C92" s="33"/>
      <c r="D92" s="130"/>
      <c r="E92" s="130"/>
      <c r="F92" s="130"/>
      <c r="G92" s="130"/>
      <c r="H92" s="130"/>
      <c r="I92" s="130"/>
    </row>
    <row r="93" spans="1:9" s="126" customFormat="1" ht="12">
      <c r="A93" s="33"/>
      <c r="B93" s="129"/>
      <c r="C93" s="33"/>
      <c r="D93" s="130"/>
      <c r="E93" s="130"/>
      <c r="F93" s="130"/>
      <c r="G93" s="130"/>
      <c r="H93" s="130"/>
      <c r="I93" s="130"/>
    </row>
    <row r="94" spans="1:9" s="126" customFormat="1" ht="12">
      <c r="A94" s="33"/>
      <c r="B94" s="129"/>
      <c r="C94" s="33"/>
      <c r="D94" s="130"/>
      <c r="E94" s="130"/>
      <c r="F94" s="130"/>
      <c r="G94" s="130"/>
      <c r="H94" s="130"/>
      <c r="I94" s="130"/>
    </row>
    <row r="95" spans="1:9" s="126" customFormat="1" ht="12">
      <c r="A95" s="33"/>
      <c r="B95" s="129"/>
      <c r="C95" s="33"/>
      <c r="D95" s="130"/>
      <c r="E95" s="130"/>
      <c r="F95" s="130"/>
      <c r="G95" s="130"/>
      <c r="H95" s="130"/>
      <c r="I95" s="130"/>
    </row>
    <row r="96" spans="1:9" s="126" customFormat="1" ht="12">
      <c r="A96" s="33"/>
      <c r="B96" s="129"/>
      <c r="C96" s="33"/>
      <c r="D96" s="130"/>
      <c r="E96" s="130"/>
      <c r="F96" s="130"/>
      <c r="G96" s="130"/>
      <c r="H96" s="130"/>
      <c r="I96" s="130"/>
    </row>
    <row r="97" spans="1:9" s="126" customFormat="1" ht="12">
      <c r="A97" s="33"/>
      <c r="B97" s="129"/>
      <c r="C97" s="33"/>
      <c r="D97" s="130"/>
      <c r="E97" s="130"/>
      <c r="F97" s="130"/>
      <c r="G97" s="130"/>
      <c r="H97" s="130"/>
      <c r="I97" s="130"/>
    </row>
    <row r="98" spans="1:9" s="126" customFormat="1" ht="12">
      <c r="A98" s="33"/>
      <c r="B98" s="129"/>
      <c r="C98" s="33"/>
      <c r="D98" s="130"/>
      <c r="E98" s="130"/>
      <c r="F98" s="130"/>
      <c r="G98" s="130"/>
      <c r="H98" s="130"/>
      <c r="I98" s="130"/>
    </row>
    <row r="99" spans="1:9" s="126" customFormat="1" ht="12">
      <c r="A99" s="33"/>
      <c r="B99" s="129"/>
      <c r="C99" s="33"/>
      <c r="D99" s="130"/>
      <c r="E99" s="130"/>
      <c r="F99" s="130"/>
      <c r="G99" s="130"/>
      <c r="H99" s="130"/>
      <c r="I99" s="130"/>
    </row>
    <row r="100" spans="1:9" s="126" customFormat="1" ht="12">
      <c r="A100" s="33"/>
      <c r="B100" s="129"/>
      <c r="C100" s="33"/>
      <c r="D100" s="130"/>
      <c r="E100" s="130"/>
      <c r="F100" s="130"/>
      <c r="G100" s="130"/>
      <c r="H100" s="130"/>
      <c r="I100" s="130"/>
    </row>
    <row r="101" spans="1:9" s="126" customFormat="1" ht="12">
      <c r="A101" s="33"/>
      <c r="B101" s="129"/>
      <c r="C101" s="33"/>
      <c r="D101" s="130"/>
      <c r="E101" s="130"/>
      <c r="F101" s="130"/>
      <c r="G101" s="130"/>
      <c r="H101" s="130"/>
      <c r="I101" s="130"/>
    </row>
    <row r="102" spans="1:9" s="126" customFormat="1" ht="12">
      <c r="A102" s="33"/>
      <c r="B102" s="129"/>
      <c r="C102" s="33"/>
      <c r="D102" s="130"/>
      <c r="E102" s="130"/>
      <c r="F102" s="130"/>
      <c r="G102" s="130"/>
      <c r="H102" s="130"/>
      <c r="I102" s="130"/>
    </row>
    <row r="103" spans="1:9" s="126" customFormat="1" ht="12">
      <c r="A103" s="33"/>
      <c r="B103" s="129"/>
      <c r="C103" s="33"/>
      <c r="D103" s="130"/>
      <c r="E103" s="130"/>
      <c r="F103" s="130"/>
      <c r="G103" s="130"/>
      <c r="H103" s="130"/>
      <c r="I103" s="130"/>
    </row>
    <row r="104" spans="1:9" s="126" customFormat="1" ht="12">
      <c r="A104" s="33"/>
      <c r="B104" s="129"/>
      <c r="C104" s="33"/>
      <c r="D104" s="130"/>
      <c r="E104" s="130"/>
      <c r="F104" s="130"/>
      <c r="G104" s="130"/>
      <c r="H104" s="130"/>
      <c r="I104" s="130"/>
    </row>
    <row r="105" spans="1:9" s="126" customFormat="1" ht="12">
      <c r="A105" s="33"/>
      <c r="B105" s="129"/>
      <c r="C105" s="33"/>
      <c r="D105" s="130"/>
      <c r="E105" s="130"/>
      <c r="F105" s="130"/>
      <c r="G105" s="130"/>
      <c r="H105" s="130"/>
      <c r="I105" s="130"/>
    </row>
    <row r="106" spans="1:9" s="126" customFormat="1" ht="12">
      <c r="A106" s="33"/>
      <c r="B106" s="129"/>
      <c r="C106" s="33"/>
      <c r="D106" s="130"/>
      <c r="E106" s="130"/>
      <c r="F106" s="130"/>
      <c r="G106" s="130"/>
      <c r="H106" s="130"/>
      <c r="I106" s="130"/>
    </row>
    <row r="107" spans="1:9" s="126" customFormat="1" ht="12">
      <c r="A107" s="33"/>
      <c r="B107" s="129"/>
      <c r="C107" s="33"/>
      <c r="D107" s="130"/>
      <c r="E107" s="130"/>
      <c r="F107" s="130"/>
      <c r="G107" s="130"/>
      <c r="H107" s="130"/>
      <c r="I107" s="130"/>
    </row>
    <row r="108" spans="1:9" s="126" customFormat="1" ht="12">
      <c r="A108" s="33"/>
      <c r="B108" s="129"/>
      <c r="C108" s="33"/>
      <c r="D108" s="130"/>
      <c r="E108" s="130"/>
      <c r="F108" s="130"/>
      <c r="G108" s="130"/>
      <c r="H108" s="130"/>
      <c r="I108" s="130"/>
    </row>
    <row r="109" spans="1:9" s="126" customFormat="1" ht="12">
      <c r="A109" s="33"/>
      <c r="B109" s="129"/>
      <c r="C109" s="33"/>
      <c r="D109" s="130"/>
      <c r="E109" s="130"/>
      <c r="F109" s="130"/>
      <c r="G109" s="130"/>
      <c r="H109" s="130"/>
      <c r="I109" s="130"/>
    </row>
    <row r="110" spans="1:9" s="126" customFormat="1" ht="12">
      <c r="A110" s="33"/>
      <c r="B110" s="129"/>
      <c r="C110" s="33"/>
      <c r="D110" s="130"/>
      <c r="E110" s="130"/>
      <c r="F110" s="130"/>
      <c r="G110" s="130"/>
      <c r="H110" s="130"/>
      <c r="I110" s="130"/>
    </row>
    <row r="111" spans="1:9" s="126" customFormat="1" ht="12">
      <c r="A111" s="33"/>
      <c r="B111" s="129"/>
      <c r="C111" s="33"/>
      <c r="D111" s="130"/>
      <c r="E111" s="130"/>
      <c r="F111" s="130"/>
      <c r="G111" s="130"/>
      <c r="H111" s="130"/>
      <c r="I111" s="130"/>
    </row>
    <row r="112" spans="1:9" s="126" customFormat="1" ht="12">
      <c r="A112" s="33"/>
      <c r="B112" s="129"/>
      <c r="C112" s="33"/>
      <c r="D112" s="130"/>
      <c r="E112" s="130"/>
      <c r="F112" s="130"/>
      <c r="G112" s="130"/>
      <c r="H112" s="130"/>
      <c r="I112" s="130"/>
    </row>
    <row r="113" spans="1:9" s="126" customFormat="1" ht="12">
      <c r="A113" s="33"/>
      <c r="B113" s="129"/>
      <c r="C113" s="33"/>
      <c r="D113" s="130"/>
      <c r="E113" s="130"/>
      <c r="F113" s="130"/>
      <c r="G113" s="130"/>
      <c r="H113" s="130"/>
      <c r="I113" s="130"/>
    </row>
    <row r="114" spans="1:9" s="126" customFormat="1" ht="12">
      <c r="A114" s="33"/>
      <c r="B114" s="129"/>
      <c r="C114" s="33"/>
      <c r="D114" s="130"/>
      <c r="E114" s="130"/>
      <c r="F114" s="130"/>
      <c r="G114" s="130"/>
      <c r="H114" s="130"/>
      <c r="I114" s="130"/>
    </row>
    <row r="115" spans="1:9" s="126" customFormat="1" ht="12">
      <c r="A115" s="33"/>
      <c r="B115" s="129"/>
      <c r="C115" s="33"/>
      <c r="D115" s="130"/>
      <c r="E115" s="130"/>
      <c r="F115" s="130"/>
      <c r="G115" s="130"/>
      <c r="H115" s="130"/>
      <c r="I115" s="130"/>
    </row>
    <row r="116" spans="1:9" s="126" customFormat="1" ht="12">
      <c r="A116" s="33"/>
      <c r="B116" s="129"/>
      <c r="C116" s="33"/>
      <c r="D116" s="130"/>
      <c r="E116" s="130"/>
      <c r="F116" s="130"/>
      <c r="G116" s="130"/>
      <c r="H116" s="130"/>
      <c r="I116" s="130"/>
    </row>
    <row r="117" spans="1:9" s="126" customFormat="1" ht="12">
      <c r="A117" s="33"/>
      <c r="B117" s="129"/>
      <c r="C117" s="33"/>
      <c r="D117" s="130"/>
      <c r="E117" s="130"/>
      <c r="F117" s="130"/>
      <c r="G117" s="130"/>
      <c r="H117" s="130"/>
      <c r="I117" s="130"/>
    </row>
    <row r="118" spans="1:9" s="126" customFormat="1" ht="12">
      <c r="A118" s="33"/>
      <c r="B118" s="129"/>
      <c r="C118" s="33"/>
      <c r="D118" s="130"/>
      <c r="E118" s="130"/>
      <c r="F118" s="130"/>
      <c r="G118" s="130"/>
      <c r="H118" s="130"/>
      <c r="I118" s="130"/>
    </row>
    <row r="119" spans="1:9" s="126" customFormat="1" ht="12">
      <c r="A119" s="33"/>
      <c r="B119" s="129"/>
      <c r="C119" s="33"/>
      <c r="D119" s="130"/>
      <c r="E119" s="130"/>
      <c r="F119" s="130"/>
      <c r="G119" s="130"/>
      <c r="H119" s="130"/>
      <c r="I119" s="130"/>
    </row>
    <row r="120" spans="1:9" s="126" customFormat="1" ht="12">
      <c r="A120" s="33"/>
      <c r="B120" s="129"/>
      <c r="C120" s="33"/>
      <c r="D120" s="130"/>
      <c r="E120" s="130"/>
      <c r="F120" s="130"/>
      <c r="G120" s="130"/>
      <c r="H120" s="130"/>
      <c r="I120" s="130"/>
    </row>
    <row r="121" spans="1:9" s="126" customFormat="1" ht="12">
      <c r="A121" s="33"/>
      <c r="B121" s="129"/>
      <c r="C121" s="33"/>
      <c r="D121" s="130"/>
      <c r="E121" s="130"/>
      <c r="F121" s="130"/>
      <c r="G121" s="130"/>
      <c r="H121" s="130"/>
      <c r="I121" s="130"/>
    </row>
    <row r="122" spans="1:9" s="126" customFormat="1" ht="12">
      <c r="A122" s="33"/>
      <c r="B122" s="129"/>
      <c r="C122" s="33"/>
      <c r="D122" s="130"/>
      <c r="E122" s="130"/>
      <c r="F122" s="130"/>
      <c r="G122" s="130"/>
      <c r="H122" s="130"/>
      <c r="I122" s="130"/>
    </row>
    <row r="123" spans="4:9" ht="12">
      <c r="D123" s="130"/>
      <c r="E123" s="130"/>
      <c r="F123" s="130"/>
      <c r="G123" s="130"/>
      <c r="H123" s="130"/>
      <c r="I123" s="130"/>
    </row>
    <row r="124" spans="4:9" ht="12">
      <c r="D124" s="130"/>
      <c r="E124" s="130"/>
      <c r="F124" s="130"/>
      <c r="G124" s="130"/>
      <c r="H124" s="130"/>
      <c r="I124" s="130"/>
    </row>
    <row r="125" spans="4:9" ht="12">
      <c r="D125" s="130"/>
      <c r="E125" s="130"/>
      <c r="F125" s="130"/>
      <c r="G125" s="130"/>
      <c r="H125" s="130"/>
      <c r="I125" s="130"/>
    </row>
    <row r="126" spans="4:9" ht="12">
      <c r="D126" s="130"/>
      <c r="E126" s="130"/>
      <c r="F126" s="130"/>
      <c r="G126" s="130"/>
      <c r="H126" s="130"/>
      <c r="I126" s="130"/>
    </row>
    <row r="127" spans="4:9" ht="12">
      <c r="D127" s="130"/>
      <c r="E127" s="130"/>
      <c r="F127" s="130"/>
      <c r="G127" s="130"/>
      <c r="H127" s="130"/>
      <c r="I127" s="130"/>
    </row>
    <row r="128" spans="4:9" ht="12">
      <c r="D128" s="130"/>
      <c r="E128" s="130"/>
      <c r="F128" s="130"/>
      <c r="G128" s="130"/>
      <c r="H128" s="130"/>
      <c r="I128" s="130"/>
    </row>
    <row r="129" spans="4:9" ht="12">
      <c r="D129" s="130"/>
      <c r="E129" s="130"/>
      <c r="F129" s="130"/>
      <c r="G129" s="130"/>
      <c r="H129" s="130"/>
      <c r="I129" s="130"/>
    </row>
    <row r="130" spans="4:9" ht="12">
      <c r="D130" s="130"/>
      <c r="E130" s="130"/>
      <c r="F130" s="130"/>
      <c r="G130" s="130"/>
      <c r="H130" s="130"/>
      <c r="I130" s="130"/>
    </row>
    <row r="131" spans="4:9" ht="12">
      <c r="D131" s="130"/>
      <c r="E131" s="130"/>
      <c r="F131" s="130"/>
      <c r="G131" s="130"/>
      <c r="H131" s="130"/>
      <c r="I131" s="130"/>
    </row>
    <row r="132" spans="4:9" ht="12">
      <c r="D132" s="130"/>
      <c r="E132" s="130"/>
      <c r="F132" s="130"/>
      <c r="G132" s="130"/>
      <c r="H132" s="130"/>
      <c r="I132" s="130"/>
    </row>
    <row r="133" spans="4:9" ht="12">
      <c r="D133" s="130"/>
      <c r="E133" s="130"/>
      <c r="F133" s="130"/>
      <c r="G133" s="130"/>
      <c r="H133" s="130"/>
      <c r="I133" s="130"/>
    </row>
    <row r="134" spans="4:9" ht="12">
      <c r="D134" s="130"/>
      <c r="E134" s="130"/>
      <c r="F134" s="130"/>
      <c r="G134" s="130"/>
      <c r="H134" s="130"/>
      <c r="I134" s="130"/>
    </row>
    <row r="135" spans="4:9" ht="12">
      <c r="D135" s="130"/>
      <c r="E135" s="130"/>
      <c r="F135" s="130"/>
      <c r="G135" s="130"/>
      <c r="H135" s="130"/>
      <c r="I135" s="130"/>
    </row>
    <row r="136" spans="4:9" ht="12">
      <c r="D136" s="130"/>
      <c r="E136" s="130"/>
      <c r="F136" s="130"/>
      <c r="G136" s="130"/>
      <c r="H136" s="130"/>
      <c r="I136" s="130"/>
    </row>
    <row r="137" spans="4:9" ht="12">
      <c r="D137" s="130"/>
      <c r="E137" s="130"/>
      <c r="F137" s="130"/>
      <c r="G137" s="130"/>
      <c r="H137" s="130"/>
      <c r="I137" s="130"/>
    </row>
    <row r="138" spans="4:9" ht="12">
      <c r="D138" s="130"/>
      <c r="E138" s="130"/>
      <c r="F138" s="130"/>
      <c r="G138" s="130"/>
      <c r="H138" s="130"/>
      <c r="I138" s="130"/>
    </row>
    <row r="139" spans="4:9" ht="12">
      <c r="D139" s="130"/>
      <c r="E139" s="130"/>
      <c r="F139" s="130"/>
      <c r="G139" s="130"/>
      <c r="H139" s="130"/>
      <c r="I139" s="130"/>
    </row>
    <row r="140" spans="4:9" ht="12">
      <c r="D140" s="130"/>
      <c r="E140" s="130"/>
      <c r="F140" s="130"/>
      <c r="G140" s="130"/>
      <c r="H140" s="130"/>
      <c r="I140" s="130"/>
    </row>
    <row r="141" spans="4:9" ht="12">
      <c r="D141" s="130"/>
      <c r="E141" s="130"/>
      <c r="F141" s="130"/>
      <c r="G141" s="130"/>
      <c r="H141" s="130"/>
      <c r="I141" s="130"/>
    </row>
    <row r="142" spans="4:9" ht="12">
      <c r="D142" s="130"/>
      <c r="E142" s="130"/>
      <c r="F142" s="130"/>
      <c r="G142" s="130"/>
      <c r="H142" s="130"/>
      <c r="I142" s="130"/>
    </row>
    <row r="143" spans="4:9" ht="12">
      <c r="D143" s="130"/>
      <c r="E143" s="130"/>
      <c r="F143" s="130"/>
      <c r="G143" s="130"/>
      <c r="H143" s="130"/>
      <c r="I143" s="130"/>
    </row>
    <row r="144" spans="4:9" ht="12">
      <c r="D144" s="130"/>
      <c r="E144" s="130"/>
      <c r="F144" s="130"/>
      <c r="G144" s="130"/>
      <c r="H144" s="130"/>
      <c r="I144" s="130"/>
    </row>
    <row r="145" spans="4:9" ht="12">
      <c r="D145" s="130"/>
      <c r="E145" s="130"/>
      <c r="F145" s="130"/>
      <c r="G145" s="130"/>
      <c r="H145" s="130"/>
      <c r="I145" s="130"/>
    </row>
    <row r="146" spans="4:9" ht="12">
      <c r="D146" s="130"/>
      <c r="E146" s="130"/>
      <c r="F146" s="130"/>
      <c r="G146" s="130"/>
      <c r="H146" s="130"/>
      <c r="I146" s="130"/>
    </row>
    <row r="147" spans="4:9" ht="12">
      <c r="D147" s="130"/>
      <c r="E147" s="130"/>
      <c r="F147" s="130"/>
      <c r="G147" s="130"/>
      <c r="H147" s="130"/>
      <c r="I147" s="130"/>
    </row>
    <row r="148" spans="4:9" ht="12">
      <c r="D148" s="130"/>
      <c r="E148" s="130"/>
      <c r="F148" s="130"/>
      <c r="G148" s="130"/>
      <c r="H148" s="130"/>
      <c r="I148" s="130"/>
    </row>
    <row r="149" spans="4:9" ht="12">
      <c r="D149" s="130"/>
      <c r="E149" s="130"/>
      <c r="F149" s="130"/>
      <c r="G149" s="130"/>
      <c r="H149" s="130"/>
      <c r="I149" s="130"/>
    </row>
    <row r="150" spans="4:9" ht="12">
      <c r="D150" s="130"/>
      <c r="E150" s="130"/>
      <c r="F150" s="130"/>
      <c r="G150" s="130"/>
      <c r="H150" s="130"/>
      <c r="I150" s="130"/>
    </row>
    <row r="151" spans="4:9" ht="12">
      <c r="D151" s="130"/>
      <c r="E151" s="130"/>
      <c r="F151" s="130"/>
      <c r="G151" s="130"/>
      <c r="H151" s="130"/>
      <c r="I151" s="130"/>
    </row>
    <row r="152" spans="4:9" ht="12">
      <c r="D152" s="130"/>
      <c r="E152" s="130"/>
      <c r="F152" s="130"/>
      <c r="G152" s="130"/>
      <c r="H152" s="130"/>
      <c r="I152" s="130"/>
    </row>
    <row r="153" spans="4:9" ht="12">
      <c r="D153" s="130"/>
      <c r="E153" s="130"/>
      <c r="F153" s="130"/>
      <c r="G153" s="130"/>
      <c r="H153" s="130"/>
      <c r="I153" s="130"/>
    </row>
    <row r="154" spans="4:9" ht="12">
      <c r="D154" s="130"/>
      <c r="E154" s="130"/>
      <c r="F154" s="130"/>
      <c r="G154" s="130"/>
      <c r="H154" s="130"/>
      <c r="I154" s="130"/>
    </row>
    <row r="155" spans="4:9" ht="12">
      <c r="D155" s="130"/>
      <c r="E155" s="130"/>
      <c r="F155" s="130"/>
      <c r="G155" s="130"/>
      <c r="H155" s="130"/>
      <c r="I155" s="130"/>
    </row>
    <row r="156" spans="4:9" ht="12">
      <c r="D156" s="130"/>
      <c r="E156" s="130"/>
      <c r="F156" s="130"/>
      <c r="G156" s="130"/>
      <c r="H156" s="130"/>
      <c r="I156" s="130"/>
    </row>
    <row r="157" spans="4:9" ht="12">
      <c r="D157" s="130"/>
      <c r="E157" s="130"/>
      <c r="F157" s="130"/>
      <c r="G157" s="130"/>
      <c r="H157" s="130"/>
      <c r="I157" s="130"/>
    </row>
    <row r="158" spans="4:9" ht="12">
      <c r="D158" s="130"/>
      <c r="E158" s="130"/>
      <c r="F158" s="130"/>
      <c r="G158" s="130"/>
      <c r="H158" s="130"/>
      <c r="I158" s="130"/>
    </row>
    <row r="159" spans="4:9" ht="12">
      <c r="D159" s="130"/>
      <c r="E159" s="130"/>
      <c r="F159" s="130"/>
      <c r="G159" s="130"/>
      <c r="H159" s="130"/>
      <c r="I159" s="130"/>
    </row>
    <row r="160" spans="4:9" ht="12">
      <c r="D160" s="130"/>
      <c r="E160" s="130"/>
      <c r="F160" s="130"/>
      <c r="G160" s="130"/>
      <c r="H160" s="130"/>
      <c r="I160" s="130"/>
    </row>
    <row r="161" spans="4:9" ht="12">
      <c r="D161" s="130"/>
      <c r="E161" s="130"/>
      <c r="F161" s="130"/>
      <c r="G161" s="130"/>
      <c r="H161" s="130"/>
      <c r="I161" s="130"/>
    </row>
    <row r="162" spans="4:9" ht="12">
      <c r="D162" s="130"/>
      <c r="E162" s="130"/>
      <c r="F162" s="130"/>
      <c r="G162" s="130"/>
      <c r="H162" s="130"/>
      <c r="I162" s="130"/>
    </row>
    <row r="163" spans="4:9" ht="12">
      <c r="D163" s="130"/>
      <c r="E163" s="130"/>
      <c r="F163" s="130"/>
      <c r="G163" s="130"/>
      <c r="H163" s="130"/>
      <c r="I163" s="130"/>
    </row>
    <row r="164" spans="4:9" ht="12">
      <c r="D164" s="130"/>
      <c r="E164" s="130"/>
      <c r="F164" s="130"/>
      <c r="G164" s="130"/>
      <c r="H164" s="130"/>
      <c r="I164" s="130"/>
    </row>
    <row r="165" spans="4:9" ht="12">
      <c r="D165" s="130"/>
      <c r="E165" s="130"/>
      <c r="F165" s="130"/>
      <c r="G165" s="130"/>
      <c r="H165" s="130"/>
      <c r="I165" s="130"/>
    </row>
    <row r="166" spans="4:9" ht="12">
      <c r="D166" s="130"/>
      <c r="E166" s="130"/>
      <c r="F166" s="130"/>
      <c r="G166" s="130"/>
      <c r="H166" s="130"/>
      <c r="I166" s="130"/>
    </row>
    <row r="167" spans="4:9" ht="12">
      <c r="D167" s="130"/>
      <c r="E167" s="130"/>
      <c r="F167" s="130"/>
      <c r="G167" s="130"/>
      <c r="H167" s="130"/>
      <c r="I167" s="130"/>
    </row>
    <row r="168" spans="4:9" ht="12">
      <c r="D168" s="130"/>
      <c r="E168" s="130"/>
      <c r="F168" s="130"/>
      <c r="G168" s="130"/>
      <c r="H168" s="130"/>
      <c r="I168" s="130"/>
    </row>
    <row r="169" spans="4:9" ht="12">
      <c r="D169" s="130"/>
      <c r="E169" s="130"/>
      <c r="F169" s="130"/>
      <c r="G169" s="130"/>
      <c r="H169" s="130"/>
      <c r="I169" s="130"/>
    </row>
    <row r="170" spans="4:9" ht="12">
      <c r="D170" s="130"/>
      <c r="E170" s="130"/>
      <c r="F170" s="130"/>
      <c r="G170" s="130"/>
      <c r="H170" s="130"/>
      <c r="I170" s="130"/>
    </row>
    <row r="171" spans="4:9" ht="12">
      <c r="D171" s="130"/>
      <c r="E171" s="130"/>
      <c r="F171" s="130"/>
      <c r="G171" s="130"/>
      <c r="H171" s="130"/>
      <c r="I171" s="130"/>
    </row>
    <row r="172" spans="4:9" ht="12">
      <c r="D172" s="130"/>
      <c r="E172" s="130"/>
      <c r="F172" s="130"/>
      <c r="G172" s="130"/>
      <c r="H172" s="130"/>
      <c r="I172" s="130"/>
    </row>
    <row r="173" spans="4:9" ht="12">
      <c r="D173" s="130"/>
      <c r="E173" s="130"/>
      <c r="F173" s="130"/>
      <c r="G173" s="130"/>
      <c r="H173" s="130"/>
      <c r="I173" s="130"/>
    </row>
    <row r="174" spans="4:9" ht="12">
      <c r="D174" s="130"/>
      <c r="E174" s="130"/>
      <c r="F174" s="130"/>
      <c r="G174" s="130"/>
      <c r="H174" s="130"/>
      <c r="I174" s="130"/>
    </row>
    <row r="175" spans="4:9" ht="12">
      <c r="D175" s="130"/>
      <c r="E175" s="130"/>
      <c r="F175" s="130"/>
      <c r="G175" s="130"/>
      <c r="H175" s="130"/>
      <c r="I175" s="130"/>
    </row>
    <row r="176" spans="4:9" ht="12">
      <c r="D176" s="130"/>
      <c r="E176" s="130"/>
      <c r="F176" s="130"/>
      <c r="G176" s="130"/>
      <c r="H176" s="130"/>
      <c r="I176" s="130"/>
    </row>
    <row r="177" spans="4:9" ht="12">
      <c r="D177" s="130"/>
      <c r="E177" s="130"/>
      <c r="F177" s="130"/>
      <c r="G177" s="130"/>
      <c r="H177" s="130"/>
      <c r="I177" s="130"/>
    </row>
    <row r="178" spans="4:9" ht="12">
      <c r="D178" s="130"/>
      <c r="E178" s="130"/>
      <c r="F178" s="130"/>
      <c r="G178" s="130"/>
      <c r="H178" s="130"/>
      <c r="I178" s="130"/>
    </row>
    <row r="179" spans="4:9" ht="12">
      <c r="D179" s="130"/>
      <c r="E179" s="130"/>
      <c r="F179" s="130"/>
      <c r="G179" s="130"/>
      <c r="H179" s="130"/>
      <c r="I179" s="130"/>
    </row>
    <row r="180" spans="4:9" ht="12">
      <c r="D180" s="130"/>
      <c r="E180" s="130"/>
      <c r="F180" s="130"/>
      <c r="G180" s="130"/>
      <c r="H180" s="130"/>
      <c r="I180" s="130"/>
    </row>
    <row r="181" spans="4:9" ht="12">
      <c r="D181" s="130"/>
      <c r="E181" s="130"/>
      <c r="F181" s="130"/>
      <c r="G181" s="130"/>
      <c r="H181" s="130"/>
      <c r="I181" s="130"/>
    </row>
    <row r="182" spans="4:9" ht="12">
      <c r="D182" s="130"/>
      <c r="E182" s="130"/>
      <c r="F182" s="130"/>
      <c r="G182" s="130"/>
      <c r="H182" s="130"/>
      <c r="I182" s="130"/>
    </row>
    <row r="183" spans="4:9" ht="12">
      <c r="D183" s="130"/>
      <c r="E183" s="130"/>
      <c r="F183" s="130"/>
      <c r="G183" s="130"/>
      <c r="H183" s="130"/>
      <c r="I183" s="130"/>
    </row>
    <row r="184" spans="4:9" ht="12">
      <c r="D184" s="130"/>
      <c r="E184" s="130"/>
      <c r="F184" s="130"/>
      <c r="G184" s="130"/>
      <c r="H184" s="130"/>
      <c r="I184" s="130"/>
    </row>
    <row r="185" spans="4:9" ht="12">
      <c r="D185" s="130"/>
      <c r="E185" s="130"/>
      <c r="F185" s="130"/>
      <c r="G185" s="130"/>
      <c r="H185" s="130"/>
      <c r="I185" s="130"/>
    </row>
    <row r="186" spans="4:9" ht="12">
      <c r="D186" s="130"/>
      <c r="E186" s="130"/>
      <c r="F186" s="130"/>
      <c r="G186" s="130"/>
      <c r="H186" s="130"/>
      <c r="I186" s="130"/>
    </row>
    <row r="187" spans="4:9" ht="12">
      <c r="D187" s="130"/>
      <c r="E187" s="130"/>
      <c r="F187" s="130"/>
      <c r="G187" s="130"/>
      <c r="H187" s="130"/>
      <c r="I187" s="130"/>
    </row>
    <row r="188" spans="4:9" ht="12">
      <c r="D188" s="130"/>
      <c r="E188" s="130"/>
      <c r="F188" s="130"/>
      <c r="G188" s="130"/>
      <c r="H188" s="130"/>
      <c r="I188" s="130"/>
    </row>
    <row r="189" spans="4:9" ht="12">
      <c r="D189" s="130"/>
      <c r="E189" s="130"/>
      <c r="F189" s="130"/>
      <c r="G189" s="130"/>
      <c r="H189" s="130"/>
      <c r="I189" s="130"/>
    </row>
    <row r="190" spans="4:9" ht="12">
      <c r="D190" s="130"/>
      <c r="E190" s="130"/>
      <c r="F190" s="130"/>
      <c r="G190" s="130"/>
      <c r="H190" s="130"/>
      <c r="I190" s="130"/>
    </row>
    <row r="191" spans="4:9" ht="12">
      <c r="D191" s="130"/>
      <c r="E191" s="130"/>
      <c r="F191" s="130"/>
      <c r="G191" s="130"/>
      <c r="H191" s="130"/>
      <c r="I191" s="130"/>
    </row>
    <row r="192" spans="4:9" ht="12">
      <c r="D192" s="130"/>
      <c r="E192" s="130"/>
      <c r="F192" s="130"/>
      <c r="G192" s="130"/>
      <c r="H192" s="130"/>
      <c r="I192" s="130"/>
    </row>
    <row r="193" spans="4:9" ht="12">
      <c r="D193" s="130"/>
      <c r="E193" s="130"/>
      <c r="F193" s="130"/>
      <c r="G193" s="130"/>
      <c r="H193" s="130"/>
      <c r="I193" s="130"/>
    </row>
    <row r="194" spans="4:9" ht="12">
      <c r="D194" s="130"/>
      <c r="E194" s="130"/>
      <c r="F194" s="130"/>
      <c r="G194" s="130"/>
      <c r="H194" s="130"/>
      <c r="I194" s="130"/>
    </row>
    <row r="195" spans="4:9" ht="12">
      <c r="D195" s="130"/>
      <c r="E195" s="130"/>
      <c r="F195" s="130"/>
      <c r="G195" s="130"/>
      <c r="H195" s="130"/>
      <c r="I195" s="130"/>
    </row>
    <row r="196" spans="4:9" ht="12">
      <c r="D196" s="130"/>
      <c r="E196" s="130"/>
      <c r="F196" s="130"/>
      <c r="G196" s="130"/>
      <c r="H196" s="130"/>
      <c r="I196" s="130"/>
    </row>
    <row r="197" spans="4:9" ht="12">
      <c r="D197" s="130"/>
      <c r="E197" s="130"/>
      <c r="F197" s="130"/>
      <c r="G197" s="130"/>
      <c r="H197" s="130"/>
      <c r="I197" s="130"/>
    </row>
    <row r="198" spans="4:9" ht="12">
      <c r="D198" s="130"/>
      <c r="E198" s="130"/>
      <c r="F198" s="130"/>
      <c r="G198" s="130"/>
      <c r="H198" s="130"/>
      <c r="I198" s="130"/>
    </row>
    <row r="199" spans="4:9" ht="12">
      <c r="D199" s="130"/>
      <c r="E199" s="130"/>
      <c r="F199" s="130"/>
      <c r="G199" s="130"/>
      <c r="H199" s="130"/>
      <c r="I199" s="130"/>
    </row>
    <row r="200" spans="4:9" ht="12">
      <c r="D200" s="130"/>
      <c r="E200" s="130"/>
      <c r="F200" s="130"/>
      <c r="G200" s="130"/>
      <c r="H200" s="130"/>
      <c r="I200" s="130"/>
    </row>
    <row r="201" spans="4:9" ht="12">
      <c r="D201" s="130"/>
      <c r="E201" s="130"/>
      <c r="F201" s="130"/>
      <c r="G201" s="130"/>
      <c r="H201" s="130"/>
      <c r="I201" s="130"/>
    </row>
    <row r="202" spans="4:9" ht="12">
      <c r="D202" s="130"/>
      <c r="E202" s="130"/>
      <c r="F202" s="130"/>
      <c r="G202" s="130"/>
      <c r="H202" s="130"/>
      <c r="I202" s="130"/>
    </row>
    <row r="203" spans="4:9" ht="12">
      <c r="D203" s="130"/>
      <c r="E203" s="130"/>
      <c r="F203" s="130"/>
      <c r="G203" s="130"/>
      <c r="H203" s="130"/>
      <c r="I203" s="130"/>
    </row>
    <row r="204" spans="4:9" ht="12">
      <c r="D204" s="130"/>
      <c r="E204" s="130"/>
      <c r="F204" s="130"/>
      <c r="G204" s="130"/>
      <c r="H204" s="130"/>
      <c r="I204" s="130"/>
    </row>
    <row r="205" spans="4:9" ht="12">
      <c r="D205" s="130"/>
      <c r="E205" s="130"/>
      <c r="F205" s="130"/>
      <c r="G205" s="130"/>
      <c r="H205" s="130"/>
      <c r="I205" s="130"/>
    </row>
    <row r="206" spans="4:9" ht="12">
      <c r="D206" s="130"/>
      <c r="E206" s="130"/>
      <c r="F206" s="130"/>
      <c r="G206" s="130"/>
      <c r="H206" s="130"/>
      <c r="I206" s="130"/>
    </row>
    <row r="207" spans="4:9" ht="12">
      <c r="D207" s="130"/>
      <c r="E207" s="130"/>
      <c r="F207" s="130"/>
      <c r="G207" s="130"/>
      <c r="H207" s="130"/>
      <c r="I207" s="130"/>
    </row>
    <row r="208" spans="4:9" ht="12">
      <c r="D208" s="130"/>
      <c r="E208" s="130"/>
      <c r="F208" s="130"/>
      <c r="G208" s="130"/>
      <c r="H208" s="130"/>
      <c r="I208" s="130"/>
    </row>
    <row r="209" spans="4:9" ht="12">
      <c r="D209" s="130"/>
      <c r="E209" s="130"/>
      <c r="F209" s="130"/>
      <c r="G209" s="130"/>
      <c r="H209" s="130"/>
      <c r="I209" s="130"/>
    </row>
    <row r="210" spans="4:9" ht="12">
      <c r="D210" s="130"/>
      <c r="E210" s="130"/>
      <c r="F210" s="130"/>
      <c r="G210" s="130"/>
      <c r="H210" s="130"/>
      <c r="I210" s="130"/>
    </row>
    <row r="211" spans="4:9" ht="12">
      <c r="D211" s="130"/>
      <c r="E211" s="130"/>
      <c r="F211" s="130"/>
      <c r="G211" s="130"/>
      <c r="H211" s="130"/>
      <c r="I211" s="130"/>
    </row>
    <row r="212" spans="4:9" ht="12">
      <c r="D212" s="130"/>
      <c r="E212" s="130"/>
      <c r="F212" s="130"/>
      <c r="G212" s="130"/>
      <c r="H212" s="130"/>
      <c r="I212" s="130"/>
    </row>
    <row r="213" spans="4:9" ht="12">
      <c r="D213" s="130"/>
      <c r="E213" s="130"/>
      <c r="F213" s="130"/>
      <c r="G213" s="130"/>
      <c r="H213" s="130"/>
      <c r="I213" s="130"/>
    </row>
    <row r="214" spans="4:9" ht="12">
      <c r="D214" s="130"/>
      <c r="E214" s="130"/>
      <c r="F214" s="130"/>
      <c r="G214" s="130"/>
      <c r="H214" s="130"/>
      <c r="I214" s="130"/>
    </row>
    <row r="215" spans="4:9" ht="12">
      <c r="D215" s="130"/>
      <c r="E215" s="130"/>
      <c r="F215" s="130"/>
      <c r="G215" s="130"/>
      <c r="H215" s="130"/>
      <c r="I215" s="130"/>
    </row>
    <row r="216" spans="4:9" ht="12">
      <c r="D216" s="130"/>
      <c r="E216" s="130"/>
      <c r="F216" s="130"/>
      <c r="G216" s="130"/>
      <c r="H216" s="130"/>
      <c r="I216" s="130"/>
    </row>
    <row r="217" spans="4:9" ht="12">
      <c r="D217" s="130"/>
      <c r="E217" s="130"/>
      <c r="F217" s="130"/>
      <c r="G217" s="130"/>
      <c r="H217" s="130"/>
      <c r="I217" s="130"/>
    </row>
    <row r="218" spans="4:9" ht="12">
      <c r="D218" s="130"/>
      <c r="E218" s="130"/>
      <c r="F218" s="130"/>
      <c r="G218" s="130"/>
      <c r="H218" s="130"/>
      <c r="I218" s="130"/>
    </row>
    <row r="219" spans="4:9" ht="12">
      <c r="D219" s="130"/>
      <c r="E219" s="130"/>
      <c r="F219" s="130"/>
      <c r="G219" s="130"/>
      <c r="H219" s="130"/>
      <c r="I219" s="130"/>
    </row>
    <row r="220" spans="4:9" ht="12">
      <c r="D220" s="130"/>
      <c r="E220" s="130"/>
      <c r="F220" s="130"/>
      <c r="G220" s="130"/>
      <c r="H220" s="130"/>
      <c r="I220" s="130"/>
    </row>
    <row r="221" spans="4:9" ht="12">
      <c r="D221" s="130"/>
      <c r="E221" s="130"/>
      <c r="F221" s="130"/>
      <c r="G221" s="130"/>
      <c r="H221" s="130"/>
      <c r="I221" s="130"/>
    </row>
    <row r="222" spans="4:9" ht="12">
      <c r="D222" s="130"/>
      <c r="E222" s="130"/>
      <c r="F222" s="130"/>
      <c r="G222" s="130"/>
      <c r="H222" s="130"/>
      <c r="I222" s="130"/>
    </row>
    <row r="223" spans="4:9" ht="12">
      <c r="D223" s="130"/>
      <c r="E223" s="130"/>
      <c r="F223" s="130"/>
      <c r="G223" s="130"/>
      <c r="H223" s="130"/>
      <c r="I223" s="130"/>
    </row>
    <row r="224" spans="4:9" ht="12">
      <c r="D224" s="130"/>
      <c r="E224" s="130"/>
      <c r="F224" s="130"/>
      <c r="G224" s="130"/>
      <c r="H224" s="130"/>
      <c r="I224" s="130"/>
    </row>
    <row r="225" spans="4:9" ht="12">
      <c r="D225" s="130"/>
      <c r="E225" s="130"/>
      <c r="F225" s="130"/>
      <c r="G225" s="130"/>
      <c r="H225" s="130"/>
      <c r="I225" s="130"/>
    </row>
    <row r="226" spans="4:9" ht="12">
      <c r="D226" s="130"/>
      <c r="E226" s="130"/>
      <c r="F226" s="130"/>
      <c r="G226" s="130"/>
      <c r="H226" s="130"/>
      <c r="I226" s="130"/>
    </row>
    <row r="227" spans="4:9" ht="12">
      <c r="D227" s="130"/>
      <c r="E227" s="130"/>
      <c r="F227" s="130"/>
      <c r="G227" s="130"/>
      <c r="H227" s="130"/>
      <c r="I227" s="130"/>
    </row>
    <row r="228" spans="4:9" ht="12">
      <c r="D228" s="130"/>
      <c r="E228" s="130"/>
      <c r="F228" s="130"/>
      <c r="G228" s="130"/>
      <c r="H228" s="130"/>
      <c r="I228" s="130"/>
    </row>
    <row r="229" spans="4:9" ht="12">
      <c r="D229" s="130"/>
      <c r="E229" s="130"/>
      <c r="F229" s="130"/>
      <c r="G229" s="130"/>
      <c r="H229" s="130"/>
      <c r="I229" s="130"/>
    </row>
    <row r="230" spans="4:9" ht="12">
      <c r="D230" s="130"/>
      <c r="E230" s="130"/>
      <c r="F230" s="130"/>
      <c r="G230" s="130"/>
      <c r="H230" s="130"/>
      <c r="I230" s="130"/>
    </row>
    <row r="231" spans="4:9" ht="12">
      <c r="D231" s="130"/>
      <c r="E231" s="130"/>
      <c r="F231" s="130"/>
      <c r="G231" s="130"/>
      <c r="H231" s="130"/>
      <c r="I231" s="130"/>
    </row>
    <row r="232" spans="4:9" ht="12">
      <c r="D232" s="130"/>
      <c r="E232" s="130"/>
      <c r="F232" s="130"/>
      <c r="G232" s="130"/>
      <c r="H232" s="130"/>
      <c r="I232" s="130"/>
    </row>
    <row r="233" spans="4:9" ht="12">
      <c r="D233" s="130"/>
      <c r="E233" s="130"/>
      <c r="F233" s="130"/>
      <c r="G233" s="130"/>
      <c r="H233" s="130"/>
      <c r="I233" s="130"/>
    </row>
    <row r="234" spans="4:9" ht="12">
      <c r="D234" s="130"/>
      <c r="E234" s="130"/>
      <c r="F234" s="130"/>
      <c r="G234" s="130"/>
      <c r="H234" s="130"/>
      <c r="I234" s="130"/>
    </row>
    <row r="235" spans="4:9" ht="12">
      <c r="D235" s="130"/>
      <c r="E235" s="130"/>
      <c r="F235" s="130"/>
      <c r="G235" s="130"/>
      <c r="H235" s="130"/>
      <c r="I235" s="130"/>
    </row>
    <row r="236" spans="4:9" ht="12">
      <c r="D236" s="130"/>
      <c r="E236" s="130"/>
      <c r="F236" s="130"/>
      <c r="G236" s="130"/>
      <c r="H236" s="130"/>
      <c r="I236" s="130"/>
    </row>
    <row r="237" spans="4:9" ht="12">
      <c r="D237" s="130"/>
      <c r="E237" s="130"/>
      <c r="F237" s="130"/>
      <c r="G237" s="130"/>
      <c r="H237" s="130"/>
      <c r="I237" s="130"/>
    </row>
    <row r="238" spans="4:9" ht="12">
      <c r="D238" s="130"/>
      <c r="E238" s="130"/>
      <c r="F238" s="130"/>
      <c r="G238" s="130"/>
      <c r="H238" s="130"/>
      <c r="I238" s="130"/>
    </row>
    <row r="239" spans="4:9" ht="12">
      <c r="D239" s="130"/>
      <c r="E239" s="130"/>
      <c r="F239" s="130"/>
      <c r="G239" s="130"/>
      <c r="H239" s="130"/>
      <c r="I239" s="130"/>
    </row>
    <row r="240" spans="4:9" ht="12">
      <c r="D240" s="130"/>
      <c r="E240" s="130"/>
      <c r="F240" s="130"/>
      <c r="G240" s="130"/>
      <c r="H240" s="130"/>
      <c r="I240" s="130"/>
    </row>
    <row r="241" spans="4:9" ht="12">
      <c r="D241" s="130"/>
      <c r="E241" s="130"/>
      <c r="F241" s="130"/>
      <c r="G241" s="130"/>
      <c r="H241" s="130"/>
      <c r="I241" s="130"/>
    </row>
    <row r="242" spans="4:9" ht="12">
      <c r="D242" s="130"/>
      <c r="E242" s="130"/>
      <c r="F242" s="130"/>
      <c r="G242" s="130"/>
      <c r="H242" s="130"/>
      <c r="I242" s="130"/>
    </row>
    <row r="243" spans="4:9" ht="12">
      <c r="D243" s="130"/>
      <c r="E243" s="130"/>
      <c r="F243" s="130"/>
      <c r="G243" s="130"/>
      <c r="H243" s="130"/>
      <c r="I243" s="130"/>
    </row>
    <row r="244" spans="4:9" ht="12">
      <c r="D244" s="130"/>
      <c r="E244" s="130"/>
      <c r="F244" s="130"/>
      <c r="G244" s="130"/>
      <c r="H244" s="130"/>
      <c r="I244" s="130"/>
    </row>
    <row r="245" spans="4:9" ht="12">
      <c r="D245" s="130"/>
      <c r="E245" s="130"/>
      <c r="F245" s="130"/>
      <c r="G245" s="130"/>
      <c r="H245" s="130"/>
      <c r="I245" s="130"/>
    </row>
    <row r="246" spans="4:9" ht="12">
      <c r="D246" s="130"/>
      <c r="E246" s="130"/>
      <c r="F246" s="130"/>
      <c r="G246" s="130"/>
      <c r="H246" s="130"/>
      <c r="I246" s="130"/>
    </row>
    <row r="247" spans="4:9" ht="12">
      <c r="D247" s="130"/>
      <c r="E247" s="130"/>
      <c r="F247" s="130"/>
      <c r="G247" s="130"/>
      <c r="H247" s="130"/>
      <c r="I247" s="130"/>
    </row>
    <row r="248" spans="4:9" ht="12">
      <c r="D248" s="130"/>
      <c r="E248" s="130"/>
      <c r="F248" s="130"/>
      <c r="G248" s="130"/>
      <c r="H248" s="130"/>
      <c r="I248" s="130"/>
    </row>
    <row r="249" spans="4:9" ht="12">
      <c r="D249" s="130"/>
      <c r="E249" s="130"/>
      <c r="F249" s="130"/>
      <c r="G249" s="130"/>
      <c r="H249" s="130"/>
      <c r="I249" s="130"/>
    </row>
    <row r="250" spans="4:9" ht="12">
      <c r="D250" s="130"/>
      <c r="E250" s="130"/>
      <c r="F250" s="130"/>
      <c r="G250" s="130"/>
      <c r="H250" s="130"/>
      <c r="I250" s="130"/>
    </row>
    <row r="251" spans="4:9" ht="12">
      <c r="D251" s="130"/>
      <c r="E251" s="130"/>
      <c r="F251" s="130"/>
      <c r="G251" s="130"/>
      <c r="H251" s="130"/>
      <c r="I251" s="130"/>
    </row>
    <row r="252" spans="4:9" ht="12">
      <c r="D252" s="130"/>
      <c r="E252" s="130"/>
      <c r="F252" s="130"/>
      <c r="G252" s="130"/>
      <c r="H252" s="130"/>
      <c r="I252" s="130"/>
    </row>
    <row r="253" spans="4:9" ht="12">
      <c r="D253" s="130"/>
      <c r="E253" s="130"/>
      <c r="F253" s="130"/>
      <c r="G253" s="130"/>
      <c r="H253" s="130"/>
      <c r="I253" s="130"/>
    </row>
    <row r="254" spans="4:9" ht="12">
      <c r="D254" s="130"/>
      <c r="E254" s="130"/>
      <c r="F254" s="130"/>
      <c r="G254" s="130"/>
      <c r="H254" s="130"/>
      <c r="I254" s="130"/>
    </row>
    <row r="255" spans="4:9" ht="12">
      <c r="D255" s="130"/>
      <c r="E255" s="130"/>
      <c r="F255" s="130"/>
      <c r="G255" s="130"/>
      <c r="H255" s="130"/>
      <c r="I255" s="130"/>
    </row>
    <row r="256" spans="4:9" ht="12">
      <c r="D256" s="130"/>
      <c r="E256" s="130"/>
      <c r="F256" s="130"/>
      <c r="G256" s="130"/>
      <c r="H256" s="130"/>
      <c r="I256" s="130"/>
    </row>
    <row r="257" spans="4:9" ht="12">
      <c r="D257" s="130"/>
      <c r="E257" s="130"/>
      <c r="F257" s="130"/>
      <c r="G257" s="130"/>
      <c r="H257" s="130"/>
      <c r="I257" s="130"/>
    </row>
    <row r="258" spans="4:9" ht="12">
      <c r="D258" s="130"/>
      <c r="E258" s="130"/>
      <c r="F258" s="130"/>
      <c r="G258" s="130"/>
      <c r="H258" s="130"/>
      <c r="I258" s="130"/>
    </row>
    <row r="259" spans="4:9" ht="12">
      <c r="D259" s="130"/>
      <c r="E259" s="130"/>
      <c r="F259" s="130"/>
      <c r="G259" s="130"/>
      <c r="H259" s="130"/>
      <c r="I259" s="130"/>
    </row>
    <row r="260" spans="4:9" ht="12">
      <c r="D260" s="130"/>
      <c r="E260" s="130"/>
      <c r="F260" s="130"/>
      <c r="G260" s="130"/>
      <c r="H260" s="130"/>
      <c r="I260" s="130"/>
    </row>
    <row r="261" spans="4:9" ht="12">
      <c r="D261" s="130"/>
      <c r="E261" s="130"/>
      <c r="F261" s="130"/>
      <c r="G261" s="130"/>
      <c r="H261" s="130"/>
      <c r="I261" s="130"/>
    </row>
    <row r="262" spans="4:9" ht="12">
      <c r="D262" s="130"/>
      <c r="E262" s="130"/>
      <c r="F262" s="130"/>
      <c r="G262" s="130"/>
      <c r="H262" s="130"/>
      <c r="I262" s="130"/>
    </row>
    <row r="263" spans="4:9" ht="12">
      <c r="D263" s="130"/>
      <c r="E263" s="130"/>
      <c r="F263" s="130"/>
      <c r="G263" s="130"/>
      <c r="H263" s="130"/>
      <c r="I263" s="130"/>
    </row>
    <row r="264" spans="4:9" ht="12">
      <c r="D264" s="130"/>
      <c r="E264" s="130"/>
      <c r="F264" s="130"/>
      <c r="G264" s="130"/>
      <c r="H264" s="130"/>
      <c r="I264" s="130"/>
    </row>
    <row r="265" spans="4:9" ht="12">
      <c r="D265" s="130"/>
      <c r="E265" s="130"/>
      <c r="F265" s="130"/>
      <c r="G265" s="130"/>
      <c r="H265" s="130"/>
      <c r="I265" s="130"/>
    </row>
    <row r="266" spans="4:9" ht="12">
      <c r="D266" s="130"/>
      <c r="E266" s="130"/>
      <c r="F266" s="130"/>
      <c r="G266" s="130"/>
      <c r="H266" s="130"/>
      <c r="I266" s="130"/>
    </row>
    <row r="267" spans="4:9" ht="12">
      <c r="D267" s="130"/>
      <c r="E267" s="130"/>
      <c r="F267" s="130"/>
      <c r="G267" s="130"/>
      <c r="H267" s="130"/>
      <c r="I267" s="130"/>
    </row>
  </sheetData>
  <sheetProtection/>
  <mergeCells count="11">
    <mergeCell ref="A2:J2"/>
    <mergeCell ref="A3:J3"/>
    <mergeCell ref="B6:F6"/>
    <mergeCell ref="G6:H6"/>
    <mergeCell ref="G7:H7"/>
    <mergeCell ref="D34:F34"/>
    <mergeCell ref="H34:I34"/>
    <mergeCell ref="B33:C33"/>
    <mergeCell ref="D33:G33"/>
    <mergeCell ref="H33:J33"/>
    <mergeCell ref="B7:F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7 C14:H18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46"/>
  <sheetViews>
    <sheetView showZeros="0" tabSelected="1" view="pageBreakPreview" zoomScaleSheetLayoutView="100" zoomScalePageLayoutView="0" workbookViewId="0" topLeftCell="A1">
      <selection activeCell="G46" sqref="G46"/>
    </sheetView>
  </sheetViews>
  <sheetFormatPr defaultColWidth="9.25390625" defaultRowHeight="12.75"/>
  <cols>
    <col min="1" max="1" width="37.00390625" style="145" customWidth="1"/>
    <col min="2" max="2" width="10.375" style="145" customWidth="1"/>
    <col min="3" max="3" width="18.125" style="144" customWidth="1"/>
    <col min="4" max="4" width="14.875" style="144" customWidth="1"/>
    <col min="5" max="5" width="14.00390625" style="144" customWidth="1"/>
    <col min="6" max="6" width="16.125" style="144" customWidth="1"/>
    <col min="7" max="16384" width="9.25390625" style="145" customWidth="1"/>
  </cols>
  <sheetData>
    <row r="1" spans="1:6" ht="15.75" customHeight="1">
      <c r="A1" s="727" t="s">
        <v>788</v>
      </c>
      <c r="B1" s="727"/>
      <c r="C1" s="727"/>
      <c r="D1" s="729" t="s">
        <v>789</v>
      </c>
      <c r="E1" s="729"/>
      <c r="F1" s="729"/>
    </row>
    <row r="2" spans="1:8" ht="19.5" customHeight="1">
      <c r="A2" s="728" t="s">
        <v>812</v>
      </c>
      <c r="B2" s="728"/>
      <c r="C2" s="728"/>
      <c r="D2" s="730" t="s">
        <v>790</v>
      </c>
      <c r="E2" s="730"/>
      <c r="F2" s="730"/>
      <c r="G2" s="124"/>
      <c r="H2" s="124"/>
    </row>
    <row r="3" spans="1:8" ht="19.5" customHeight="1">
      <c r="A3" s="725" t="s">
        <v>731</v>
      </c>
      <c r="B3" s="725"/>
      <c r="C3" s="725"/>
      <c r="D3" s="725"/>
      <c r="E3" s="725"/>
      <c r="F3" s="725"/>
      <c r="G3" s="124"/>
      <c r="H3" s="124"/>
    </row>
    <row r="4" spans="1:8" ht="19.5" customHeight="1">
      <c r="A4" s="725" t="s">
        <v>777</v>
      </c>
      <c r="B4" s="725"/>
      <c r="C4" s="725"/>
      <c r="D4" s="725"/>
      <c r="E4" s="725"/>
      <c r="F4" s="725"/>
      <c r="G4" s="124"/>
      <c r="H4" s="124"/>
    </row>
    <row r="5" spans="1:8" ht="24.75" customHeight="1" thickBot="1">
      <c r="A5" s="726" t="s">
        <v>758</v>
      </c>
      <c r="B5" s="726"/>
      <c r="C5" s="726"/>
      <c r="D5" s="726"/>
      <c r="E5" s="726"/>
      <c r="F5" s="146" t="s">
        <v>759</v>
      </c>
      <c r="G5" s="124"/>
      <c r="H5" s="124"/>
    </row>
    <row r="6" spans="1:8" ht="60" customHeight="1" thickBot="1">
      <c r="A6" s="147" t="s">
        <v>760</v>
      </c>
      <c r="B6" s="148" t="s">
        <v>761</v>
      </c>
      <c r="C6" s="149" t="s">
        <v>762</v>
      </c>
      <c r="D6" s="149" t="s">
        <v>732</v>
      </c>
      <c r="E6" s="149" t="s">
        <v>763</v>
      </c>
      <c r="F6" s="149" t="s">
        <v>733</v>
      </c>
      <c r="G6" s="124"/>
      <c r="H6" s="150"/>
    </row>
    <row r="7" spans="1:8" ht="13.5" thickBot="1">
      <c r="A7" s="151" t="s">
        <v>13</v>
      </c>
      <c r="B7" s="152" t="s">
        <v>14</v>
      </c>
      <c r="C7" s="153">
        <v>1</v>
      </c>
      <c r="D7" s="154">
        <v>2</v>
      </c>
      <c r="E7" s="154">
        <v>3</v>
      </c>
      <c r="F7" s="154">
        <v>4</v>
      </c>
      <c r="G7" s="124"/>
      <c r="H7" s="124"/>
    </row>
    <row r="8" spans="1:8" ht="19.5" customHeight="1">
      <c r="A8" s="155" t="s">
        <v>734</v>
      </c>
      <c r="B8" s="156"/>
      <c r="C8" s="512"/>
      <c r="D8" s="512"/>
      <c r="E8" s="512"/>
      <c r="F8" s="512"/>
      <c r="G8" s="392"/>
      <c r="H8" s="124"/>
    </row>
    <row r="9" spans="1:8" ht="19.5" customHeight="1">
      <c r="A9" s="157" t="s">
        <v>735</v>
      </c>
      <c r="B9" s="158"/>
      <c r="C9" s="513"/>
      <c r="D9" s="513"/>
      <c r="E9" s="513"/>
      <c r="F9" s="513"/>
      <c r="G9" s="392"/>
      <c r="H9" s="124"/>
    </row>
    <row r="10" spans="1:8" ht="19.5" customHeight="1">
      <c r="A10" s="157" t="s">
        <v>774</v>
      </c>
      <c r="B10" s="158"/>
      <c r="C10" s="514">
        <f>33226</f>
        <v>33226</v>
      </c>
      <c r="D10" s="513">
        <v>99.98</v>
      </c>
      <c r="E10" s="513"/>
      <c r="F10" s="514">
        <f>C10</f>
        <v>33226</v>
      </c>
      <c r="G10" s="392"/>
      <c r="H10" s="124"/>
    </row>
    <row r="11" spans="1:8" ht="19.5" customHeight="1">
      <c r="A11" s="157" t="s">
        <v>775</v>
      </c>
      <c r="B11" s="360"/>
      <c r="C11" s="514">
        <v>2843</v>
      </c>
      <c r="D11" s="513">
        <v>99.89</v>
      </c>
      <c r="E11" s="513"/>
      <c r="F11" s="514">
        <f>C11</f>
        <v>2843</v>
      </c>
      <c r="G11" s="392"/>
      <c r="H11" s="124"/>
    </row>
    <row r="12" spans="1:8" ht="19.5" customHeight="1">
      <c r="A12" s="157" t="s">
        <v>810</v>
      </c>
      <c r="B12" s="360"/>
      <c r="C12" s="514">
        <v>5</v>
      </c>
      <c r="D12" s="513">
        <v>100</v>
      </c>
      <c r="E12" s="513"/>
      <c r="F12" s="513">
        <v>5</v>
      </c>
      <c r="G12" s="392"/>
      <c r="H12" s="124"/>
    </row>
    <row r="13" spans="1:8" ht="19.5" customHeight="1">
      <c r="A13" s="391" t="s">
        <v>811</v>
      </c>
      <c r="B13" s="165"/>
      <c r="C13" s="515">
        <v>16</v>
      </c>
      <c r="D13" s="515">
        <v>51</v>
      </c>
      <c r="E13" s="515"/>
      <c r="F13" s="515">
        <v>16</v>
      </c>
      <c r="G13" s="392"/>
      <c r="H13" s="124"/>
    </row>
    <row r="14" spans="1:8" ht="19.5" customHeight="1">
      <c r="A14" s="391"/>
      <c r="B14" s="165"/>
      <c r="C14" s="515"/>
      <c r="D14" s="515"/>
      <c r="E14" s="515"/>
      <c r="F14" s="515"/>
      <c r="G14" s="392"/>
      <c r="H14" s="124"/>
    </row>
    <row r="15" spans="1:8" ht="19.5" customHeight="1">
      <c r="A15" s="159" t="s">
        <v>507</v>
      </c>
      <c r="B15" s="160" t="s">
        <v>736</v>
      </c>
      <c r="C15" s="514">
        <f>SUM(C10:C14)</f>
        <v>36090</v>
      </c>
      <c r="D15" s="513" t="s">
        <v>156</v>
      </c>
      <c r="E15" s="513" t="s">
        <v>156</v>
      </c>
      <c r="F15" s="514">
        <f>C15</f>
        <v>36090</v>
      </c>
      <c r="G15" s="392"/>
      <c r="H15" s="124"/>
    </row>
    <row r="16" spans="1:8" ht="24.75" customHeight="1">
      <c r="A16" s="157" t="s">
        <v>737</v>
      </c>
      <c r="B16" s="161"/>
      <c r="C16" s="514"/>
      <c r="D16" s="513"/>
      <c r="E16" s="513"/>
      <c r="F16" s="513"/>
      <c r="G16" s="392"/>
      <c r="H16" s="124"/>
    </row>
    <row r="17" spans="1:8" ht="19.5" customHeight="1">
      <c r="A17" s="157"/>
      <c r="B17" s="161"/>
      <c r="C17" s="513"/>
      <c r="D17" s="513"/>
      <c r="E17" s="513"/>
      <c r="F17" s="513"/>
      <c r="G17" s="392"/>
      <c r="H17" s="124"/>
    </row>
    <row r="18" spans="1:8" ht="19.5" customHeight="1">
      <c r="A18" s="159" t="s">
        <v>764</v>
      </c>
      <c r="B18" s="160" t="s">
        <v>738</v>
      </c>
      <c r="C18" s="513"/>
      <c r="D18" s="513"/>
      <c r="E18" s="513"/>
      <c r="F18" s="513"/>
      <c r="G18" s="392"/>
      <c r="H18" s="124"/>
    </row>
    <row r="19" spans="1:8" ht="19.5" customHeight="1">
      <c r="A19" s="157" t="s">
        <v>765</v>
      </c>
      <c r="B19" s="161"/>
      <c r="C19" s="513"/>
      <c r="D19" s="513"/>
      <c r="E19" s="513"/>
      <c r="F19" s="513"/>
      <c r="G19" s="392"/>
      <c r="H19" s="124"/>
    </row>
    <row r="20" spans="1:8" ht="19.5" customHeight="1">
      <c r="A20" s="157"/>
      <c r="B20" s="161"/>
      <c r="C20" s="513"/>
      <c r="D20" s="513"/>
      <c r="E20" s="513"/>
      <c r="F20" s="513"/>
      <c r="G20" s="392"/>
      <c r="H20" s="124"/>
    </row>
    <row r="21" spans="1:8" ht="19.5" customHeight="1">
      <c r="A21" s="159" t="s">
        <v>766</v>
      </c>
      <c r="B21" s="160" t="s">
        <v>767</v>
      </c>
      <c r="C21" s="513"/>
      <c r="D21" s="513"/>
      <c r="E21" s="513"/>
      <c r="F21" s="513"/>
      <c r="G21" s="392"/>
      <c r="H21" s="124"/>
    </row>
    <row r="22" spans="1:8" ht="19.5" customHeight="1">
      <c r="A22" s="157" t="s">
        <v>739</v>
      </c>
      <c r="B22" s="158"/>
      <c r="C22" s="513">
        <v>0</v>
      </c>
      <c r="D22" s="513">
        <v>0</v>
      </c>
      <c r="E22" s="513"/>
      <c r="F22" s="513">
        <v>0</v>
      </c>
      <c r="G22" s="392"/>
      <c r="H22" s="124"/>
    </row>
    <row r="23" spans="1:8" ht="19.5" customHeight="1">
      <c r="A23" s="391" t="s">
        <v>776</v>
      </c>
      <c r="B23" s="165"/>
      <c r="C23" s="515">
        <v>5</v>
      </c>
      <c r="D23" s="515">
        <v>10</v>
      </c>
      <c r="E23" s="515"/>
      <c r="F23" s="515">
        <f>C23</f>
        <v>5</v>
      </c>
      <c r="G23" s="392"/>
      <c r="H23" s="124"/>
    </row>
    <row r="24" spans="1:8" ht="19.5" customHeight="1">
      <c r="A24" s="391"/>
      <c r="B24" s="165"/>
      <c r="C24" s="515"/>
      <c r="D24" s="515"/>
      <c r="E24" s="515"/>
      <c r="F24" s="515"/>
      <c r="G24" s="392"/>
      <c r="H24" s="124"/>
    </row>
    <row r="25" spans="1:8" ht="19.5" customHeight="1">
      <c r="A25" s="159" t="s">
        <v>740</v>
      </c>
      <c r="B25" s="160" t="s">
        <v>741</v>
      </c>
      <c r="C25" s="513">
        <f>SUM(C22:C24)</f>
        <v>5</v>
      </c>
      <c r="D25" s="513"/>
      <c r="E25" s="513"/>
      <c r="F25" s="513">
        <f>SUM(F22:F24)</f>
        <v>5</v>
      </c>
      <c r="G25" s="392"/>
      <c r="H25" s="124"/>
    </row>
    <row r="26" spans="1:8" ht="19.5" customHeight="1">
      <c r="A26" s="163" t="s">
        <v>768</v>
      </c>
      <c r="B26" s="160" t="s">
        <v>743</v>
      </c>
      <c r="C26" s="514">
        <f>C25+C15</f>
        <v>36095</v>
      </c>
      <c r="D26" s="514" t="s">
        <v>156</v>
      </c>
      <c r="E26" s="514" t="s">
        <v>156</v>
      </c>
      <c r="F26" s="514">
        <f>F25+F15</f>
        <v>36095</v>
      </c>
      <c r="G26" s="392"/>
      <c r="H26" s="124"/>
    </row>
    <row r="27" spans="1:8" ht="19.5" customHeight="1">
      <c r="A27" s="163" t="s">
        <v>742</v>
      </c>
      <c r="B27" s="164"/>
      <c r="C27" s="513"/>
      <c r="D27" s="513"/>
      <c r="E27" s="513"/>
      <c r="F27" s="513"/>
      <c r="G27" s="392"/>
      <c r="H27" s="124"/>
    </row>
    <row r="28" spans="1:8" ht="19.5" customHeight="1">
      <c r="A28" s="157" t="s">
        <v>735</v>
      </c>
      <c r="B28" s="165"/>
      <c r="C28" s="515"/>
      <c r="D28" s="515"/>
      <c r="E28" s="515"/>
      <c r="F28" s="515"/>
      <c r="G28" s="392"/>
      <c r="H28" s="124"/>
    </row>
    <row r="29" spans="1:8" ht="19.5" customHeight="1">
      <c r="A29" s="159" t="s">
        <v>507</v>
      </c>
      <c r="B29" s="160" t="s">
        <v>743</v>
      </c>
      <c r="C29" s="515"/>
      <c r="D29" s="515"/>
      <c r="E29" s="515"/>
      <c r="F29" s="515"/>
      <c r="G29" s="392"/>
      <c r="H29" s="124"/>
    </row>
    <row r="30" spans="1:8" ht="19.5" customHeight="1">
      <c r="A30" s="157" t="s">
        <v>737</v>
      </c>
      <c r="B30" s="161"/>
      <c r="C30" s="515"/>
      <c r="D30" s="515"/>
      <c r="E30" s="515"/>
      <c r="F30" s="515"/>
      <c r="G30" s="392"/>
      <c r="H30" s="124"/>
    </row>
    <row r="31" spans="1:8" ht="19.5" customHeight="1">
      <c r="A31" s="157"/>
      <c r="B31" s="161"/>
      <c r="C31" s="515"/>
      <c r="D31" s="515"/>
      <c r="E31" s="515"/>
      <c r="F31" s="515"/>
      <c r="G31" s="392"/>
      <c r="H31" s="124"/>
    </row>
    <row r="32" spans="1:8" ht="19.5" customHeight="1">
      <c r="A32" s="162" t="s">
        <v>764</v>
      </c>
      <c r="B32" s="160" t="s">
        <v>744</v>
      </c>
      <c r="C32" s="515"/>
      <c r="D32" s="515"/>
      <c r="E32" s="515"/>
      <c r="F32" s="515"/>
      <c r="G32" s="392"/>
      <c r="H32" s="124"/>
    </row>
    <row r="33" spans="1:8" ht="19.5" customHeight="1">
      <c r="A33" s="157" t="s">
        <v>765</v>
      </c>
      <c r="B33" s="161"/>
      <c r="C33" s="515"/>
      <c r="D33" s="515"/>
      <c r="E33" s="515"/>
      <c r="F33" s="515"/>
      <c r="G33" s="392"/>
      <c r="H33" s="124"/>
    </row>
    <row r="34" spans="1:8" ht="19.5" customHeight="1">
      <c r="A34" s="157"/>
      <c r="B34" s="161"/>
      <c r="C34" s="515"/>
      <c r="D34" s="515"/>
      <c r="E34" s="515"/>
      <c r="F34" s="515"/>
      <c r="G34" s="392"/>
      <c r="H34" s="124"/>
    </row>
    <row r="35" spans="1:8" ht="19.5" customHeight="1">
      <c r="A35" s="162" t="s">
        <v>766</v>
      </c>
      <c r="B35" s="160" t="s">
        <v>745</v>
      </c>
      <c r="C35" s="515"/>
      <c r="D35" s="515"/>
      <c r="E35" s="515"/>
      <c r="F35" s="515"/>
      <c r="G35" s="392"/>
      <c r="H35" s="124"/>
    </row>
    <row r="36" spans="1:8" ht="19.5" customHeight="1">
      <c r="A36" s="157" t="s">
        <v>739</v>
      </c>
      <c r="B36" s="158"/>
      <c r="C36" s="515"/>
      <c r="D36" s="515"/>
      <c r="E36" s="515"/>
      <c r="F36" s="515"/>
      <c r="G36" s="392"/>
      <c r="H36" s="124"/>
    </row>
    <row r="37" spans="1:8" ht="19.5" customHeight="1">
      <c r="A37" s="166"/>
      <c r="B37" s="165"/>
      <c r="C37" s="515"/>
      <c r="D37" s="515"/>
      <c r="E37" s="515"/>
      <c r="F37" s="515"/>
      <c r="G37" s="392"/>
      <c r="H37" s="124"/>
    </row>
    <row r="38" spans="1:8" ht="19.5" customHeight="1">
      <c r="A38" s="166"/>
      <c r="B38" s="165"/>
      <c r="C38" s="515"/>
      <c r="D38" s="515"/>
      <c r="E38" s="515"/>
      <c r="F38" s="515"/>
      <c r="G38" s="392"/>
      <c r="H38" s="124"/>
    </row>
    <row r="39" spans="1:8" ht="19.5" customHeight="1">
      <c r="A39" s="167" t="s">
        <v>740</v>
      </c>
      <c r="B39" s="160" t="s">
        <v>746</v>
      </c>
      <c r="C39" s="515"/>
      <c r="D39" s="515"/>
      <c r="E39" s="515"/>
      <c r="F39" s="515"/>
      <c r="G39" s="392"/>
      <c r="H39" s="124"/>
    </row>
    <row r="40" spans="1:8" ht="19.5" customHeight="1" thickBot="1">
      <c r="A40" s="168" t="s">
        <v>769</v>
      </c>
      <c r="B40" s="521" t="s">
        <v>747</v>
      </c>
      <c r="C40" s="516"/>
      <c r="D40" s="516"/>
      <c r="E40" s="516"/>
      <c r="F40" s="516"/>
      <c r="G40" s="392"/>
      <c r="H40" s="124"/>
    </row>
    <row r="41" spans="1:8" ht="15.75">
      <c r="A41" s="17"/>
      <c r="B41" s="171"/>
      <c r="C41" s="172"/>
      <c r="D41" s="172"/>
      <c r="E41" s="172"/>
      <c r="F41" s="172"/>
      <c r="G41" s="392"/>
      <c r="H41" s="124"/>
    </row>
    <row r="42" spans="1:8" ht="18.75">
      <c r="A42" s="517"/>
      <c r="B42" s="518"/>
      <c r="C42" s="519"/>
      <c r="D42" s="519"/>
      <c r="E42" s="519"/>
      <c r="F42" s="519"/>
      <c r="G42" s="124"/>
      <c r="H42" s="124"/>
    </row>
    <row r="43" spans="1:8" ht="18.75">
      <c r="A43" s="629">
        <f>'справка №1 - БАЛАНС'!A98</f>
        <v>41578</v>
      </c>
      <c r="B43" s="520"/>
      <c r="C43" s="723" t="s">
        <v>371</v>
      </c>
      <c r="D43" s="723"/>
      <c r="E43" s="724" t="s">
        <v>771</v>
      </c>
      <c r="F43" s="724"/>
      <c r="G43" s="124"/>
      <c r="H43" s="124"/>
    </row>
    <row r="44" spans="1:8" ht="12.75">
      <c r="A44" s="124"/>
      <c r="B44" s="124"/>
      <c r="C44" s="169"/>
      <c r="D44" s="169"/>
      <c r="E44" s="169"/>
      <c r="F44" s="169"/>
      <c r="G44" s="124"/>
      <c r="H44" s="124"/>
    </row>
    <row r="45" spans="3:8" ht="12.75">
      <c r="C45" s="169"/>
      <c r="D45" s="170"/>
      <c r="E45" s="169"/>
      <c r="F45" s="170"/>
      <c r="G45" s="124"/>
      <c r="H45" s="124"/>
    </row>
    <row r="46" spans="7:8" ht="12.75">
      <c r="G46" s="124"/>
      <c r="H46" s="124"/>
    </row>
  </sheetData>
  <sheetProtection/>
  <mergeCells count="9">
    <mergeCell ref="C43:D43"/>
    <mergeCell ref="E43:F43"/>
    <mergeCell ref="A3:F3"/>
    <mergeCell ref="A4:F4"/>
    <mergeCell ref="A5:E5"/>
    <mergeCell ref="A1:C1"/>
    <mergeCell ref="A2:C2"/>
    <mergeCell ref="D1:F1"/>
    <mergeCell ref="D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3:F127 C130:F144 C60:F74 C79:F93 C96:F110 C44:F57 C28:F42 C12:E12 C13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Kamburova</cp:lastModifiedBy>
  <cp:lastPrinted>2013-10-30T14:32:53Z</cp:lastPrinted>
  <dcterms:created xsi:type="dcterms:W3CDTF">2000-06-29T12:02:40Z</dcterms:created>
  <dcterms:modified xsi:type="dcterms:W3CDTF">2013-11-07T10:35:11Z</dcterms:modified>
  <cp:category/>
  <cp:version/>
  <cp:contentType/>
  <cp:contentStatus/>
</cp:coreProperties>
</file>