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<sst xmlns="http://schemas.openxmlformats.org/spreadsheetml/2006/main" count="1073" uniqueCount="872">
  <si>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</si>
  <si>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</si>
  <si>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</si>
  <si>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</si>
  <si>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</si>
  <si>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</si>
  <si>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</si>
  <si>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</si>
  <si>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</si>
  <si>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</si>
  <si>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</si>
  <si>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</si>
  <si>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</si>
  <si>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</si>
  <si>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</si>
  <si>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</si>
  <si>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</si>
  <si>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</si>
  <si>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</si>
  <si>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</si>
  <si>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</si>
  <si>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</si>
  <si>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</si>
  <si>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</si>
  <si>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</si>
  <si>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</si>
  <si>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</si>
  <si>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</si>
  <si>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</si>
  <si>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</si>
  <si>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</si>
  <si>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</si>
  <si>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</si>
  <si>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</si>
  <si>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</si>
  <si>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</si>
  <si>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</si>
  <si>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</si>
  <si>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</si>
  <si>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</si>
  <si>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</si>
  <si>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</si>
  <si>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</si>
  <si>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</si>
  <si>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</si>
  <si>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</si>
  <si>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</si>
  <si>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</si>
  <si>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</si>
  <si>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</si>
  <si>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</si>
  <si>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</si>
  <si>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</si>
  <si>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</si>
  <si>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</si>
  <si>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</si>
  <si>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</si>
  <si>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</si>
  <si>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</si>
  <si>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</si>
  <si>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</si>
  <si>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</si>
  <si>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</si>
  <si>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</si>
  <si>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</si>
  <si>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</si>
  <si>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</si>
  <si>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</si>
  <si>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</si>
  <si>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</si>
  <si>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</si>
  <si>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</si>
  <si>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</si>
  <si>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</si>
  <si>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</si>
  <si>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</si>
  <si>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</si>
  <si>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</si>
  <si>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</si>
  <si>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</si>
  <si>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</si>
  <si>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</si>
  <si>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</si>
  <si>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</si>
  <si>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</si>
  <si>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</si>
  <si>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</si>
  <si>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</si>
  <si>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</si>
  <si>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</si>
  <si>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</si>
  <si>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</si>
  <si>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</si>
  <si>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</si>
  <si>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</si>
  <si>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</si>
  <si>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</si>
  <si>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</si>
  <si>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</si>
  <si>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</si>
  <si>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</si>
  <si>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</si>
  <si>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</si>
  <si>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</si>
  <si>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</si>
  <si>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</si>
  <si>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</si>
  <si>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</si>
  <si>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</si>
  <si>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</si>
  <si>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</si>
  <si>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</si>
  <si>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</si>
  <si>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</si>
  <si>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</si>
  <si>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</si>
  <si>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</si>
  <si>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</si>
  <si>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</si>
  <si>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</si>
  <si>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</si>
  <si>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</si>
  <si>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</si>
  <si>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</si>
  <si>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</si>
  <si>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</si>
  <si>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</si>
  <si>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</si>
  <si>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</si>
  <si>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</si>
  <si>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</si>
  <si>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</si>
  <si>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</si>
  <si>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</si>
  <si>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</si>
  <si>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</si>
  <si>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</si>
  <si>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</si>
  <si>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</si>
  <si>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</si>
  <si>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</si>
  <si>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</si>
  <si>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</si>
  <si>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</si>
  <si>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</si>
  <si>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</si>
  <si>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</si>
  <si>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</si>
  <si>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</si>
  <si>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</si>
  <si>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</si>
  <si>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</si>
  <si>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</si>
  <si>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</si>
  <si>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</si>
  <si>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</si>
  <si>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</si>
  <si>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</si>
  <si>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</si>
  <si>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</si>
  <si>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</si>
  <si>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</si>
  <si>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</si>
  <si>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</si>
  <si>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</si>
  <si>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</si>
  <si>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</si>
  <si>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</si>
  <si>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</si>
  <si>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</si>
  <si>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</si>
  <si>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</si>
  <si>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</si>
  <si>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</si>
  <si>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</si>
  <si>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</si>
  <si>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</si>
  <si>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</si>
  <si>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</si>
  <si>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</si>
  <si>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</si>
  <si>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</si>
  <si>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</si>
  <si>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</si>
  <si>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</si>
  <si>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</si>
  <si>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</si>
  <si>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</si>
  <si>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</si>
  <si>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</si>
  <si>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</si>
  <si>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</si>
  <si>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</si>
  <si>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</si>
  <si>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</si>
  <si>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</si>
  <si>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</si>
  <si>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</si>
  <si>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</si>
  <si>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</si>
  <si>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</si>
  <si>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</si>
  <si>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</si>
  <si>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</si>
  <si>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</si>
  <si>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</si>
  <si>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</si>
  <si>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</si>
  <si>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</si>
  <si>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</si>
  <si>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</si>
  <si>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</si>
  <si>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</si>
  <si>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</si>
  <si>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</si>
  <si>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</si>
  <si>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</si>
  <si>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</si>
  <si>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</si>
  <si>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</si>
  <si>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</si>
  <si>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</si>
  <si>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</si>
  <si>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</si>
  <si>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</si>
  <si>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</si>
  <si>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</si>
  <si>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</si>
  <si>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</si>
  <si>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</si>
  <si>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</si>
  <si>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</si>
  <si>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</si>
  <si>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</si>
  <si>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</si>
  <si>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</si>
  <si>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</si>
  <si>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</si>
  <si>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</si>
  <si>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</si>
  <si>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</si>
  <si>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</si>
  <si>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</si>
  <si>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</si>
  <si>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</si>
  <si>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</si>
  <si>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</si>
  <si>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</si>
  <si>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</si>
  <si>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</si>
  <si>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</si>
  <si>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</si>
  <si>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</si>
  <si>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</si>
  <si>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</si>
  <si>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</si>
  <si>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</si>
  <si>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</si>
  <si>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</si>
  <si>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</si>
  <si>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</si>
  <si>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</si>
  <si>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</si>
  <si>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</si>
  <si>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</si>
  <si>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</si>
  <si>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</si>
  <si>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</si>
  <si>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</si>
  <si>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</si>
  <si>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</si>
  <si>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</si>
  <si>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</si>
  <si>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</si>
  <si>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</si>
  <si>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</si>
  <si>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</si>
  <si>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</si>
  <si>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</si>
  <si>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</si>
  <si>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</si>
  <si>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</si>
  <si>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</si>
  <si>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</si>
  <si>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</si>
  <si>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</si>
  <si>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</si>
  <si>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</si>
  <si>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</si>
  <si>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</si>
  <si>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</si>
  <si>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</si>
  <si>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</si>
  <si>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</si>
  <si>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</si>
  <si>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</si>
  <si>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</si>
  <si>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</si>
  <si>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</si>
  <si>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</si>
  <si>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</si>
  <si>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</si>
  <si>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</si>
  <si>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</si>
  <si>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</si>
  <si>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</si>
  <si>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</si>
  <si>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</si>
  <si>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</si>
  <si>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</si>
  <si>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</si>
  <si>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</si>
  <si>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</si>
  <si>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</si>
  <si>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</si>
  <si>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</si>
  <si>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</si>
  <si>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</si>
  <si>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</si>
  <si>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</si>
  <si>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</si>
  <si>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</si>
  <si>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</si>
  <si>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</si>
  <si>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</si>
  <si>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</si>
  <si>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</si>
  <si>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</si>
  <si>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</si>
  <si>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</si>
  <si>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</si>
  <si>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</si>
  <si>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</si>
  <si>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</si>
  <si>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</si>
  <si>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</si>
  <si>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</si>
  <si>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</si>
  <si>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</si>
  <si>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</si>
  <si>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</si>
  <si>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</si>
  <si>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</si>
  <si>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</si>
  <si>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</si>
  <si>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</si>
  <si>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</si>
  <si>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</si>
  <si>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</si>
  <si>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</si>
  <si>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</si>
  <si>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</si>
  <si>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</si>
  <si>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</si>
  <si>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</si>
  <si>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</si>
  <si>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</si>
  <si>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</si>
  <si>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</si>
  <si>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</si>
  <si>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</si>
  <si>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</si>
  <si>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</si>
  <si>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</si>
  <si>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</si>
  <si>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</si>
  <si>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</si>
  <si>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</si>
  <si>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</si>
  <si>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</si>
  <si>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</si>
  <si>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</si>
  <si>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</si>
  <si>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</si>
  <si>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</si>
  <si>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</si>
  <si>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</si>
  <si>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</si>
  <si>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</si>
  <si>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</si>
  <si>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</si>
  <si>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</si>
  <si>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</si>
  <si>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</si>
  <si>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</si>
  <si>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</si>
  <si>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</si>
  <si>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</si>
  <si>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</si>
  <si>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</si>
  <si>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</si>
  <si>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</si>
  <si>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</si>
  <si>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</si>
  <si>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</si>
  <si>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</si>
  <si>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</si>
  <si>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</si>
  <si>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</si>
  <si>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</si>
  <si>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</si>
  <si>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</si>
  <si>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</si>
  <si>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</si>
  <si>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</si>
  <si>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</si>
  <si>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</si>
  <si>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</si>
  <si>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</si>
  <si>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</si>
  <si>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</si>
  <si>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</si>
  <si>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</si>
  <si>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</si>
  <si>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</si>
  <si>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</si>
  <si>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</si>
  <si>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</si>
  <si>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</si>
  <si>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</si>
  <si>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</si>
  <si>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</si>
  <si>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</si>
  <si>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</si>
  <si>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</si>
  <si>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</si>
  <si>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</si>
  <si>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</si>
  <si>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</si>
  <si>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</si>
  <si>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</si>
  <si>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</si>
  <si>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</si>
  <si>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</si>
  <si>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</si>
  <si>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</si>
  <si>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</si>
  <si>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</si>
  <si>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</si>
  <si>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</si>
  <si>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</si>
  <si>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</si>
  <si>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</si>
  <si>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</si>
  <si>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</si>
  <si>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</si>
  <si>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</si>
  <si>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</si>
  <si>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</si>
  <si>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</si>
  <si>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</si>
  <si>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</si>
  <si>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</si>
  <si>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</si>
  <si>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</si>
  <si>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</si>
  <si>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</si>
  <si>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</si>
  <si>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</si>
  <si>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</si>
  <si>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</si>
  <si>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</si>
  <si>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</si>
  <si>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</si>
  <si>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</si>
  <si>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</si>
  <si>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</si>
  <si>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</si>
  <si>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</si>
  <si>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</si>
  <si>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</si>
  <si>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</si>
  <si>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</si>
  <si>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</si>
  <si>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</si>
  <si>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</si>
  <si>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</si>
  <si>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</si>
  <si>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</si>
  <si>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</si>
  <si>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</si>
  <si>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</si>
  <si>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</si>
  <si>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</si>
  <si>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</si>
  <si>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</si>
  <si>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</si>
  <si>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</si>
  <si>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</si>
  <si>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</si>
  <si>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</si>
  <si>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</si>
  <si>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</si>
  <si>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</si>
  <si>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</si>
  <si>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</si>
  <si>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</si>
  <si>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</si>
  <si>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</si>
  <si>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</si>
  <si>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</si>
  <si>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</si>
  <si>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</si>
  <si>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</si>
  <si>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</si>
  <si>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</si>
  <si>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</si>
  <si>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</si>
  <si>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</si>
  <si>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</si>
  <si>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</si>
  <si>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</si>
  <si>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</si>
  <si>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</si>
  <si>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</si>
  <si>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</si>
  <si>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</si>
  <si>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</si>
  <si>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</si>
  <si>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</si>
  <si>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</si>
  <si>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</si>
  <si>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</si>
  <si>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</si>
  <si>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</si>
  <si>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</si>
  <si>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</si>
  <si>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</si>
  <si>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</si>
  <si>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</si>
  <si>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</si>
  <si>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</si>
  <si>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</si>
  <si>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</si>
  <si>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</si>
  <si>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</si>
  <si>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</si>
  <si>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</si>
  <si>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</si>
  <si>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</si>
  <si>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</si>
  <si>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</si>
  <si>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</si>
  <si>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</si>
  <si>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</si>
  <si>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</si>
  <si>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</si>
  <si>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</si>
  <si>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</si>
  <si>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</si>
  <si>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</si>
  <si>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</si>
  <si>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</si>
  <si>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</si>
  <si>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</si>
  <si>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</si>
  <si>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</si>
  <si>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</si>
  <si>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</si>
  <si>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</si>
  <si>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</si>
  <si>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</si>
  <si>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</si>
  <si>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</si>
  <si>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</si>
  <si>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</si>
  <si>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</si>
  <si>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</si>
  <si>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</si>
  <si>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</si>
  <si>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</si>
  <si>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</si>
  <si>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</si>
  <si>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</si>
  <si>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</si>
  <si>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</si>
  <si>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</si>
  <si>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</si>
  <si>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</si>
  <si>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</si>
  <si>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</si>
  <si>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</si>
  <si>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</si>
  <si>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</si>
  <si>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</si>
  <si>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</si>
  <si>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</si>
  <si>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</si>
  <si>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</si>
  <si>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</si>
  <si>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</si>
  <si>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</si>
  <si>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</si>
  <si>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</si>
  <si>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</si>
  <si>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</si>
  <si>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</si>
  <si>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</si>
  <si>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</si>
  <si>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</si>
  <si>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</si>
  <si>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</si>
  <si>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</si>
  <si>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</si>
  <si>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</si>
  <si>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</si>
  <si>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</si>
  <si>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</si>
  <si>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</si>
  <si>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</si>
  <si>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</si>
  <si>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</si>
  <si>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</si>
  <si>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</si>
  <si>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</si>
  <si>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</si>
  <si>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</si>
  <si>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</si>
  <si>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</si>
  <si>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</si>
  <si>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</si>
  <si>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</si>
  <si>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</si>
  <si>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</si>
  <si>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</si>
  <si>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</si>
  <si>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</si>
  <si>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</si>
  <si>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</si>
  <si>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</si>
  <si>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</si>
  <si>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</si>
  <si>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</si>
  <si>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</si>
  <si>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</si>
  <si>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</si>
  <si>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</si>
  <si>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</si>
  <si>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</si>
  <si>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</si>
  <si>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</si>
  <si>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</si>
  <si>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</si>
  <si>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</si>
  <si>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</si>
  <si>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</si>
  <si>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</si>
  <si>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</si>
  <si>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</si>
  <si>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</si>
  <si>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</si>
  <si>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</si>
  <si>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</si>
  <si>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</si>
  <si>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</si>
  <si>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</si>
  <si>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</si>
  <si>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</si>
  <si>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</si>
  <si>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</si>
  <si>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</si>
  <si>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</si>
  <si>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</si>
  <si>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</si>
  <si>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</si>
  <si>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</si>
  <si>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</si>
  <si>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</si>
  <si>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</si>
  <si>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</si>
  <si>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</si>
  <si>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</si>
  <si>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</si>
  <si>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</si>
  <si>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</si>
  <si>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</si>
  <si>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</si>
  <si>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</si>
  <si>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</si>
  <si>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</si>
  <si>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</si>
  <si>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</si>
  <si>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</si>
  <si>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</si>
  <si>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</si>
  <si>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</si>
  <si>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</si>
  <si>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</si>
  <si>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</si>
  <si>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</si>
  <si>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</si>
  <si>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</si>
  <si>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</si>
  <si>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</si>
  <si>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</si>
  <si>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</si>
  <si>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</si>
  <si>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</si>
  <si>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</si>
  <si>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</si>
  <si>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</si>
  <si>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</si>
  <si>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</si>
  <si>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</si>
  <si>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</si>
  <si>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</si>
  <si>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</si>
  <si>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</si>
  <si>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</si>
  <si>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</si>
  <si>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</si>
  <si>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</si>
  <si>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</si>
  <si>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</si>
  <si>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</si>
  <si>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</si>
  <si>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</si>
  <si>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</si>
  <si>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</si>
  <si>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</si>
  <si>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</si>
  <si>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</si>
  <si>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</si>
  <si>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</si>
  <si>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</si>
  <si>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</si>
  <si>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</si>
  <si>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</si>
  <si>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</si>
  <si>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</si>
  <si>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</si>
  <si>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</si>
  <si>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</si>
  <si>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</si>
  <si>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</si>
  <si>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</si>
  <si>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</si>
  <si>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</si>
  <si>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</si>
  <si>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</si>
  <si>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</si>
  <si>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</si>
  <si>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</si>
  <si>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</si>
  <si>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</si>
  <si>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</si>
  <si>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</si>
  <si>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</si>
  <si>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</si>
  <si>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</si>
  <si>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</si>
  <si>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</si>
  <si>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</si>
  <si>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</si>
  <si>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</si>
  <si>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</si>
  <si>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</si>
  <si>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</si>
  <si>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</si>
  <si>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</si>
  <si>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</si>
  <si>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</si>
  <si>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</si>
  <si>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</si>
  <si>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</si>
  <si>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</si>
  <si>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</si>
  <si>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</si>
  <si>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</si>
  <si>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</si>
  <si>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</si>
  <si>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</si>
  <si>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</si>
  <si>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</si>
  <si>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</si>
  <si>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</si>
  <si>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</si>
  <si>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</si>
  <si>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</si>
  <si>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</si>
  <si>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</si>
  <si>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</si>
  <si>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</si>
  <si>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</si>
  <si>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</si>
  <si>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</si>
  <si>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</si>
  <si>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</si>
  <si>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</si>
  <si>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</si>
  <si>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</si>
  <si>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</si>
  <si>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</si>
  <si>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</si>
  <si>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</si>
  <si>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</si>
  <si>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</si>
  <si>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</si>
  <si>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</si>
  <si>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</si>
  <si>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</si>
  <si>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</si>
  <si>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</si>
  <si>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</si>
  <si>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</si>
  <si>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</si>
  <si>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</si>
  <si>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</si>
  <si>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</si>
  <si>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</si>
  <si>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</si>
  <si>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</si>
  <si>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</si>
  <si>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</si>
  <si>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</si>
  <si>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</si>
  <si>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</si>
  <si>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</si>
  <si>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</si>
  <si>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</si>
  <si>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</si>
  <si>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</si>
  <si>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</si>
  <si>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</si>
  <si>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</si>
  <si>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</si>
  <si>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</si>
  <si>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</si>
  <si>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</si>
  <si>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</si>
  <si>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</si>
  <si>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</si>
  <si>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</si>
  <si>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</si>
  <si>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</si>
  <si>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</si>
  <si>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</si>
  <si>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</si>
  <si>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</si>
  <si>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</si>
  <si>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</si>
  <si>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</si>
  <si>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</si>
  <si>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</si>
  <si>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</si>
  <si>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</si>
  <si>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</si>
  <si>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</si>
  <si>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</si>
  <si>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</si>
  <si>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</si>
  <si>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</si>
  <si>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</si>
  <si>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</si>
  <si>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</si>
  <si>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</si>
  <si>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</si>
  <si>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"ЕКСКЛУЗИВ ПРОПЪРТИ" АДСИЦ</t>
  </si>
  <si>
    <t>Филип Фотев</t>
  </si>
  <si>
    <t xml:space="preserve">                          Филип Фотев</t>
  </si>
  <si>
    <t xml:space="preserve"> Ръководител </t>
  </si>
  <si>
    <t>Ръководител: Филип Фотев</t>
  </si>
  <si>
    <t>Вид на отчета: неконсолидиран</t>
  </si>
  <si>
    <t xml:space="preserve">Ръководител: </t>
  </si>
  <si>
    <t>Съставител:                                                                                 Ръководител:</t>
  </si>
  <si>
    <t>Стела Иванова</t>
  </si>
  <si>
    <t xml:space="preserve">                                    Съставител: Стела Иванова    </t>
  </si>
  <si>
    <t>01.01.09 - 30.06.09</t>
  </si>
  <si>
    <t>Дата на съставяне: 16.07.2009</t>
  </si>
  <si>
    <t xml:space="preserve">Дата на съставяне:     16.07.2009                              </t>
  </si>
  <si>
    <t xml:space="preserve">Дата  на съставяне:    16.07.2009                                                                                                                     </t>
  </si>
  <si>
    <t xml:space="preserve">Дата на съставяне: 16.07.2009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</si>
</sst>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115" zoomScaleNormal="115" zoomScalePageLayoutView="0" workbookViewId="0" topLeftCell="A85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857</v>
      </c>
      <c r="F3" s="217" t="s">
        <v>2</v>
      </c>
      <c r="G3" s="172"/>
      <c r="H3" s="461">
        <v>175135689</v>
      </c>
    </row>
    <row r="4" spans="1:8" ht="15">
      <c r="A4" s="577" t="s">
        <v>862</v>
      </c>
      <c r="B4" s="582"/>
      <c r="C4" s="582"/>
      <c r="D4" s="582"/>
      <c r="E4" s="504" t="s">
        <v>158</v>
      </c>
      <c r="F4" s="579" t="s">
        <v>3</v>
      </c>
      <c r="G4" s="580"/>
      <c r="H4" s="461" t="s">
        <v>158</v>
      </c>
    </row>
    <row r="5" spans="1:8" ht="15">
      <c r="A5" s="577" t="s">
        <v>4</v>
      </c>
      <c r="B5" s="578"/>
      <c r="C5" s="578"/>
      <c r="D5" s="578"/>
      <c r="E5" s="505" t="s">
        <v>867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9452</v>
      </c>
      <c r="H11" s="152">
        <v>9452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9452</v>
      </c>
      <c r="H12" s="153">
        <v>9452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14</v>
      </c>
      <c r="D16" s="151">
        <v>16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9452</v>
      </c>
      <c r="H17" s="154">
        <f>H11+H14+H15+H16</f>
        <v>9452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14</v>
      </c>
      <c r="D19" s="155">
        <f>SUM(D11:D18)</f>
        <v>16</v>
      </c>
      <c r="E19" s="237" t="s">
        <v>52</v>
      </c>
      <c r="F19" s="242" t="s">
        <v>53</v>
      </c>
      <c r="G19" s="60">
        <v>646</v>
      </c>
      <c r="H19" s="60">
        <v>646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14422</v>
      </c>
      <c r="D20" s="151">
        <v>14171</v>
      </c>
      <c r="E20" s="237" t="s">
        <v>56</v>
      </c>
      <c r="F20" s="242" t="s">
        <v>57</v>
      </c>
      <c r="G20" s="158">
        <v>1067</v>
      </c>
      <c r="H20" s="158">
        <v>1067</v>
      </c>
    </row>
    <row r="21" spans="1:18" ht="15">
      <c r="A21" s="235" t="s">
        <v>58</v>
      </c>
      <c r="B21" s="250" t="s">
        <v>59</v>
      </c>
      <c r="C21" s="151">
        <v>2</v>
      </c>
      <c r="D21" s="151">
        <v>2</v>
      </c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1713</v>
      </c>
      <c r="H25" s="154">
        <f>H19+H20+H21</f>
        <v>1713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6</v>
      </c>
      <c r="D26" s="151">
        <v>6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6</v>
      </c>
      <c r="D27" s="155">
        <f>SUM(D23:D26)</f>
        <v>6</v>
      </c>
      <c r="E27" s="253" t="s">
        <v>82</v>
      </c>
      <c r="F27" s="242" t="s">
        <v>83</v>
      </c>
      <c r="G27" s="154">
        <f>SUM(G28:G30)</f>
        <v>-4035</v>
      </c>
      <c r="H27" s="154">
        <f>SUM(H28:H30)</f>
        <v>2923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2923</v>
      </c>
      <c r="H28" s="152">
        <v>2923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-6958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-207</v>
      </c>
      <c r="H32" s="316">
        <v>-6958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-4242</v>
      </c>
      <c r="H33" s="154">
        <f>H27+H31+H32</f>
        <v>-4035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6923</v>
      </c>
      <c r="H36" s="154">
        <f>H25+H17+H33</f>
        <v>7130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14444</v>
      </c>
      <c r="D55" s="155">
        <f>D19+D20+D21+D27+D32+D45+D51+D53+D54</f>
        <v>14195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1176</v>
      </c>
      <c r="H60" s="152">
        <v>7067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6422</v>
      </c>
      <c r="H61" s="154">
        <f>SUM(H62:H68)</f>
        <v>147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9</v>
      </c>
      <c r="H62" s="152">
        <v>7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2</v>
      </c>
      <c r="H64" s="152">
        <v>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6358</v>
      </c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36</v>
      </c>
      <c r="H66" s="152">
        <v>9</v>
      </c>
    </row>
    <row r="67" spans="1:8" ht="15">
      <c r="A67" s="235" t="s">
        <v>206</v>
      </c>
      <c r="B67" s="241" t="s">
        <v>207</v>
      </c>
      <c r="C67" s="151"/>
      <c r="D67" s="151">
        <v>2</v>
      </c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17</v>
      </c>
      <c r="H68" s="152">
        <v>128</v>
      </c>
    </row>
    <row r="69" spans="1:8" ht="15">
      <c r="A69" s="235" t="s">
        <v>214</v>
      </c>
      <c r="B69" s="241" t="s">
        <v>215</v>
      </c>
      <c r="C69" s="151"/>
      <c r="D69" s="151">
        <v>6</v>
      </c>
      <c r="E69" s="251" t="s">
        <v>77</v>
      </c>
      <c r="F69" s="242" t="s">
        <v>216</v>
      </c>
      <c r="G69" s="152"/>
      <c r="H69" s="152">
        <v>5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7598</v>
      </c>
      <c r="H71" s="161">
        <f>H59+H60+H61+H69+H70</f>
        <v>7219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45</v>
      </c>
      <c r="D72" s="151">
        <v>8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45</v>
      </c>
      <c r="D75" s="155">
        <f>SUM(D67:D74)</f>
        <v>16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7598</v>
      </c>
      <c r="H79" s="162">
        <f>H71+H74+H75+H76</f>
        <v>7219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21</v>
      </c>
      <c r="D87" s="151">
        <v>13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</v>
      </c>
      <c r="D88" s="151">
        <v>122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22</v>
      </c>
      <c r="D91" s="155">
        <f>SUM(D87:D90)</f>
        <v>135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10</v>
      </c>
      <c r="D92" s="151">
        <v>3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77</v>
      </c>
      <c r="D93" s="155">
        <f>D64+D75+D84+D91+D92</f>
        <v>154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14521</v>
      </c>
      <c r="D94" s="164">
        <f>D93+D55</f>
        <v>14349</v>
      </c>
      <c r="E94" s="449" t="s">
        <v>269</v>
      </c>
      <c r="F94" s="289" t="s">
        <v>270</v>
      </c>
      <c r="G94" s="165">
        <f>G36+G39+G55+G79</f>
        <v>14521</v>
      </c>
      <c r="H94" s="165">
        <f>H36+H39+H55+H79</f>
        <v>14349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576"/>
      <c r="D97" s="576"/>
      <c r="E97" s="433"/>
      <c r="F97" s="170"/>
      <c r="G97" s="171"/>
      <c r="H97" s="172"/>
      <c r="M97" s="157"/>
    </row>
    <row r="98" spans="1:13" ht="15" customHeight="1">
      <c r="A98" s="45" t="s">
        <v>868</v>
      </c>
      <c r="B98" s="432"/>
      <c r="C98" s="581" t="s">
        <v>864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5" ht="15" customHeight="1">
      <c r="A100" s="173"/>
      <c r="B100" s="173"/>
      <c r="C100" s="581"/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6" bottom="0.16" header="0.16" footer="0.16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"ЕКСКЛУЗИВ ПРОПЪРТИ"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175135689</v>
      </c>
    </row>
    <row r="3" spans="1:8" ht="15">
      <c r="A3" s="467" t="s">
        <v>273</v>
      </c>
      <c r="B3" s="585" t="str">
        <f>'справка №1-БАЛАНС'!E4</f>
        <v> </v>
      </c>
      <c r="C3" s="585"/>
      <c r="D3" s="585"/>
      <c r="E3" s="585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6" t="str">
        <f>'справка №1-БАЛАНС'!E5</f>
        <v>01.01.09 - 30.06.09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3</v>
      </c>
      <c r="D9" s="46">
        <v>1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66</v>
      </c>
      <c r="D10" s="46">
        <v>71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2</v>
      </c>
      <c r="D11" s="46">
        <v>2</v>
      </c>
      <c r="E11" s="300" t="s">
        <v>291</v>
      </c>
      <c r="F11" s="549" t="s">
        <v>292</v>
      </c>
      <c r="G11" s="550">
        <v>4</v>
      </c>
      <c r="H11" s="550">
        <v>4</v>
      </c>
    </row>
    <row r="12" spans="1:8" ht="12">
      <c r="A12" s="298" t="s">
        <v>293</v>
      </c>
      <c r="B12" s="299" t="s">
        <v>294</v>
      </c>
      <c r="C12" s="46">
        <v>37</v>
      </c>
      <c r="D12" s="46">
        <v>37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2</v>
      </c>
      <c r="D13" s="46">
        <v>2</v>
      </c>
      <c r="E13" s="301" t="s">
        <v>50</v>
      </c>
      <c r="F13" s="551" t="s">
        <v>298</v>
      </c>
      <c r="G13" s="548">
        <f>SUM(G9:G12)</f>
        <v>4</v>
      </c>
      <c r="H13" s="548">
        <f>SUM(H9:H12)</f>
        <v>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18</v>
      </c>
      <c r="D16" s="47">
        <v>108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128</v>
      </c>
      <c r="D19" s="49">
        <f>SUM(D9:D15)+D16</f>
        <v>221</v>
      </c>
      <c r="E19" s="304" t="s">
        <v>315</v>
      </c>
      <c r="F19" s="552" t="s">
        <v>316</v>
      </c>
      <c r="G19" s="550">
        <v>3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74</v>
      </c>
      <c r="D22" s="46">
        <v>330</v>
      </c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3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12</v>
      </c>
      <c r="D25" s="46">
        <v>19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86</v>
      </c>
      <c r="D26" s="49">
        <f>SUM(D22:D25)</f>
        <v>349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214</v>
      </c>
      <c r="D28" s="50">
        <f>D26+D19</f>
        <v>570</v>
      </c>
      <c r="E28" s="127" t="s">
        <v>337</v>
      </c>
      <c r="F28" s="554" t="s">
        <v>338</v>
      </c>
      <c r="G28" s="548">
        <f>G13+G15+G24</f>
        <v>7</v>
      </c>
      <c r="H28" s="548">
        <f>H13+H15+H24</f>
        <v>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207</v>
      </c>
      <c r="H30" s="53">
        <f>IF((D28-H28)&gt;0,D28-H28,0)</f>
        <v>566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343</v>
      </c>
      <c r="C31" s="46"/>
      <c r="D31" s="46"/>
      <c r="E31" s="296" t="s">
        <v>851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214</v>
      </c>
      <c r="D33" s="49">
        <f>D28-D31+D32</f>
        <v>570</v>
      </c>
      <c r="E33" s="127" t="s">
        <v>351</v>
      </c>
      <c r="F33" s="554" t="s">
        <v>352</v>
      </c>
      <c r="G33" s="53">
        <f>G32-G31+G28</f>
        <v>7</v>
      </c>
      <c r="H33" s="53">
        <f>H32-H31+H28</f>
        <v>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207</v>
      </c>
      <c r="H34" s="548">
        <f>IF((D33-H33)&gt;0,D33-H33,0)</f>
        <v>566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207</v>
      </c>
      <c r="H39" s="559">
        <f>IF(H34&gt;0,IF(D35+H34&lt;0,0,D35+H34),IF(D34-D35&lt;0,D35-D34,0))</f>
        <v>566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207</v>
      </c>
      <c r="H41" s="52">
        <f>IF(D39=0,IF(H39-H40&gt;0,H39-H40+D40,0),IF(D39-D40&lt;0,D40-D39+H40,0))</f>
        <v>566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214</v>
      </c>
      <c r="D42" s="53">
        <f>D33+D35+D39</f>
        <v>570</v>
      </c>
      <c r="E42" s="128" t="s">
        <v>378</v>
      </c>
      <c r="F42" s="129" t="s">
        <v>379</v>
      </c>
      <c r="G42" s="53">
        <f>G39+G33</f>
        <v>214</v>
      </c>
      <c r="H42" s="53">
        <f>H39+H33</f>
        <v>570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855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40010</v>
      </c>
      <c r="C48" s="427" t="s">
        <v>380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865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 t="s">
        <v>858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95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"ЕКСКЛУЗИВ ПРОПЪРТИ" АДСИЦ</v>
      </c>
      <c r="C4" s="541" t="s">
        <v>2</v>
      </c>
      <c r="D4" s="541">
        <f>'справка №1-БАЛАНС'!H3</f>
        <v>175135689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01.01.09 - 30.06.09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7</v>
      </c>
      <c r="D10" s="54">
        <v>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-368</v>
      </c>
      <c r="D11" s="54">
        <v>-102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-12</v>
      </c>
      <c r="D13" s="54">
        <v>-39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-117</v>
      </c>
      <c r="D14" s="54">
        <v>225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4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-486</v>
      </c>
      <c r="D20" s="55">
        <f>SUM(D10:D19)</f>
        <v>90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6358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6358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22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-5868</v>
      </c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-117</v>
      </c>
      <c r="D39" s="54">
        <v>-349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-5985</v>
      </c>
      <c r="D42" s="55">
        <f>SUM(D34:D41)</f>
        <v>-327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-113</v>
      </c>
      <c r="D43" s="55">
        <f>D42+D32+D20</f>
        <v>-237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135</v>
      </c>
      <c r="D44" s="132">
        <v>463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22</v>
      </c>
      <c r="D45" s="55">
        <f>D44+D43</f>
        <v>226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22</v>
      </c>
      <c r="D46" s="56">
        <v>226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9"/>
      <c r="D50" s="589"/>
      <c r="G50" s="133"/>
      <c r="H50" s="133"/>
    </row>
    <row r="51" spans="1:8" ht="12">
      <c r="A51" s="318"/>
      <c r="B51" s="318" t="s">
        <v>865</v>
      </c>
      <c r="C51" s="319"/>
      <c r="D51" s="319"/>
      <c r="G51" s="133"/>
      <c r="H51" s="133"/>
    </row>
    <row r="52" spans="1:8" ht="12">
      <c r="A52" s="318"/>
      <c r="B52" s="436" t="s">
        <v>778</v>
      </c>
      <c r="C52" s="589"/>
      <c r="D52" s="589"/>
      <c r="G52" s="133"/>
      <c r="H52" s="133"/>
    </row>
    <row r="53" spans="1:8" ht="12">
      <c r="A53" s="318"/>
      <c r="B53" s="318" t="s">
        <v>859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61" right="0.7480314960629921" top="0.64" bottom="0.5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"ЕКСКЛУЗИВ ПРОПЪРТИ"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175135689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01.01.09 - 30.06.09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9452</v>
      </c>
      <c r="D11" s="58">
        <f>'справка №1-БАЛАНС'!H19</f>
        <v>646</v>
      </c>
      <c r="E11" s="58">
        <f>'справка №1-БАЛАНС'!H20</f>
        <v>1067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2923</v>
      </c>
      <c r="J11" s="58">
        <f>'справка №1-БАЛАНС'!H29+'справка №1-БАЛАНС'!H32</f>
        <v>-6958</v>
      </c>
      <c r="K11" s="60"/>
      <c r="L11" s="344">
        <f>SUM(C11:K11)</f>
        <v>7130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9452</v>
      </c>
      <c r="D15" s="61">
        <f aca="true" t="shared" si="2" ref="D15:M15">D11+D12</f>
        <v>646</v>
      </c>
      <c r="E15" s="61">
        <f t="shared" si="2"/>
        <v>1067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2923</v>
      </c>
      <c r="J15" s="61">
        <f t="shared" si="2"/>
        <v>-6958</v>
      </c>
      <c r="K15" s="61">
        <f t="shared" si="2"/>
        <v>0</v>
      </c>
      <c r="L15" s="344">
        <f t="shared" si="1"/>
        <v>7130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-207</v>
      </c>
      <c r="K16" s="60"/>
      <c r="L16" s="344">
        <f t="shared" si="1"/>
        <v>-207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9452</v>
      </c>
      <c r="D29" s="59">
        <f aca="true" t="shared" si="6" ref="D29:M29">D17+D20+D21+D24+D28+D27+D15+D16</f>
        <v>646</v>
      </c>
      <c r="E29" s="59">
        <f t="shared" si="6"/>
        <v>1067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2923</v>
      </c>
      <c r="J29" s="59">
        <f t="shared" si="6"/>
        <v>-7165</v>
      </c>
      <c r="K29" s="59">
        <f t="shared" si="6"/>
        <v>0</v>
      </c>
      <c r="L29" s="344">
        <f t="shared" si="1"/>
        <v>6923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9452</v>
      </c>
      <c r="D32" s="59">
        <f t="shared" si="7"/>
        <v>646</v>
      </c>
      <c r="E32" s="59">
        <f t="shared" si="7"/>
        <v>1067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2923</v>
      </c>
      <c r="J32" s="59">
        <f t="shared" si="7"/>
        <v>-7165</v>
      </c>
      <c r="K32" s="59">
        <f t="shared" si="7"/>
        <v>0</v>
      </c>
      <c r="L32" s="344">
        <f t="shared" si="1"/>
        <v>6923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856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380</v>
      </c>
      <c r="E38" s="591"/>
      <c r="F38" s="591" t="s">
        <v>865</v>
      </c>
      <c r="G38" s="591"/>
      <c r="H38" s="591"/>
      <c r="I38" s="591"/>
      <c r="J38" s="15" t="s">
        <v>860</v>
      </c>
      <c r="K38" s="15"/>
      <c r="L38" s="591" t="s">
        <v>858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1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"ЕКСКЛУЗИВ ПРОПЪРТИ" АДСИЦ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175135689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01.01.09 - 30.06.09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3</v>
      </c>
      <c r="N3" s="59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3" t="s">
        <v>462</v>
      </c>
      <c r="B5" s="604"/>
      <c r="C5" s="607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7" t="s">
        <v>527</v>
      </c>
      <c r="R5" s="597" t="s">
        <v>528</v>
      </c>
    </row>
    <row r="6" spans="1:18" s="100" customFormat="1" ht="48">
      <c r="A6" s="605"/>
      <c r="B6" s="606"/>
      <c r="C6" s="608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8"/>
      <c r="R6" s="598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22</v>
      </c>
      <c r="E14" s="189"/>
      <c r="F14" s="189"/>
      <c r="G14" s="74">
        <f t="shared" si="2"/>
        <v>22</v>
      </c>
      <c r="H14" s="65"/>
      <c r="I14" s="65"/>
      <c r="J14" s="74">
        <f t="shared" si="3"/>
        <v>22</v>
      </c>
      <c r="K14" s="65">
        <v>6</v>
      </c>
      <c r="L14" s="65">
        <v>2</v>
      </c>
      <c r="M14" s="65"/>
      <c r="N14" s="74">
        <f t="shared" si="4"/>
        <v>8</v>
      </c>
      <c r="O14" s="65"/>
      <c r="P14" s="65"/>
      <c r="Q14" s="74">
        <f t="shared" si="0"/>
        <v>8</v>
      </c>
      <c r="R14" s="74">
        <f t="shared" si="1"/>
        <v>14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>
        <v>5477</v>
      </c>
      <c r="E15" s="457"/>
      <c r="F15" s="457">
        <v>5477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5499</v>
      </c>
      <c r="E17" s="194">
        <f>SUM(E9:E16)</f>
        <v>0</v>
      </c>
      <c r="F17" s="194">
        <f>SUM(F9:F16)</f>
        <v>5477</v>
      </c>
      <c r="G17" s="74">
        <f t="shared" si="2"/>
        <v>22</v>
      </c>
      <c r="H17" s="75">
        <f>SUM(H9:H16)</f>
        <v>0</v>
      </c>
      <c r="I17" s="75">
        <f>SUM(I9:I16)</f>
        <v>0</v>
      </c>
      <c r="J17" s="74">
        <f t="shared" si="3"/>
        <v>22</v>
      </c>
      <c r="K17" s="75">
        <f>SUM(K9:K16)</f>
        <v>6</v>
      </c>
      <c r="L17" s="75">
        <f>SUM(L9:L16)</f>
        <v>2</v>
      </c>
      <c r="M17" s="75">
        <f>SUM(M9:M16)</f>
        <v>0</v>
      </c>
      <c r="N17" s="74">
        <f t="shared" si="4"/>
        <v>8</v>
      </c>
      <c r="O17" s="75">
        <f>SUM(O9:O16)</f>
        <v>0</v>
      </c>
      <c r="P17" s="75">
        <f>SUM(P9:P16)</f>
        <v>0</v>
      </c>
      <c r="Q17" s="74">
        <f t="shared" si="5"/>
        <v>8</v>
      </c>
      <c r="R17" s="74">
        <f t="shared" si="6"/>
        <v>14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8694</v>
      </c>
      <c r="E18" s="187">
        <v>5728</v>
      </c>
      <c r="F18" s="187"/>
      <c r="G18" s="74">
        <f t="shared" si="2"/>
        <v>14422</v>
      </c>
      <c r="H18" s="63"/>
      <c r="I18" s="63"/>
      <c r="J18" s="74">
        <f t="shared" si="3"/>
        <v>14422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14422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2</v>
      </c>
      <c r="E19" s="187"/>
      <c r="F19" s="187"/>
      <c r="G19" s="74">
        <f t="shared" si="2"/>
        <v>2</v>
      </c>
      <c r="H19" s="63"/>
      <c r="I19" s="63"/>
      <c r="J19" s="74">
        <f t="shared" si="3"/>
        <v>2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2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6</v>
      </c>
      <c r="E24" s="189"/>
      <c r="F24" s="189"/>
      <c r="G24" s="74">
        <f t="shared" si="2"/>
        <v>6</v>
      </c>
      <c r="H24" s="65"/>
      <c r="I24" s="65"/>
      <c r="J24" s="74">
        <f t="shared" si="3"/>
        <v>6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</v>
      </c>
      <c r="H25" s="66">
        <f t="shared" si="7"/>
        <v>0</v>
      </c>
      <c r="I25" s="66">
        <f t="shared" si="7"/>
        <v>0</v>
      </c>
      <c r="J25" s="67">
        <f t="shared" si="3"/>
        <v>6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14201</v>
      </c>
      <c r="E40" s="438">
        <f>E17+E18+E19+E25+E38+E39</f>
        <v>5728</v>
      </c>
      <c r="F40" s="438">
        <f aca="true" t="shared" si="13" ref="F40:R40">F17+F18+F19+F25+F38+F39</f>
        <v>5477</v>
      </c>
      <c r="G40" s="438">
        <f t="shared" si="13"/>
        <v>14452</v>
      </c>
      <c r="H40" s="438">
        <f t="shared" si="13"/>
        <v>0</v>
      </c>
      <c r="I40" s="438">
        <f t="shared" si="13"/>
        <v>0</v>
      </c>
      <c r="J40" s="438">
        <f t="shared" si="13"/>
        <v>14452</v>
      </c>
      <c r="K40" s="438">
        <f t="shared" si="13"/>
        <v>6</v>
      </c>
      <c r="L40" s="438">
        <f t="shared" si="13"/>
        <v>2</v>
      </c>
      <c r="M40" s="438">
        <f t="shared" si="13"/>
        <v>0</v>
      </c>
      <c r="N40" s="438">
        <f t="shared" si="13"/>
        <v>8</v>
      </c>
      <c r="O40" s="438">
        <f t="shared" si="13"/>
        <v>0</v>
      </c>
      <c r="P40" s="438">
        <f t="shared" si="13"/>
        <v>0</v>
      </c>
      <c r="Q40" s="438">
        <f t="shared" si="13"/>
        <v>8</v>
      </c>
      <c r="R40" s="438">
        <f t="shared" si="13"/>
        <v>14444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0"/>
      <c r="L44" s="600"/>
      <c r="M44" s="600"/>
      <c r="N44" s="600"/>
      <c r="O44" s="601" t="s">
        <v>861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"ЕКСКЛУЗИВ ПРОПЪРТИ" АДСИЦ</v>
      </c>
      <c r="C3" s="620"/>
      <c r="D3" s="526" t="s">
        <v>2</v>
      </c>
      <c r="E3" s="107">
        <f>'справка №1-БАЛАНС'!H3</f>
        <v>175135689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01.01.09 - 30.06.09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45</v>
      </c>
      <c r="D33" s="105">
        <f>SUM(D34:D37)</f>
        <v>45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45</v>
      </c>
      <c r="D35" s="108">
        <v>45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45</v>
      </c>
      <c r="D43" s="104">
        <f>D24+D28+D29+D31+D30+D32+D33+D38</f>
        <v>45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45</v>
      </c>
      <c r="D44" s="103">
        <f>D43+D21+D19+D9</f>
        <v>45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9</v>
      </c>
      <c r="D71" s="105">
        <f>SUM(D72:D74)</f>
        <v>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9</v>
      </c>
      <c r="D72" s="108">
        <v>9</v>
      </c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1176</v>
      </c>
      <c r="D80" s="103">
        <f>SUM(D81:D84)</f>
        <v>1176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1176</v>
      </c>
      <c r="D83" s="108">
        <v>1176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6413</v>
      </c>
      <c r="D85" s="104">
        <f>SUM(D86:D90)+D94</f>
        <v>6413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>
        <v>6358</v>
      </c>
      <c r="D88" s="108">
        <v>6358</v>
      </c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36</v>
      </c>
      <c r="D89" s="108">
        <v>36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17</v>
      </c>
      <c r="D90" s="103">
        <f>SUM(D91:D93)</f>
        <v>17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17</v>
      </c>
      <c r="D93" s="108">
        <v>17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7598</v>
      </c>
      <c r="D96" s="104">
        <f>D85+D80+D75+D71+D95</f>
        <v>7598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7598</v>
      </c>
      <c r="D97" s="104">
        <f>D96+D68+D66</f>
        <v>7598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380</v>
      </c>
      <c r="D109" s="614"/>
      <c r="E109" s="614"/>
      <c r="F109" s="614"/>
    </row>
    <row r="110" spans="1:6" ht="12">
      <c r="A110" s="385"/>
      <c r="B110" s="386"/>
      <c r="C110" s="385"/>
      <c r="D110" s="385" t="s">
        <v>865</v>
      </c>
      <c r="E110" s="385"/>
      <c r="F110" s="387"/>
    </row>
    <row r="111" spans="1:6" ht="12">
      <c r="A111" s="385"/>
      <c r="B111" s="386"/>
      <c r="C111" s="613" t="s">
        <v>778</v>
      </c>
      <c r="D111" s="613"/>
      <c r="E111" s="613"/>
      <c r="F111" s="613"/>
    </row>
    <row r="112" spans="1:6" ht="12">
      <c r="A112" s="349"/>
      <c r="B112" s="388"/>
      <c r="C112" s="349"/>
      <c r="D112" s="349" t="s">
        <v>858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"ЕКСКЛУЗИВ ПРОПЪРТИ"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175135689</v>
      </c>
    </row>
    <row r="5" spans="1:9" ht="15">
      <c r="A5" s="501" t="s">
        <v>4</v>
      </c>
      <c r="B5" s="622" t="str">
        <f>'справка №1-БАЛАНС'!E5</f>
        <v>01.01.09 - 30.06.09</v>
      </c>
      <c r="C5" s="622"/>
      <c r="D5" s="622"/>
      <c r="E5" s="622"/>
      <c r="F5" s="622"/>
      <c r="G5" s="625" t="s">
        <v>3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816</v>
      </c>
      <c r="E30" s="623" t="s">
        <v>865</v>
      </c>
      <c r="F30" s="623"/>
      <c r="G30" s="623"/>
      <c r="H30" s="420" t="s">
        <v>778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 t="s">
        <v>858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"ЕКСКЛУЗИВ ПРОПЪРТИ" АДСИЦ</v>
      </c>
      <c r="C5" s="628"/>
      <c r="D5" s="628"/>
      <c r="E5" s="570" t="s">
        <v>2</v>
      </c>
      <c r="F5" s="451">
        <f>'справка №1-БАЛАНС'!H3</f>
        <v>175135689</v>
      </c>
    </row>
    <row r="6" spans="1:13" ht="15" customHeight="1">
      <c r="A6" s="27" t="s">
        <v>819</v>
      </c>
      <c r="B6" s="629" t="str">
        <f>'справка №1-БАЛАНС'!E5</f>
        <v>01.01.09 - 30.06.09</v>
      </c>
      <c r="C6" s="62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7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816</v>
      </c>
      <c r="D151" s="630"/>
      <c r="E151" s="630"/>
      <c r="F151" s="630"/>
    </row>
    <row r="152" spans="1:6" ht="12.75">
      <c r="A152" s="517"/>
      <c r="B152" s="518"/>
      <c r="C152" s="517"/>
      <c r="D152" s="517" t="s">
        <v>865</v>
      </c>
      <c r="E152" s="517"/>
      <c r="F152" s="517"/>
    </row>
    <row r="153" spans="1:6" ht="12.75">
      <c r="A153" s="517"/>
      <c r="B153" s="518"/>
      <c r="C153" s="630" t="s">
        <v>863</v>
      </c>
      <c r="D153" s="630"/>
      <c r="E153" s="630"/>
      <c r="F153" s="630"/>
    </row>
    <row r="154" spans="3:5" ht="12.75">
      <c r="C154" s="517"/>
      <c r="D154" s="509" t="s">
        <v>858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PC-Ani</cp:lastModifiedBy>
  <cp:lastPrinted>2009-01-27T07:49:00Z</cp:lastPrinted>
  <dcterms:created xsi:type="dcterms:W3CDTF">2000-06-29T12:02:40Z</dcterms:created>
  <dcterms:modified xsi:type="dcterms:W3CDTF">2009-08-04T07:35:59Z</dcterms:modified>
  <cp:category/>
  <cp:version/>
  <cp:contentType/>
  <cp:contentStatus/>
</cp:coreProperties>
</file>