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<sst xmlns="http://schemas.openxmlformats.org/spreadsheetml/2006/main" count="2203" uniqueCount="867">
  <si>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</si>
  <si>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</si>
  <si>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</si>
  <si>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</si>
  <si>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</si>
  <si>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</si>
  <si>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</si>
  <si>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</si>
  <si>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</si>
  <si>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</si>
  <si>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</si>
  <si>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</si>
  <si>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</si>
  <si>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</si>
  <si>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</si>
  <si>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</si>
  <si>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</si>
  <si>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</si>
  <si>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</si>
  <si>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</si>
  <si>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</si>
  <si>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</si>
  <si>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</si>
  <si>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</si>
  <si>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</si>
  <si>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</si>
  <si>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</si>
  <si>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</si>
  <si>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</si>
  <si>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</si>
  <si>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</si>
  <si>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</si>
  <si>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</si>
  <si>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</si>
  <si>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</si>
  <si>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</si>
  <si>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</si>
  <si>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</si>
  <si>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</si>
  <si>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</si>
  <si>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</si>
  <si>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</si>
  <si>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</si>
  <si>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</si>
  <si>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</si>
  <si>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</si>
  <si>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</si>
  <si>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</si>
  <si>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</si>
  <si>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</si>
  <si>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</si>
  <si>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</si>
  <si>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</si>
  <si>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</si>
  <si>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</si>
  <si>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</si>
  <si>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</si>
  <si>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</si>
  <si>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</si>
  <si>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</si>
  <si>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</si>
  <si>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</si>
  <si>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</si>
  <si>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</si>
  <si>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</si>
  <si>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</si>
  <si>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</si>
  <si>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</si>
  <si>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</si>
  <si>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</si>
  <si>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</si>
  <si>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</si>
  <si>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</si>
  <si>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</si>
  <si>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</si>
  <si>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</si>
  <si>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</si>
  <si>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</si>
  <si>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</si>
  <si>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</si>
  <si>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</si>
  <si>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</si>
  <si>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</si>
  <si>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</si>
  <si>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</si>
  <si>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</si>
  <si>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</si>
  <si>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</si>
  <si>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</si>
  <si>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</si>
  <si>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</si>
  <si>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</si>
  <si>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</si>
  <si>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</si>
  <si>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</si>
  <si>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</si>
  <si>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</si>
  <si>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</si>
  <si>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</si>
  <si>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</si>
  <si>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</si>
  <si>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</si>
  <si>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</si>
  <si>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</si>
  <si>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</si>
  <si>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</si>
  <si>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</si>
  <si>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</si>
  <si>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</si>
  <si>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</si>
  <si>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</si>
  <si>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</si>
  <si>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</si>
  <si>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</si>
  <si>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</si>
  <si>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</si>
  <si>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</si>
  <si>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</si>
  <si>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</si>
  <si>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</si>
  <si>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</si>
  <si>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</si>
  <si>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</si>
  <si>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</si>
  <si>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</si>
  <si>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</si>
  <si>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</si>
  <si>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</si>
  <si>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</si>
  <si>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</si>
  <si>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</si>
  <si>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</si>
  <si>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</si>
  <si>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</si>
  <si>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</si>
  <si>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</si>
  <si>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</si>
  <si>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</si>
  <si>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</si>
  <si>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</si>
  <si>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</si>
  <si>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</si>
  <si>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</si>
  <si>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</si>
  <si>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</si>
  <si>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</si>
  <si>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</si>
  <si>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</si>
  <si>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</si>
  <si>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</si>
  <si>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</si>
  <si>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</si>
  <si>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</si>
  <si>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</si>
  <si>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</si>
  <si>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</si>
  <si>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</si>
  <si>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</si>
  <si>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</si>
  <si>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</si>
  <si>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</si>
  <si>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</si>
  <si>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</si>
  <si>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</si>
  <si>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</si>
  <si>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</si>
  <si>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</si>
  <si>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</si>
  <si>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</si>
  <si>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</si>
  <si>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</si>
  <si>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</si>
  <si>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</si>
  <si>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</si>
  <si>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</si>
  <si>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</si>
  <si>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</si>
  <si>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</si>
  <si>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</si>
  <si>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</si>
  <si>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</si>
  <si>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</si>
  <si>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</si>
  <si>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</si>
  <si>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</si>
  <si>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</si>
  <si>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</si>
  <si>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</si>
  <si>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</si>
  <si>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</si>
  <si>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</si>
  <si>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</si>
  <si>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</si>
  <si>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</si>
  <si>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</si>
  <si>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</si>
  <si>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</si>
  <si>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</si>
  <si>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</si>
  <si>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</si>
  <si>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</si>
  <si>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</si>
  <si>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</si>
  <si>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</si>
  <si>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</si>
  <si>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</si>
  <si>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</si>
  <si>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</si>
  <si>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</si>
  <si>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</si>
  <si>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</si>
  <si>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</si>
  <si>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</si>
  <si>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</si>
  <si>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</si>
  <si>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</si>
  <si>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</si>
  <si>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</si>
  <si>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</si>
  <si>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</si>
  <si>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</si>
  <si>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</si>
  <si>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</si>
  <si>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</si>
  <si>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</si>
  <si>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</si>
  <si>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</si>
  <si>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</si>
  <si>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</si>
  <si>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</si>
  <si>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</si>
  <si>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</si>
  <si>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</si>
  <si>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</si>
  <si>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</si>
  <si>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</si>
  <si>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</si>
  <si>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</si>
  <si>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</si>
  <si>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</si>
  <si>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</si>
  <si>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</si>
  <si>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</si>
  <si>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</si>
  <si>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</si>
  <si>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</si>
  <si>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</si>
  <si>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</si>
  <si>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</si>
  <si>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</si>
  <si>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</si>
  <si>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</si>
  <si>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</si>
  <si>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</si>
  <si>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</si>
  <si>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</si>
  <si>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</si>
  <si>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</si>
  <si>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</si>
  <si>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</si>
  <si>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</si>
  <si>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</si>
  <si>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</si>
  <si>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</si>
  <si>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</si>
  <si>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</si>
  <si>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</si>
  <si>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</si>
  <si>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</si>
  <si>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</si>
  <si>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</si>
  <si>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</si>
  <si>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</si>
  <si>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</si>
  <si>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</si>
  <si>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</si>
  <si>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</si>
  <si>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</si>
  <si>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</si>
  <si>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</si>
  <si>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</si>
  <si>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</si>
  <si>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</si>
  <si>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</si>
  <si>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</si>
  <si>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</si>
  <si>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</si>
  <si>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</si>
  <si>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</si>
  <si>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</si>
  <si>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</si>
  <si>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</si>
  <si>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</si>
  <si>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</si>
  <si>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</si>
  <si>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</si>
  <si>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</si>
  <si>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</si>
  <si>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</si>
  <si>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</si>
  <si>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</si>
  <si>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</si>
  <si>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</si>
  <si>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</si>
  <si>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</si>
  <si>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</si>
  <si>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</si>
  <si>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</si>
  <si>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</si>
  <si>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</si>
  <si>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</si>
  <si>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</si>
  <si>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</si>
  <si>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</si>
  <si>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</si>
  <si>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</si>
  <si>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</si>
  <si>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</si>
  <si>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</si>
  <si>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</si>
  <si>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</si>
  <si>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</si>
  <si>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</si>
  <si>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</si>
  <si>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</si>
  <si>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</si>
  <si>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</si>
  <si>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</si>
  <si>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</si>
  <si>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</si>
  <si>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</si>
  <si>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</si>
  <si>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</si>
  <si>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</si>
  <si>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</si>
  <si>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</si>
  <si>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</si>
  <si>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</si>
  <si>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</si>
  <si>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</si>
  <si>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</si>
  <si>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</si>
  <si>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</si>
  <si>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</si>
  <si>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</si>
  <si>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</si>
  <si>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</si>
  <si>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</si>
  <si>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</si>
  <si>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</si>
  <si>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</si>
  <si>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</si>
  <si>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</si>
  <si>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</si>
  <si>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</si>
  <si>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</si>
  <si>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</si>
  <si>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</si>
  <si>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</si>
  <si>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</si>
  <si>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</si>
  <si>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</si>
  <si>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</si>
  <si>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</si>
  <si>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</si>
  <si>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</si>
  <si>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</si>
  <si>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</si>
  <si>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</si>
  <si>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</si>
  <si>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</si>
  <si>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</si>
  <si>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</si>
  <si>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</si>
  <si>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</si>
  <si>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</si>
  <si>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</si>
  <si>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</si>
  <si>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</si>
  <si>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</si>
  <si>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</si>
  <si>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</si>
  <si>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</si>
  <si>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</si>
  <si>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</si>
  <si>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</si>
  <si>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</si>
  <si>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</si>
  <si>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</si>
  <si>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</si>
  <si>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</si>
  <si>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</si>
  <si>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</si>
  <si>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</si>
  <si>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</si>
  <si>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</si>
  <si>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</si>
  <si>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</si>
  <si>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</si>
  <si>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</si>
  <si>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</si>
  <si>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</si>
  <si>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</si>
  <si>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</si>
  <si>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</si>
  <si>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</si>
  <si>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</si>
  <si>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</si>
  <si>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</si>
  <si>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</si>
  <si>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</si>
  <si>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</si>
  <si>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</si>
  <si>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</si>
  <si>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</si>
  <si>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</si>
  <si>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</si>
  <si>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</si>
  <si>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</si>
  <si>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</si>
  <si>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</si>
  <si>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</si>
  <si>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</si>
  <si>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</si>
  <si>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</si>
  <si>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</si>
  <si>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</si>
  <si>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</si>
  <si>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</si>
  <si>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</si>
  <si>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</si>
  <si>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</si>
  <si>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</si>
  <si>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</si>
  <si>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</si>
  <si>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</si>
  <si>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</si>
  <si>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</si>
  <si>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</si>
  <si>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</si>
  <si>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</si>
  <si>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</si>
  <si>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</si>
  <si>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</si>
  <si>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</si>
  <si>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</si>
  <si>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</si>
  <si>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</si>
  <si>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</si>
  <si>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</si>
  <si>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</si>
  <si>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</si>
  <si>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</si>
  <si>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</si>
  <si>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</si>
  <si>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</si>
  <si>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</si>
  <si>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</si>
  <si>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</si>
  <si>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</si>
  <si>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</si>
  <si>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</si>
  <si>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</si>
  <si>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</si>
  <si>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</si>
  <si>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</si>
  <si>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</si>
  <si>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</si>
  <si>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</si>
  <si>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</si>
  <si>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</si>
  <si>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</si>
  <si>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</si>
  <si>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</si>
  <si>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</si>
  <si>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</si>
  <si>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</si>
  <si>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</si>
  <si>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</si>
  <si>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</si>
  <si>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</si>
  <si>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</si>
  <si>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</si>
  <si>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</si>
  <si>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</si>
  <si>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</si>
  <si>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</si>
  <si>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</si>
  <si>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</si>
  <si>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</si>
  <si>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</si>
  <si>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</si>
  <si>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</si>
  <si>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</si>
  <si>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</si>
  <si>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</si>
  <si>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</si>
  <si>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</si>
  <si>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</si>
  <si>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</si>
  <si>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</si>
  <si>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</si>
  <si>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</si>
  <si>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</si>
  <si>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</si>
  <si>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</si>
  <si>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</si>
  <si>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</si>
  <si>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</si>
  <si>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</si>
  <si>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</si>
  <si>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</si>
  <si>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</si>
  <si>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</si>
  <si>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</si>
  <si>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</si>
  <si>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</si>
  <si>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</si>
  <si>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</si>
  <si>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</si>
  <si>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</si>
  <si>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</si>
  <si>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</si>
  <si>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</si>
  <si>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</si>
  <si>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</si>
  <si>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</si>
  <si>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</si>
  <si>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</si>
  <si>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</si>
  <si>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</si>
  <si>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</si>
  <si>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</si>
  <si>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</si>
  <si>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</si>
  <si>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</si>
  <si>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</si>
  <si>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</si>
  <si>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</si>
  <si>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</si>
  <si>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</si>
  <si>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</si>
  <si>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</si>
  <si>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</si>
  <si>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</si>
  <si>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</si>
  <si>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</si>
  <si>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</si>
  <si>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</si>
  <si>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</si>
  <si>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</si>
  <si>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</si>
  <si>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</si>
  <si>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</si>
  <si>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</si>
  <si>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</si>
  <si>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</si>
  <si>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</si>
  <si>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</si>
  <si>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</si>
  <si>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</si>
  <si>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</si>
  <si>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</si>
  <si>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</si>
  <si>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</si>
  <si>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</si>
  <si>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</si>
  <si>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</si>
  <si>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</si>
  <si>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</si>
  <si>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</si>
  <si>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</si>
  <si>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</si>
  <si>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</si>
  <si>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</si>
  <si>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</si>
  <si>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</si>
  <si>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</si>
  <si>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</si>
  <si>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</si>
  <si>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</si>
  <si>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</si>
  <si>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</si>
  <si>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</si>
  <si>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</si>
  <si>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</si>
  <si>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</si>
  <si>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</si>
  <si>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</si>
  <si>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</si>
  <si>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</si>
  <si>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</si>
  <si>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</si>
  <si>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</si>
  <si>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</si>
  <si>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</si>
  <si>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</si>
  <si>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</si>
  <si>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</si>
  <si>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</si>
  <si>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</si>
  <si>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</si>
  <si>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</si>
  <si>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</si>
  <si>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</si>
  <si>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</si>
  <si>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</si>
  <si>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</si>
  <si>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</si>
  <si>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</si>
  <si>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</si>
  <si>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</si>
  <si>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</si>
  <si>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</si>
  <si>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</si>
  <si>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</si>
  <si>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</si>
  <si>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</si>
  <si>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</si>
  <si>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</si>
  <si>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</si>
  <si>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</si>
  <si>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</si>
  <si>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</si>
  <si>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</si>
  <si>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</si>
  <si>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</si>
  <si>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</si>
  <si>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</si>
  <si>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</si>
  <si>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</si>
  <si>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</si>
  <si>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</si>
  <si>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</si>
  <si>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</si>
  <si>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</si>
  <si>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</si>
  <si>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</si>
  <si>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</si>
  <si>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</si>
  <si>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</si>
  <si>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</si>
  <si>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</si>
  <si>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</si>
  <si>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</si>
  <si>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</si>
  <si>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</si>
  <si>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</si>
  <si>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</si>
  <si>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</si>
  <si>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</si>
  <si>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</si>
  <si>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</si>
  <si>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</si>
  <si>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</si>
  <si>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</si>
  <si>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</si>
  <si>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</si>
  <si>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</si>
  <si>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</si>
  <si>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</si>
  <si>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</si>
  <si>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</si>
  <si>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</si>
  <si>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</si>
  <si>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</si>
  <si>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</si>
  <si>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</si>
  <si>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</si>
  <si>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</si>
  <si>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</si>
  <si>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</si>
  <si>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</si>
  <si>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</si>
  <si>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</si>
  <si>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</si>
  <si>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</si>
  <si>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</si>
  <si>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</si>
  <si>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</si>
  <si>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</si>
  <si>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</si>
  <si>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ТРАНСИНВЕСТМЪНТ</t>
  </si>
  <si>
    <t>131478818</t>
  </si>
  <si>
    <t>гр.София, бул.Черни връх 43</t>
  </si>
  <si>
    <t>АТА Консулт ООД</t>
  </si>
  <si>
    <t>Главен счетоводител</t>
  </si>
  <si>
    <t>Юрий Станчев</t>
  </si>
  <si>
    <t>Изпълнителен директор</t>
  </si>
  <si>
    <t>02 4960020</t>
  </si>
  <si>
    <t>Investor.bg</t>
  </si>
  <si>
    <t>www.transinvestment.bg</t>
  </si>
  <si>
    <t>yuriy.stanchev@tfs.bg</t>
  </si>
  <si>
    <t xml:space="preserve">СПРАВКА ЗА ВЗЕМАНИЯТА, ЗАДЪЛЖЕНИЯТА И ПРОВИЗИИТЕ </t>
  </si>
  <si>
    <t>на ТРАНСИНВЕСТМЪНТ</t>
  </si>
  <si>
    <t>ЕИК по БУЛСТАТ: 131478818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</si>
  <si>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</si>
  <si>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</si>
  <si>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</si>
  <si>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</si>
  <si>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</si>
  <si>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</si>
  <si>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</si>
  <si>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</si>
  <si>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</si>
  <si>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</si>
  <si>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</si>
  <si>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</si>
  <si>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</si>
  <si>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</si>
  <si>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</si>
  <si>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</si>
  <si>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</si>
  <si>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</si>
  <si>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</si>
  <si>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</si>
  <si>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</si>
  <si>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</si>
  <si>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</si>
  <si>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</si>
  <si>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</si>
  <si>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</si>
  <si>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</si>
  <si>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</si>
  <si>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</si>
  <si>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</si>
  <si>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</si>
  <si>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</si>
  <si>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</si>
  <si>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</si>
  <si>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</si>
  <si>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</si>
  <si>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</si>
  <si>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</si>
  <si>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</si>
  <si>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</si>
  <si>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</si>
  <si>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</si>
  <si>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</si>
  <si>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</si>
  <si>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</si>
  <si>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</si>
  <si>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</si>
  <si>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</si>
  <si>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</si>
  <si>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</si>
  <si>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</si>
  <si>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</si>
  <si>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</si>
  <si>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</si>
  <si>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</si>
  <si>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</si>
  <si>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</si>
  <si>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</si>
  <si>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</si>
  <si>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</si>
  <si>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</si>
  <si>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</si>
  <si>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</si>
  <si>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</si>
  <si>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</si>
  <si>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</si>
  <si>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</si>
  <si>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</si>
  <si>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</si>
  <si>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</si>
  <si>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</si>
  <si>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</si>
  <si>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</si>
  <si>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</si>
  <si>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</si>
  <si>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</si>
  <si>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</si>
  <si>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</si>
  <si>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</si>
  <si>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</si>
  <si>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</si>
  <si>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</si>
  <si>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</si>
  <si>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</si>
  <si>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</si>
  <si>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</si>
  <si>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</si>
  <si>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</si>
  <si>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</si>
  <si>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</si>
  <si>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</si>
  <si>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</si>
  <si>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</si>
  <si>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</si>
  <si>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</si>
  <si>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</si>
  <si>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</si>
  <si>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</si>
  <si>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</si>
  <si>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</si>
  <si>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</si>
  <si>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</si>
  <si>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</si>
  <si>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</si>
  <si>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</si>
  <si>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</si>
  <si>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</si>
  <si>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</si>
  <si>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</si>
  <si>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</si>
  <si>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</si>
  <si>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</si>
  <si>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</si>
  <si>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</si>
  <si>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</si>
  <si>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</si>
  <si>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</si>
  <si>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</si>
  <si>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</si>
  <si>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</si>
  <si>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</si>
  <si>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</si>
  <si>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</si>
  <si>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</si>
  <si>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</si>
  <si>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</si>
  <si>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</si>
  <si>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</si>
  <si>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</si>
  <si>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</si>
  <si>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</si>
  <si>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</si>
  <si>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</si>
  <si>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</si>
  <si>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</si>
  <si>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</si>
  <si>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</si>
  <si>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</si>
  <si>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</si>
  <si>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</si>
  <si>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</si>
  <si>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</si>
  <si>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</si>
  <si>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</si>
  <si>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</si>
  <si>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</si>
  <si>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</si>
  <si>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</si>
  <si>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</si>
  <si>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</si>
  <si>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</si>
  <si>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</si>
  <si>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</si>
  <si>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</si>
  <si>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</si>
  <si>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</si>
  <si>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</si>
  <si>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</si>
  <si>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</si>
  <si>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</si>
  <si>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</si>
  <si>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</si>
  <si>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</si>
  <si>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</si>
  <si>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</si>
  <si>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</si>
  <si>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</si>
  <si>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</si>
  <si>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</si>
  <si>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</si>
  <si>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към 30.09.2021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</si>
</sst>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24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4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74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8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7" fillId="0" borderId="42" xfId="68" applyNumberFormat="1" applyFont="1" applyFill="1" applyBorder="1" applyAlignment="1" applyProtection="1">
      <alignment horizontal="centerContinuous"/>
      <protection/>
    </xf>
    <xf numFmtId="0" fontId="78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7" fillId="0" borderId="42" xfId="68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/>
      <protection/>
    </xf>
    <xf numFmtId="0" fontId="4" fillId="0" borderId="22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0" fontId="3" fillId="0" borderId="45" xfId="61" applyFont="1" applyBorder="1" applyAlignment="1" applyProtection="1">
      <alignment horizontal="left" vertical="center" wrapText="1"/>
      <protection/>
    </xf>
    <xf numFmtId="49" fontId="11" fillId="0" borderId="46" xfId="61" applyNumberFormat="1" applyFont="1" applyBorder="1" applyAlignment="1" applyProtection="1">
      <alignment horizontal="center" vertical="center" wrapText="1"/>
      <protection/>
    </xf>
    <xf numFmtId="3" fontId="4" fillId="34" borderId="46" xfId="64" applyNumberFormat="1" applyFont="1" applyFill="1" applyBorder="1" applyAlignment="1" applyProtection="1">
      <alignment horizontal="right" vertical="top"/>
      <protection locked="0"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Protection="1">
      <alignment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34" borderId="14" xfId="64" applyNumberFormat="1" applyFont="1" applyFill="1" applyBorder="1" applyAlignment="1" applyProtection="1">
      <alignment horizontal="right" vertical="top"/>
      <protection locked="0"/>
    </xf>
    <xf numFmtId="0" fontId="11" fillId="0" borderId="26" xfId="61" applyFont="1" applyBorder="1" applyAlignment="1" applyProtection="1">
      <alignment horizontal="right" vertical="center" wrapText="1"/>
      <protection/>
    </xf>
    <xf numFmtId="49" fontId="11" fillId="0" borderId="27" xfId="61" applyNumberFormat="1" applyFont="1" applyBorder="1" applyAlignment="1" applyProtection="1">
      <alignment horizontal="center" vertical="center" wrapText="1"/>
      <protection/>
    </xf>
    <xf numFmtId="3" fontId="11" fillId="0" borderId="27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3" fontId="6" fillId="34" borderId="14" xfId="64" applyNumberFormat="1" applyFont="1" applyFill="1" applyBorder="1" applyAlignment="1" applyProtection="1">
      <alignment horizontal="right" vertical="top"/>
      <protection locked="0"/>
    </xf>
    <xf numFmtId="3" fontId="11" fillId="0" borderId="20" xfId="61" applyNumberFormat="1" applyFont="1" applyFill="1" applyBorder="1" applyAlignment="1" applyProtection="1">
      <alignment horizontal="right" vertical="center" wrapText="1"/>
      <protection/>
    </xf>
    <xf numFmtId="0" fontId="4" fillId="0" borderId="26" xfId="61" applyFont="1" applyBorder="1" applyAlignment="1" applyProtection="1">
      <alignment horizontal="left" vertical="center" wrapText="1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3" fontId="4" fillId="0" borderId="27" xfId="61" applyNumberFormat="1" applyFont="1" applyFill="1" applyBorder="1" applyAlignment="1" applyProtection="1">
      <alignment horizontal="right" vertical="center" wrapText="1"/>
      <protection/>
    </xf>
    <xf numFmtId="3" fontId="4" fillId="0" borderId="27" xfId="61" applyNumberFormat="1" applyFont="1" applyBorder="1" applyAlignment="1" applyProtection="1">
      <alignment horizontal="righ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49" fontId="3" fillId="0" borderId="30" xfId="61" applyNumberFormat="1" applyFont="1" applyBorder="1" applyAlignment="1" applyProtection="1">
      <alignment horizontal="left" vertical="center" wrapText="1"/>
      <protection/>
    </xf>
    <xf numFmtId="3" fontId="4" fillId="0" borderId="30" xfId="61" applyNumberFormat="1" applyFont="1" applyFill="1" applyBorder="1" applyAlignment="1" applyProtection="1">
      <alignment horizontal="right" vertical="center" wrapText="1"/>
      <protection/>
    </xf>
    <xf numFmtId="3" fontId="4" fillId="0" borderId="3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0" fontId="11" fillId="0" borderId="22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3" xfId="61" applyNumberFormat="1" applyFont="1" applyBorder="1" applyAlignment="1" applyProtection="1">
      <alignment horizontal="right" vertical="center" wrapText="1"/>
      <protection/>
    </xf>
    <xf numFmtId="0" fontId="3" fillId="0" borderId="24" xfId="61" applyFont="1" applyBorder="1" applyAlignment="1" applyProtection="1">
      <alignment horizontal="left" vertical="center" wrapText="1"/>
      <protection/>
    </xf>
    <xf numFmtId="49" fontId="3" fillId="0" borderId="25" xfId="61" applyNumberFormat="1" applyFont="1" applyBorder="1" applyAlignment="1" applyProtection="1">
      <alignment horizontal="center" vertical="center" wrapText="1"/>
      <protection/>
    </xf>
    <xf numFmtId="3" fontId="3" fillId="0" borderId="25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3" xfId="61" applyFont="1" applyBorder="1" applyAlignment="1" applyProtection="1">
      <alignment horizontal="center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1" fontId="11" fillId="0" borderId="27" xfId="61" applyNumberFormat="1" applyFont="1" applyFill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49" fontId="3" fillId="0" borderId="30" xfId="61" applyNumberFormat="1" applyFont="1" applyBorder="1" applyAlignment="1" applyProtection="1">
      <alignment horizontal="center" vertical="center" wrapText="1"/>
      <protection/>
    </xf>
    <xf numFmtId="1" fontId="4" fillId="0" borderId="30" xfId="61" applyNumberFormat="1" applyFont="1" applyBorder="1" applyAlignment="1" applyProtection="1">
      <alignment horizontal="right" vertical="center" wrapText="1"/>
      <protection/>
    </xf>
    <xf numFmtId="1" fontId="4" fillId="0" borderId="3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3" xfId="61" applyNumberFormat="1" applyFont="1" applyBorder="1" applyAlignment="1" applyProtection="1">
      <alignment horizontal="right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20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1" fontId="11" fillId="0" borderId="27" xfId="61" applyNumberFormat="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47" xfId="61" applyFont="1" applyBorder="1" applyAlignment="1" applyProtection="1">
      <alignment horizontal="left" vertical="center" wrapText="1"/>
      <protection/>
    </xf>
    <xf numFmtId="49" fontId="3" fillId="0" borderId="48" xfId="61" applyNumberFormat="1" applyFont="1" applyBorder="1" applyAlignment="1" applyProtection="1">
      <alignment horizontal="center" vertical="center" wrapText="1"/>
      <protection/>
    </xf>
    <xf numFmtId="1" fontId="3" fillId="0" borderId="48" xfId="61" applyNumberFormat="1" applyFont="1" applyBorder="1" applyAlignment="1" applyProtection="1">
      <alignment horizontal="right" vertical="center" wrapText="1"/>
      <protection/>
    </xf>
    <xf numFmtId="1" fontId="3" fillId="0" borderId="49" xfId="61" applyNumberFormat="1" applyFont="1" applyBorder="1" applyAlignment="1" applyProtection="1">
      <alignment horizontal="right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3" fontId="4" fillId="34" borderId="16" xfId="64" applyNumberFormat="1" applyFont="1" applyFill="1" applyBorder="1" applyAlignment="1" applyProtection="1">
      <alignment vertical="top"/>
      <protection locked="0"/>
    </xf>
    <xf numFmtId="1" fontId="4" fillId="0" borderId="17" xfId="61" applyNumberFormat="1" applyFont="1" applyFill="1" applyBorder="1" applyAlignment="1" applyProtection="1">
      <alignment horizontal="right"/>
      <protection/>
    </xf>
    <xf numFmtId="1" fontId="4" fillId="0" borderId="20" xfId="61" applyNumberFormat="1" applyFont="1" applyFill="1" applyBorder="1" applyAlignment="1" applyProtection="1">
      <alignment horizontal="right"/>
      <protection/>
    </xf>
    <xf numFmtId="49" fontId="4" fillId="0" borderId="27" xfId="61" applyNumberFormat="1" applyFont="1" applyBorder="1" applyAlignment="1" applyProtection="1">
      <alignment horizontal="center" vertical="center" wrapText="1"/>
      <protection/>
    </xf>
    <xf numFmtId="1" fontId="4" fillId="0" borderId="28" xfId="61" applyNumberFormat="1" applyFont="1" applyFill="1" applyBorder="1" applyAlignment="1" applyProtection="1">
      <alignment horizontal="right"/>
      <protection/>
    </xf>
    <xf numFmtId="0" fontId="11" fillId="0" borderId="47" xfId="61" applyFont="1" applyBorder="1" applyAlignment="1" applyProtection="1">
      <alignment horizontal="left" vertical="center" wrapText="1"/>
      <protection/>
    </xf>
    <xf numFmtId="49" fontId="11" fillId="0" borderId="48" xfId="61" applyNumberFormat="1" applyFont="1" applyBorder="1" applyAlignment="1" applyProtection="1">
      <alignment horizontal="center" vertical="center" wrapText="1"/>
      <protection/>
    </xf>
    <xf numFmtId="0" fontId="11" fillId="0" borderId="48" xfId="61" applyFont="1" applyBorder="1" applyAlignment="1" applyProtection="1">
      <alignment horizontal="right" vertical="center" wrapText="1"/>
      <protection/>
    </xf>
    <xf numFmtId="0" fontId="11" fillId="0" borderId="49" xfId="61" applyFont="1" applyBorder="1" applyAlignment="1" applyProtection="1">
      <alignment horizontal="righ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6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horizontal="center" vertical="center" wrapText="1"/>
      <protection hidden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1" sqref="B3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44485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АТА Консулт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ТРАНСИНВЕСТМЪНТ</v>
      </c>
      <c r="B3" s="92" t="str">
        <f aca="true" t="shared" si="1" ref="B3:B34">pdeBulstat</f>
        <v>131478818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ТРАНСИНВЕСТМЪНТ</v>
      </c>
      <c r="B4" s="92" t="str">
        <f t="shared" si="1"/>
        <v>131478818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ТРАНСИНВЕСТМЪНТ</v>
      </c>
      <c r="B5" s="92" t="str">
        <f t="shared" si="1"/>
        <v>131478818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ТРАНСИНВЕСТМЪНТ</v>
      </c>
      <c r="B6" s="92" t="str">
        <f t="shared" si="1"/>
        <v>131478818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ТРАНСИНВЕСТМЪНТ</v>
      </c>
      <c r="B7" s="92" t="str">
        <f t="shared" si="1"/>
        <v>131478818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ТРАНСИНВЕСТМЪНТ</v>
      </c>
      <c r="B8" s="92" t="str">
        <f t="shared" si="1"/>
        <v>131478818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ТРАНСИНВЕСТМЪНТ</v>
      </c>
      <c r="B9" s="92" t="str">
        <f t="shared" si="1"/>
        <v>131478818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ТРАНСИНВЕСТМЪНТ</v>
      </c>
      <c r="B10" s="92" t="str">
        <f t="shared" si="1"/>
        <v>131478818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ТРАНСИНВЕСТМЪНТ</v>
      </c>
      <c r="B11" s="92" t="str">
        <f t="shared" si="1"/>
        <v>131478818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ТРАНСИНВЕСТМЪНТ</v>
      </c>
      <c r="B12" s="92" t="str">
        <f t="shared" si="1"/>
        <v>131478818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ТРАНСИНВЕСТМЪНТ</v>
      </c>
      <c r="B13" s="92" t="str">
        <f t="shared" si="1"/>
        <v>131478818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ТРАНСИНВЕСТМЪНТ</v>
      </c>
      <c r="B14" s="92" t="str">
        <f t="shared" si="1"/>
        <v>131478818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ТРАНСИНВЕСТМЪНТ</v>
      </c>
      <c r="B15" s="92" t="str">
        <f t="shared" si="1"/>
        <v>131478818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ТРАНСИНВЕСТМЪНТ</v>
      </c>
      <c r="B16" s="92" t="str">
        <f t="shared" si="1"/>
        <v>131478818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ТРАНСИНВЕСТМЪНТ</v>
      </c>
      <c r="B17" s="92" t="str">
        <f t="shared" si="1"/>
        <v>131478818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ТРАНСИНВЕСТМЪНТ</v>
      </c>
      <c r="B18" s="92" t="str">
        <f t="shared" si="1"/>
        <v>131478818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ТРАНСИНВЕСТМЪНТ</v>
      </c>
      <c r="B19" s="92" t="str">
        <f t="shared" si="1"/>
        <v>131478818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ТРАНСИНВЕСТМЪНТ</v>
      </c>
      <c r="B20" s="92" t="str">
        <f t="shared" si="1"/>
        <v>131478818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ТРАНСИНВЕСТМЪНТ</v>
      </c>
      <c r="B21" s="92" t="str">
        <f t="shared" si="1"/>
        <v>131478818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ТРАНСИНВЕСТМЪНТ</v>
      </c>
      <c r="B22" s="92" t="str">
        <f t="shared" si="1"/>
        <v>131478818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ТРАНСИНВЕСТМЪНТ</v>
      </c>
      <c r="B23" s="92" t="str">
        <f t="shared" si="1"/>
        <v>131478818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ТРАНСИНВЕСТМЪНТ</v>
      </c>
      <c r="B24" s="92" t="str">
        <f t="shared" si="1"/>
        <v>131478818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ТРАНСИНВЕСТМЪНТ</v>
      </c>
      <c r="B25" s="92" t="str">
        <f t="shared" si="1"/>
        <v>131478818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ТРАНСИНВЕСТМЪНТ</v>
      </c>
      <c r="B26" s="92" t="str">
        <f t="shared" si="1"/>
        <v>131478818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ТРАНСИНВЕСТМЪНТ</v>
      </c>
      <c r="B27" s="92" t="str">
        <f t="shared" si="1"/>
        <v>131478818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ТРАНСИНВЕСТМЪНТ</v>
      </c>
      <c r="B28" s="92" t="str">
        <f t="shared" si="1"/>
        <v>131478818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ТРАНСИНВЕСТМЪНТ</v>
      </c>
      <c r="B29" s="92" t="str">
        <f t="shared" si="1"/>
        <v>131478818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ТРАНСИНВЕСТМЪНТ</v>
      </c>
      <c r="B30" s="92" t="str">
        <f t="shared" si="1"/>
        <v>131478818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ТРАНСИНВЕСТМЪНТ</v>
      </c>
      <c r="B31" s="92" t="str">
        <f t="shared" si="1"/>
        <v>131478818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ТРАНСИНВЕСТМЪНТ</v>
      </c>
      <c r="B32" s="92" t="str">
        <f t="shared" si="1"/>
        <v>131478818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ТРАНСИНВЕСТМЪНТ</v>
      </c>
      <c r="B33" s="92" t="str">
        <f t="shared" si="1"/>
        <v>131478818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ТРАНСИНВЕСТМЪНТ</v>
      </c>
      <c r="B34" s="92" t="str">
        <f t="shared" si="1"/>
        <v>131478818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ТРАНСИНВЕСТМЪНТ</v>
      </c>
      <c r="B35" s="92" t="str">
        <f aca="true" t="shared" si="4" ref="B35:B66">pdeBulstat</f>
        <v>131478818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ТРАНСИНВЕСТМЪНТ</v>
      </c>
      <c r="B36" s="92" t="str">
        <f t="shared" si="4"/>
        <v>131478818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ТРАНСИНВЕСТМЪНТ</v>
      </c>
      <c r="B37" s="92" t="str">
        <f t="shared" si="4"/>
        <v>131478818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ТРАНСИНВЕСТМЪНТ</v>
      </c>
      <c r="B38" s="92" t="str">
        <f t="shared" si="4"/>
        <v>131478818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ТРАНСИНВЕСТМЪНТ</v>
      </c>
      <c r="B39" s="92" t="str">
        <f t="shared" si="4"/>
        <v>131478818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ТРАНСИНВЕСТМЪНТ</v>
      </c>
      <c r="B40" s="92" t="str">
        <f t="shared" si="4"/>
        <v>131478818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ТРАНСИНВЕСТМЪНТ</v>
      </c>
      <c r="B41" s="92" t="str">
        <f t="shared" si="4"/>
        <v>131478818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ТРАНСИНВЕСТМЪНТ</v>
      </c>
      <c r="B42" s="92" t="str">
        <f t="shared" si="4"/>
        <v>131478818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ТРАНСИНВЕСТМЪНТ</v>
      </c>
      <c r="B43" s="92" t="str">
        <f t="shared" si="4"/>
        <v>131478818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ТРАНСИНВЕСТМЪНТ</v>
      </c>
      <c r="B44" s="92" t="str">
        <f t="shared" si="4"/>
        <v>131478818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ТРАНСИНВЕСТМЪНТ</v>
      </c>
      <c r="B45" s="92" t="str">
        <f t="shared" si="4"/>
        <v>131478818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ТРАНСИНВЕСТМЪНТ</v>
      </c>
      <c r="B46" s="92" t="str">
        <f t="shared" si="4"/>
        <v>131478818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ТРАНСИНВЕСТМЪНТ</v>
      </c>
      <c r="B47" s="92" t="str">
        <f t="shared" si="4"/>
        <v>131478818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ТРАНСИНВЕСТМЪНТ</v>
      </c>
      <c r="B48" s="92" t="str">
        <f t="shared" si="4"/>
        <v>131478818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ТРАНСИНВЕСТМЪНТ</v>
      </c>
      <c r="B49" s="92" t="str">
        <f t="shared" si="4"/>
        <v>131478818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ТРАНСИНВЕСТМЪНТ</v>
      </c>
      <c r="B50" s="92" t="str">
        <f t="shared" si="4"/>
        <v>131478818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ТРАНСИНВЕСТМЪНТ</v>
      </c>
      <c r="B51" s="92" t="str">
        <f t="shared" si="4"/>
        <v>131478818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ТРАНСИНВЕСТМЪНТ</v>
      </c>
      <c r="B52" s="92" t="str">
        <f t="shared" si="4"/>
        <v>131478818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ТРАНСИНВЕСТМЪНТ</v>
      </c>
      <c r="B53" s="92" t="str">
        <f t="shared" si="4"/>
        <v>131478818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ТРАНСИНВЕСТМЪНТ</v>
      </c>
      <c r="B54" s="92" t="str">
        <f t="shared" si="4"/>
        <v>131478818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ТРАНСИНВЕСТМЪНТ</v>
      </c>
      <c r="B55" s="92" t="str">
        <f t="shared" si="4"/>
        <v>131478818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ТРАНСИНВЕСТМЪНТ</v>
      </c>
      <c r="B56" s="92" t="str">
        <f t="shared" si="4"/>
        <v>131478818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ТРАНСИНВЕСТМЪНТ</v>
      </c>
      <c r="B57" s="92" t="str">
        <f t="shared" si="4"/>
        <v>131478818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ТРАНСИНВЕСТМЪНТ</v>
      </c>
      <c r="B58" s="92" t="str">
        <f t="shared" si="4"/>
        <v>131478818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ТРАНСИНВЕСТМЪНТ</v>
      </c>
      <c r="B59" s="92" t="str">
        <f t="shared" si="4"/>
        <v>131478818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ТРАНСИНВЕСТМЪНТ</v>
      </c>
      <c r="B60" s="92" t="str">
        <f t="shared" si="4"/>
        <v>131478818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ТРАНСИНВЕСТМЪНТ</v>
      </c>
      <c r="B61" s="92" t="str">
        <f t="shared" si="4"/>
        <v>131478818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ТРАНСИНВЕСТМЪНТ</v>
      </c>
      <c r="B62" s="92" t="str">
        <f t="shared" si="4"/>
        <v>131478818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ТРАНСИНВЕСТМЪНТ</v>
      </c>
      <c r="B63" s="92" t="str">
        <f t="shared" si="4"/>
        <v>131478818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1011</v>
      </c>
    </row>
    <row r="64" spans="1:8" ht="15.75">
      <c r="A64" s="92" t="str">
        <f t="shared" si="3"/>
        <v>ТРАНСИНВЕСТМЪНТ</v>
      </c>
      <c r="B64" s="92" t="str">
        <f t="shared" si="4"/>
        <v>131478818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1011</v>
      </c>
    </row>
    <row r="65" spans="1:8" ht="15.75">
      <c r="A65" s="92" t="str">
        <f t="shared" si="3"/>
        <v>ТРАНСИНВЕСТМЪНТ</v>
      </c>
      <c r="B65" s="92" t="str">
        <f t="shared" si="4"/>
        <v>131478818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ТРАНСИНВЕСТМЪНТ</v>
      </c>
      <c r="B66" s="92" t="str">
        <f t="shared" si="4"/>
        <v>131478818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264</v>
      </c>
    </row>
    <row r="67" spans="1:8" ht="15.75">
      <c r="A67" s="92" t="str">
        <f aca="true" t="shared" si="6" ref="A67:A98">pdeName</f>
        <v>ТРАНСИНВЕСТМЪНТ</v>
      </c>
      <c r="B67" s="92" t="str">
        <f aca="true" t="shared" si="7" ref="B67:B98">pdeBulstat</f>
        <v>131478818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ТРАНСИНВЕСТМЪНТ</v>
      </c>
      <c r="B68" s="92" t="str">
        <f t="shared" si="7"/>
        <v>131478818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ТРАНСИНВЕСТМЪНТ</v>
      </c>
      <c r="B69" s="92" t="str">
        <f t="shared" si="7"/>
        <v>131478818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264</v>
      </c>
    </row>
    <row r="70" spans="1:8" ht="15.75">
      <c r="A70" s="92" t="str">
        <f t="shared" si="6"/>
        <v>ТРАНСИНВЕСТМЪНТ</v>
      </c>
      <c r="B70" s="92" t="str">
        <f t="shared" si="7"/>
        <v>131478818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ТРАНСИНВЕСТМЪНТ</v>
      </c>
      <c r="B71" s="92" t="str">
        <f t="shared" si="7"/>
        <v>131478818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1275</v>
      </c>
    </row>
    <row r="72" spans="1:8" ht="15.75">
      <c r="A72" s="92" t="str">
        <f t="shared" si="6"/>
        <v>ТРАНСИНВЕСТМЪНТ</v>
      </c>
      <c r="B72" s="92" t="str">
        <f t="shared" si="7"/>
        <v>131478818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1275</v>
      </c>
    </row>
    <row r="73" spans="1:8" ht="15.75">
      <c r="A73" s="92" t="str">
        <f t="shared" si="6"/>
        <v>ТРАНСИНВЕСТМЪНТ</v>
      </c>
      <c r="B73" s="92" t="str">
        <f t="shared" si="7"/>
        <v>131478818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ТРАНСИНВЕСТМЪНТ</v>
      </c>
      <c r="B74" s="92" t="str">
        <f t="shared" si="7"/>
        <v>131478818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ТРАНСИНВЕСТМЪНТ</v>
      </c>
      <c r="B75" s="92" t="str">
        <f t="shared" si="7"/>
        <v>131478818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ТРАНСИНВЕСТМЪНТ</v>
      </c>
      <c r="B76" s="92" t="str">
        <f t="shared" si="7"/>
        <v>131478818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ТРАНСИНВЕСТМЪНТ</v>
      </c>
      <c r="B77" s="92" t="str">
        <f t="shared" si="7"/>
        <v>131478818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ТРАНСИНВЕСТМЪНТ</v>
      </c>
      <c r="B78" s="92" t="str">
        <f t="shared" si="7"/>
        <v>131478818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ТРАНСИНВЕСТМЪНТ</v>
      </c>
      <c r="B79" s="92" t="str">
        <f t="shared" si="7"/>
        <v>131478818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ТРАНСИНВЕСТМЪНТ</v>
      </c>
      <c r="B80" s="92" t="str">
        <f t="shared" si="7"/>
        <v>131478818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297</v>
      </c>
    </row>
    <row r="81" spans="1:8" ht="15.75">
      <c r="A81" s="92" t="str">
        <f t="shared" si="6"/>
        <v>ТРАНСИНВЕСТМЪНТ</v>
      </c>
      <c r="B81" s="92" t="str">
        <f t="shared" si="7"/>
        <v>131478818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ТРАНСИНВЕСТМЪНТ</v>
      </c>
      <c r="B82" s="92" t="str">
        <f t="shared" si="7"/>
        <v>131478818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ТРАНСИНВЕСТМЪНТ</v>
      </c>
      <c r="B83" s="92" t="str">
        <f t="shared" si="7"/>
        <v>131478818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ТРАНСИНВЕСТМЪНТ</v>
      </c>
      <c r="B84" s="92" t="str">
        <f t="shared" si="7"/>
        <v>131478818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ТРАНСИНВЕСТМЪНТ</v>
      </c>
      <c r="B85" s="92" t="str">
        <f t="shared" si="7"/>
        <v>131478818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ТРАНСИНВЕСТМЪНТ</v>
      </c>
      <c r="B86" s="92" t="str">
        <f t="shared" si="7"/>
        <v>131478818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297</v>
      </c>
    </row>
    <row r="87" spans="1:8" ht="15.75">
      <c r="A87" s="92" t="str">
        <f t="shared" si="6"/>
        <v>ТРАНСИНВЕСТМЪНТ</v>
      </c>
      <c r="B87" s="92" t="str">
        <f t="shared" si="7"/>
        <v>131478818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153</v>
      </c>
    </row>
    <row r="88" spans="1:8" ht="15.75">
      <c r="A88" s="92" t="str">
        <f t="shared" si="6"/>
        <v>ТРАНСИНВЕСТМЪНТ</v>
      </c>
      <c r="B88" s="92" t="str">
        <f t="shared" si="7"/>
        <v>131478818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153</v>
      </c>
    </row>
    <row r="89" spans="1:8" ht="15.75">
      <c r="A89" s="92" t="str">
        <f t="shared" si="6"/>
        <v>ТРАНСИНВЕСТМЪНТ</v>
      </c>
      <c r="B89" s="92" t="str">
        <f t="shared" si="7"/>
        <v>131478818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ТРАНСИНВЕСТМЪНТ</v>
      </c>
      <c r="B90" s="92" t="str">
        <f t="shared" si="7"/>
        <v>131478818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ТРАНСИНВЕСТМЪНТ</v>
      </c>
      <c r="B91" s="92" t="str">
        <f t="shared" si="7"/>
        <v>131478818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</v>
      </c>
    </row>
    <row r="92" spans="1:8" ht="15.75">
      <c r="A92" s="92" t="str">
        <f t="shared" si="6"/>
        <v>ТРАНСИНВЕСТМЪНТ</v>
      </c>
      <c r="B92" s="92" t="str">
        <f t="shared" si="7"/>
        <v>131478818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ТРАНСИНВЕСТМЪНТ</v>
      </c>
      <c r="B93" s="92" t="str">
        <f t="shared" si="7"/>
        <v>131478818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170</v>
      </c>
    </row>
    <row r="94" spans="1:8" ht="15.75">
      <c r="A94" s="92" t="str">
        <f t="shared" si="6"/>
        <v>ТРАНСИНВЕСТМЪНТ</v>
      </c>
      <c r="B94" s="92" t="str">
        <f t="shared" si="7"/>
        <v>131478818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1117</v>
      </c>
    </row>
    <row r="95" spans="1:8" ht="15.75">
      <c r="A95" s="92" t="str">
        <f t="shared" si="6"/>
        <v>ТРАНСИНВЕСТМЪНТ</v>
      </c>
      <c r="B95" s="92" t="str">
        <f t="shared" si="7"/>
        <v>131478818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ТРАНСИНВЕСТМЪНТ</v>
      </c>
      <c r="B96" s="92" t="str">
        <f t="shared" si="7"/>
        <v>131478818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ТРАНСИНВЕСТМЪНТ</v>
      </c>
      <c r="B97" s="92" t="str">
        <f t="shared" si="7"/>
        <v>131478818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ТРАНСИНВЕСТМЪНТ</v>
      </c>
      <c r="B98" s="92" t="str">
        <f t="shared" si="7"/>
        <v>131478818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ТРАНСИНВЕСТМЪНТ</v>
      </c>
      <c r="B99" s="92" t="str">
        <f aca="true" t="shared" si="10" ref="B99:B125">pdeBulstat</f>
        <v>131478818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ТРАНСИНВЕСТМЪНТ</v>
      </c>
      <c r="B100" s="92" t="str">
        <f t="shared" si="10"/>
        <v>131478818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ТРАНСИНВЕСТМЪНТ</v>
      </c>
      <c r="B101" s="92" t="str">
        <f t="shared" si="10"/>
        <v>131478818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ТРАНСИНВЕСТМЪНТ</v>
      </c>
      <c r="B102" s="92" t="str">
        <f t="shared" si="10"/>
        <v>131478818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ТРАНСИНВЕСТМЪНТ</v>
      </c>
      <c r="B103" s="92" t="str">
        <f t="shared" si="10"/>
        <v>131478818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ТРАНСИНВЕСТМЪНТ</v>
      </c>
      <c r="B104" s="92" t="str">
        <f t="shared" si="10"/>
        <v>131478818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ТРАНСИНВЕСТМЪНТ</v>
      </c>
      <c r="B105" s="92" t="str">
        <f t="shared" si="10"/>
        <v>131478818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ТРАНСИНВЕСТМЪНТ</v>
      </c>
      <c r="B106" s="92" t="str">
        <f t="shared" si="10"/>
        <v>131478818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ТРАНСИНВЕСТМЪНТ</v>
      </c>
      <c r="B107" s="92" t="str">
        <f t="shared" si="10"/>
        <v>131478818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ТРАНСИНВЕСТМЪНТ</v>
      </c>
      <c r="B108" s="92" t="str">
        <f t="shared" si="10"/>
        <v>131478818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ТРАНСИНВЕСТМЪНТ</v>
      </c>
      <c r="B109" s="92" t="str">
        <f t="shared" si="10"/>
        <v>131478818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ТРАНСИНВЕСТМЪНТ</v>
      </c>
      <c r="B110" s="92" t="str">
        <f t="shared" si="10"/>
        <v>131478818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84</v>
      </c>
    </row>
    <row r="111" spans="1:8" ht="15.75">
      <c r="A111" s="92" t="str">
        <f t="shared" si="9"/>
        <v>ТРАНСИНВЕСТМЪНТ</v>
      </c>
      <c r="B111" s="92" t="str">
        <f t="shared" si="10"/>
        <v>131478818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76</v>
      </c>
    </row>
    <row r="112" spans="1:8" ht="15.75">
      <c r="A112" s="92" t="str">
        <f t="shared" si="9"/>
        <v>ТРАНСИНВЕСТМЪНТ</v>
      </c>
      <c r="B112" s="92" t="str">
        <f t="shared" si="10"/>
        <v>131478818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ТРАНСИНВЕСТМЪНТ</v>
      </c>
      <c r="B113" s="92" t="str">
        <f t="shared" si="10"/>
        <v>131478818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ТРАНСИНВЕСТМЪНТ</v>
      </c>
      <c r="B114" s="92" t="str">
        <f t="shared" si="10"/>
        <v>131478818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ТРАНСИНВЕСТМЪНТ</v>
      </c>
      <c r="B115" s="92" t="str">
        <f t="shared" si="10"/>
        <v>131478818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ТРАНСИНВЕСТМЪНТ</v>
      </c>
      <c r="B116" s="92" t="str">
        <f t="shared" si="10"/>
        <v>131478818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ТРАНСИНВЕСТМЪНТ</v>
      </c>
      <c r="B117" s="92" t="str">
        <f t="shared" si="10"/>
        <v>131478818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ТРАНСИНВЕСТМЪНТ</v>
      </c>
      <c r="B118" s="92" t="str">
        <f t="shared" si="10"/>
        <v>131478818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74</v>
      </c>
    </row>
    <row r="119" spans="1:8" ht="15.75">
      <c r="A119" s="92" t="str">
        <f t="shared" si="9"/>
        <v>ТРАНСИНВЕСТМЪНТ</v>
      </c>
      <c r="B119" s="92" t="str">
        <f t="shared" si="10"/>
        <v>131478818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ТРАНСИНВЕСТМЪНТ</v>
      </c>
      <c r="B120" s="92" t="str">
        <f t="shared" si="10"/>
        <v>131478818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158</v>
      </c>
    </row>
    <row r="121" spans="1:8" ht="15.75">
      <c r="A121" s="92" t="str">
        <f t="shared" si="9"/>
        <v>ТРАНСИНВЕСТМЪНТ</v>
      </c>
      <c r="B121" s="92" t="str">
        <f t="shared" si="10"/>
        <v>131478818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ТРАНСИНВЕСТМЪНТ</v>
      </c>
      <c r="B122" s="92" t="str">
        <f t="shared" si="10"/>
        <v>131478818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ТРАНСИНВЕСТМЪНТ</v>
      </c>
      <c r="B123" s="92" t="str">
        <f t="shared" si="10"/>
        <v>131478818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ТРАНСИНВЕСТМЪНТ</v>
      </c>
      <c r="B124" s="92" t="str">
        <f t="shared" si="10"/>
        <v>131478818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158</v>
      </c>
    </row>
    <row r="125" spans="1:8" ht="15.75">
      <c r="A125" s="92" t="str">
        <f t="shared" si="9"/>
        <v>ТРАНСИНВЕСТМЪНТ</v>
      </c>
      <c r="B125" s="92" t="str">
        <f t="shared" si="10"/>
        <v>131478818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1275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ТРАНСИНВЕСТМЪНТ</v>
      </c>
      <c r="B127" s="92" t="str">
        <f aca="true" t="shared" si="13" ref="B127:B158">pdeBulstat</f>
        <v>131478818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ТРАНСИНВЕСТМЪНТ</v>
      </c>
      <c r="B128" s="92" t="str">
        <f t="shared" si="13"/>
        <v>131478818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ТРАНСИНВЕСТМЪНТ</v>
      </c>
      <c r="B129" s="92" t="str">
        <f t="shared" si="13"/>
        <v>131478818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ТРАНСИНВЕСТМЪНТ</v>
      </c>
      <c r="B130" s="92" t="str">
        <f t="shared" si="13"/>
        <v>131478818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</v>
      </c>
    </row>
    <row r="131" spans="1:8" ht="15.75">
      <c r="A131" s="92" t="str">
        <f t="shared" si="12"/>
        <v>ТРАНСИНВЕСТМЪНТ</v>
      </c>
      <c r="B131" s="92" t="str">
        <f t="shared" si="13"/>
        <v>131478818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ТРАНСИНВЕСТМЪНТ</v>
      </c>
      <c r="B132" s="92" t="str">
        <f t="shared" si="13"/>
        <v>131478818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ТРАНСИНВЕСТМЪНТ</v>
      </c>
      <c r="B133" s="92" t="str">
        <f t="shared" si="13"/>
        <v>131478818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ТРАНСИНВЕСТМЪНТ</v>
      </c>
      <c r="B134" s="92" t="str">
        <f t="shared" si="13"/>
        <v>131478818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ТРАНСИНВЕСТМЪНТ</v>
      </c>
      <c r="B135" s="92" t="str">
        <f t="shared" si="13"/>
        <v>131478818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ТРАНСИНВЕСТМЪНТ</v>
      </c>
      <c r="B136" s="92" t="str">
        <f t="shared" si="13"/>
        <v>131478818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ТРАНСИНВЕСТМЪНТ</v>
      </c>
      <c r="B137" s="92" t="str">
        <f t="shared" si="13"/>
        <v>131478818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81</v>
      </c>
    </row>
    <row r="138" spans="1:8" ht="15.75">
      <c r="A138" s="92" t="str">
        <f t="shared" si="12"/>
        <v>ТРАНСИНВЕСТМЪНТ</v>
      </c>
      <c r="B138" s="92" t="str">
        <f t="shared" si="13"/>
        <v>131478818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ТРАНСИНВЕСТМЪНТ</v>
      </c>
      <c r="B139" s="92" t="str">
        <f t="shared" si="13"/>
        <v>131478818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ТРАНСИНВЕСТМЪНТ</v>
      </c>
      <c r="B140" s="92" t="str">
        <f t="shared" si="13"/>
        <v>131478818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ТРАНСИНВЕСТМЪНТ</v>
      </c>
      <c r="B141" s="92" t="str">
        <f t="shared" si="13"/>
        <v>131478818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ТРАНСИНВЕСТМЪНТ</v>
      </c>
      <c r="B142" s="92" t="str">
        <f t="shared" si="13"/>
        <v>131478818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ТРАНСИНВЕСТМЪНТ</v>
      </c>
      <c r="B143" s="92" t="str">
        <f t="shared" si="13"/>
        <v>131478818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81</v>
      </c>
    </row>
    <row r="144" spans="1:8" ht="15.75">
      <c r="A144" s="92" t="str">
        <f t="shared" si="12"/>
        <v>ТРАНСИНВЕСТМЪНТ</v>
      </c>
      <c r="B144" s="92" t="str">
        <f t="shared" si="13"/>
        <v>131478818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</v>
      </c>
    </row>
    <row r="145" spans="1:8" ht="15.75">
      <c r="A145" s="92" t="str">
        <f t="shared" si="12"/>
        <v>ТРАНСИНВЕСТМЪНТ</v>
      </c>
      <c r="B145" s="92" t="str">
        <f t="shared" si="13"/>
        <v>131478818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ТРАНСИНВЕСТМЪНТ</v>
      </c>
      <c r="B146" s="92" t="str">
        <f t="shared" si="13"/>
        <v>131478818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ТРАНСИНВЕСТМЪНТ</v>
      </c>
      <c r="B147" s="92" t="str">
        <f t="shared" si="13"/>
        <v>131478818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81</v>
      </c>
    </row>
    <row r="148" spans="1:8" ht="15.75">
      <c r="A148" s="92" t="str">
        <f t="shared" si="12"/>
        <v>ТРАНСИНВЕСТМЪНТ</v>
      </c>
      <c r="B148" s="92" t="str">
        <f t="shared" si="13"/>
        <v>131478818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</v>
      </c>
    </row>
    <row r="149" spans="1:8" ht="15.75">
      <c r="A149" s="92" t="str">
        <f t="shared" si="12"/>
        <v>ТРАНСИНВЕСТМЪНТ</v>
      </c>
      <c r="B149" s="92" t="str">
        <f t="shared" si="13"/>
        <v>131478818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ТРАНСИНВЕСТМЪНТ</v>
      </c>
      <c r="B150" s="92" t="str">
        <f t="shared" si="13"/>
        <v>131478818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ТРАНСИНВЕСТМЪНТ</v>
      </c>
      <c r="B151" s="92" t="str">
        <f t="shared" si="13"/>
        <v>131478818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ТРАНСИНВЕСТМЪНТ</v>
      </c>
      <c r="B152" s="92" t="str">
        <f t="shared" si="13"/>
        <v>131478818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ТРАНСИНВЕСТМЪНТ</v>
      </c>
      <c r="B153" s="92" t="str">
        <f t="shared" si="13"/>
        <v>131478818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</v>
      </c>
    </row>
    <row r="154" spans="1:8" ht="15.75">
      <c r="A154" s="92" t="str">
        <f t="shared" si="12"/>
        <v>ТРАНСИНВЕСТМЪНТ</v>
      </c>
      <c r="B154" s="92" t="str">
        <f t="shared" si="13"/>
        <v>131478818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ТРАНСИНВЕСТМЪНТ</v>
      </c>
      <c r="B155" s="92" t="str">
        <f t="shared" si="13"/>
        <v>131478818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</v>
      </c>
    </row>
    <row r="156" spans="1:8" ht="15.75">
      <c r="A156" s="92" t="str">
        <f t="shared" si="12"/>
        <v>ТРАНСИНВЕСТМЪНТ</v>
      </c>
      <c r="B156" s="92" t="str">
        <f t="shared" si="13"/>
        <v>131478818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98</v>
      </c>
    </row>
    <row r="157" spans="1:8" ht="15.75">
      <c r="A157" s="92" t="str">
        <f t="shared" si="12"/>
        <v>ТРАНСИНВЕСТМЪНТ</v>
      </c>
      <c r="B157" s="92" t="str">
        <f t="shared" si="13"/>
        <v>131478818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ТРАНСИНВЕСТМЪНТ</v>
      </c>
      <c r="B158" s="92" t="str">
        <f t="shared" si="13"/>
        <v>131478818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ТРАНСИНВЕСТМЪНТ</v>
      </c>
      <c r="B159" s="92" t="str">
        <f aca="true" t="shared" si="16" ref="B159:B179">pdeBulstat</f>
        <v>131478818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ТРАНСИНВЕСТМЪНТ</v>
      </c>
      <c r="B160" s="92" t="str">
        <f t="shared" si="16"/>
        <v>131478818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ТРАНСИНВЕСТМЪНТ</v>
      </c>
      <c r="B161" s="92" t="str">
        <f t="shared" si="16"/>
        <v>131478818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ТРАНСИНВЕСТМЪНТ</v>
      </c>
      <c r="B162" s="92" t="str">
        <f t="shared" si="16"/>
        <v>131478818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ТРАНСИНВЕСТМЪНТ</v>
      </c>
      <c r="B163" s="92" t="str">
        <f t="shared" si="16"/>
        <v>131478818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ТРАНСИНВЕСТМЪНТ</v>
      </c>
      <c r="B164" s="92" t="str">
        <f t="shared" si="16"/>
        <v>131478818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98</v>
      </c>
    </row>
    <row r="165" spans="1:8" ht="15.75">
      <c r="A165" s="92" t="str">
        <f t="shared" si="15"/>
        <v>ТРАНСИНВЕСТМЪНТ</v>
      </c>
      <c r="B165" s="92" t="str">
        <f t="shared" si="16"/>
        <v>131478818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ТРАНСИНВЕСТМЪНТ</v>
      </c>
      <c r="B166" s="92" t="str">
        <f t="shared" si="16"/>
        <v>131478818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ТРАНСИНВЕСТМЪНТ</v>
      </c>
      <c r="B167" s="92" t="str">
        <f t="shared" si="16"/>
        <v>131478818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ТРАНСИНВЕСТМЪНТ</v>
      </c>
      <c r="B168" s="92" t="str">
        <f t="shared" si="16"/>
        <v>131478818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ТРАНСИНВЕСТМЪНТ</v>
      </c>
      <c r="B169" s="92" t="str">
        <f t="shared" si="16"/>
        <v>131478818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98</v>
      </c>
    </row>
    <row r="170" spans="1:8" ht="15.75">
      <c r="A170" s="92" t="str">
        <f t="shared" si="15"/>
        <v>ТРАНСИНВЕСТМЪНТ</v>
      </c>
      <c r="B170" s="92" t="str">
        <f t="shared" si="16"/>
        <v>131478818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98</v>
      </c>
    </row>
    <row r="171" spans="1:8" ht="15.75">
      <c r="A171" s="92" t="str">
        <f t="shared" si="15"/>
        <v>ТРАНСИНВЕСТМЪНТ</v>
      </c>
      <c r="B171" s="92" t="str">
        <f t="shared" si="16"/>
        <v>131478818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ТРАНСИНВЕСТМЪНТ</v>
      </c>
      <c r="B172" s="92" t="str">
        <f t="shared" si="16"/>
        <v>131478818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ТРАНСИНВЕСТМЪНТ</v>
      </c>
      <c r="B173" s="92" t="str">
        <f t="shared" si="16"/>
        <v>131478818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ТРАНСИНВЕСТМЪНТ</v>
      </c>
      <c r="B174" s="92" t="str">
        <f t="shared" si="16"/>
        <v>131478818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98</v>
      </c>
    </row>
    <row r="175" spans="1:8" ht="15.75">
      <c r="A175" s="92" t="str">
        <f t="shared" si="15"/>
        <v>ТРАНСИНВЕСТМЪНТ</v>
      </c>
      <c r="B175" s="92" t="str">
        <f t="shared" si="16"/>
        <v>131478818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ТРАНСИНВЕСТМЪНТ</v>
      </c>
      <c r="B176" s="92" t="str">
        <f t="shared" si="16"/>
        <v>131478818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ТРАНСИНВЕСТМЪНТ</v>
      </c>
      <c r="B177" s="92" t="str">
        <f t="shared" si="16"/>
        <v>131478818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ТРАНСИНВЕСТМЪНТ</v>
      </c>
      <c r="B178" s="92" t="str">
        <f t="shared" si="16"/>
        <v>131478818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ТРАНСИНВЕСТМЪНТ</v>
      </c>
      <c r="B179" s="92" t="str">
        <f t="shared" si="16"/>
        <v>131478818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ТРАНСИНВЕСТМЪНТ</v>
      </c>
      <c r="B181" s="92" t="str">
        <f aca="true" t="shared" si="19" ref="B181:B216">pdeBulstat</f>
        <v>131478818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ТРАНСИНВЕСТМЪНТ</v>
      </c>
      <c r="B182" s="92" t="str">
        <f t="shared" si="19"/>
        <v>131478818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</v>
      </c>
    </row>
    <row r="183" spans="1:8" ht="15.75">
      <c r="A183" s="92" t="str">
        <f t="shared" si="18"/>
        <v>ТРАНСИНВЕСТМЪНТ</v>
      </c>
      <c r="B183" s="92" t="str">
        <f t="shared" si="19"/>
        <v>131478818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98</v>
      </c>
    </row>
    <row r="184" spans="1:8" ht="15.75">
      <c r="A184" s="92" t="str">
        <f t="shared" si="18"/>
        <v>ТРАНСИНВЕСТМЪНТ</v>
      </c>
      <c r="B184" s="92" t="str">
        <f t="shared" si="19"/>
        <v>131478818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-58</v>
      </c>
    </row>
    <row r="185" spans="1:8" ht="15.75">
      <c r="A185" s="92" t="str">
        <f t="shared" si="18"/>
        <v>ТРАНСИНВЕСТМЪНТ</v>
      </c>
      <c r="B185" s="92" t="str">
        <f t="shared" si="19"/>
        <v>131478818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ТРАНСИНВЕСТМЪНТ</v>
      </c>
      <c r="B186" s="92" t="str">
        <f t="shared" si="19"/>
        <v>131478818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ТРАНСИНВЕСТМЪНТ</v>
      </c>
      <c r="B187" s="92" t="str">
        <f t="shared" si="19"/>
        <v>131478818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ТРАНСИНВЕСТМЪНТ</v>
      </c>
      <c r="B188" s="92" t="str">
        <f t="shared" si="19"/>
        <v>131478818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ТРАНСИНВЕСТМЪНТ</v>
      </c>
      <c r="B189" s="92" t="str">
        <f t="shared" si="19"/>
        <v>131478818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ТРАНСИНВЕСТМЪНТ</v>
      </c>
      <c r="B190" s="92" t="str">
        <f t="shared" si="19"/>
        <v>131478818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ТРАНСИНВЕСТМЪНТ</v>
      </c>
      <c r="B191" s="92" t="str">
        <f t="shared" si="19"/>
        <v>131478818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20</v>
      </c>
    </row>
    <row r="192" spans="1:8" ht="15.75">
      <c r="A192" s="92" t="str">
        <f t="shared" si="18"/>
        <v>ТРАНСИНВЕСТМЪНТ</v>
      </c>
      <c r="B192" s="92" t="str">
        <f t="shared" si="19"/>
        <v>131478818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ТРАНСИНВЕСТМЪНТ</v>
      </c>
      <c r="B193" s="92" t="str">
        <f t="shared" si="19"/>
        <v>131478818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ТРАНСИНВЕСТМЪНТ</v>
      </c>
      <c r="B194" s="92" t="str">
        <f t="shared" si="19"/>
        <v>131478818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ТРАНСИНВЕСТМЪНТ</v>
      </c>
      <c r="B195" s="92" t="str">
        <f t="shared" si="19"/>
        <v>131478818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ТРАНСИНВЕСТМЪНТ</v>
      </c>
      <c r="B196" s="92" t="str">
        <f t="shared" si="19"/>
        <v>131478818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ТРАНСИНВЕСТМЪНТ</v>
      </c>
      <c r="B197" s="92" t="str">
        <f t="shared" si="19"/>
        <v>131478818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ТРАНСИНВЕСТМЪНТ</v>
      </c>
      <c r="B198" s="92" t="str">
        <f t="shared" si="19"/>
        <v>131478818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ТРАНСИНВЕСТМЪНТ</v>
      </c>
      <c r="B199" s="92" t="str">
        <f t="shared" si="19"/>
        <v>131478818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ТРАНСИНВЕСТМЪНТ</v>
      </c>
      <c r="B200" s="92" t="str">
        <f t="shared" si="19"/>
        <v>131478818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ТРАНСИНВЕСТМЪНТ</v>
      </c>
      <c r="B201" s="92" t="str">
        <f t="shared" si="19"/>
        <v>131478818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ТРАНСИНВЕСТМЪНТ</v>
      </c>
      <c r="B202" s="92" t="str">
        <f t="shared" si="19"/>
        <v>131478818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ТРАНСИНВЕСТМЪНТ</v>
      </c>
      <c r="B203" s="92" t="str">
        <f t="shared" si="19"/>
        <v>131478818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ТРАНСИНВЕСТМЪНТ</v>
      </c>
      <c r="B204" s="92" t="str">
        <f t="shared" si="19"/>
        <v>131478818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ТРАНСИНВЕСТМЪНТ</v>
      </c>
      <c r="B205" s="92" t="str">
        <f t="shared" si="19"/>
        <v>131478818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ТРАНСИНВЕСТМЪНТ</v>
      </c>
      <c r="B206" s="92" t="str">
        <f t="shared" si="19"/>
        <v>131478818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ТРАНСИНВЕСТМЪНТ</v>
      </c>
      <c r="B207" s="92" t="str">
        <f t="shared" si="19"/>
        <v>131478818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ТРАНСИНВЕСТМЪНТ</v>
      </c>
      <c r="B208" s="92" t="str">
        <f t="shared" si="19"/>
        <v>131478818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ТРАНСИНВЕСТМЪНТ</v>
      </c>
      <c r="B209" s="92" t="str">
        <f t="shared" si="19"/>
        <v>131478818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</v>
      </c>
    </row>
    <row r="210" spans="1:8" ht="15.75">
      <c r="A210" s="92" t="str">
        <f t="shared" si="18"/>
        <v>ТРАНСИНВЕСТМЪНТ</v>
      </c>
      <c r="B210" s="92" t="str">
        <f t="shared" si="19"/>
        <v>131478818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ТРАНСИНВЕСТМЪНТ</v>
      </c>
      <c r="B211" s="92" t="str">
        <f t="shared" si="19"/>
        <v>131478818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</v>
      </c>
    </row>
    <row r="212" spans="1:8" ht="15.75">
      <c r="A212" s="92" t="str">
        <f t="shared" si="18"/>
        <v>ТРАНСИНВЕСТМЪНТ</v>
      </c>
      <c r="B212" s="92" t="str">
        <f t="shared" si="19"/>
        <v>131478818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16</v>
      </c>
    </row>
    <row r="213" spans="1:8" ht="15.75">
      <c r="A213" s="92" t="str">
        <f t="shared" si="18"/>
        <v>ТРАНСИНВЕСТМЪНТ</v>
      </c>
      <c r="B213" s="92" t="str">
        <f t="shared" si="19"/>
        <v>131478818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248</v>
      </c>
    </row>
    <row r="214" spans="1:8" ht="15.75">
      <c r="A214" s="92" t="str">
        <f t="shared" si="18"/>
        <v>ТРАНСИНВЕСТМЪНТ</v>
      </c>
      <c r="B214" s="92" t="str">
        <f t="shared" si="19"/>
        <v>131478818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264</v>
      </c>
    </row>
    <row r="215" spans="1:8" ht="15.75">
      <c r="A215" s="92" t="str">
        <f t="shared" si="18"/>
        <v>ТРАНСИНВЕСТМЪНТ</v>
      </c>
      <c r="B215" s="92" t="str">
        <f t="shared" si="19"/>
        <v>131478818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264</v>
      </c>
    </row>
    <row r="216" spans="1:8" ht="15.75">
      <c r="A216" s="92" t="str">
        <f t="shared" si="18"/>
        <v>ТРАНСИНВЕСТМЪНТ</v>
      </c>
      <c r="B216" s="92" t="str">
        <f t="shared" si="19"/>
        <v>131478818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ТРАНСИНВЕСТМЪНТ</v>
      </c>
      <c r="B218" s="92" t="str">
        <f aca="true" t="shared" si="22" ref="B218:B281">pdeBulstat</f>
        <v>131478818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ТРАНСИНВЕСТМЪНТ</v>
      </c>
      <c r="B219" s="92" t="str">
        <f t="shared" si="22"/>
        <v>131478818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ТРАНСИНВЕСТМЪНТ</v>
      </c>
      <c r="B220" s="92" t="str">
        <f t="shared" si="22"/>
        <v>131478818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ТРАНСИНВЕСТМЪНТ</v>
      </c>
      <c r="B221" s="92" t="str">
        <f t="shared" si="22"/>
        <v>131478818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ТРАНСИНВЕСТМЪНТ</v>
      </c>
      <c r="B222" s="92" t="str">
        <f t="shared" si="22"/>
        <v>131478818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ТРАНСИНВЕСТМЪНТ</v>
      </c>
      <c r="B223" s="92" t="str">
        <f t="shared" si="22"/>
        <v>131478818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ТРАНСИНВЕСТМЪНТ</v>
      </c>
      <c r="B224" s="92" t="str">
        <f t="shared" si="22"/>
        <v>131478818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ТРАНСИНВЕСТМЪНТ</v>
      </c>
      <c r="B225" s="92" t="str">
        <f t="shared" si="22"/>
        <v>131478818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ТРАНСИНВЕСТМЪНТ</v>
      </c>
      <c r="B226" s="92" t="str">
        <f t="shared" si="22"/>
        <v>131478818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ТРАНСИНВЕСТМЪНТ</v>
      </c>
      <c r="B227" s="92" t="str">
        <f t="shared" si="22"/>
        <v>131478818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ТРАНСИНВЕСТМЪНТ</v>
      </c>
      <c r="B228" s="92" t="str">
        <f t="shared" si="22"/>
        <v>131478818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ТРАНСИНВЕСТМЪНТ</v>
      </c>
      <c r="B229" s="92" t="str">
        <f t="shared" si="22"/>
        <v>131478818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ТРАНСИНВЕСТМЪНТ</v>
      </c>
      <c r="B230" s="92" t="str">
        <f t="shared" si="22"/>
        <v>131478818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ТРАНСИНВЕСТМЪНТ</v>
      </c>
      <c r="B231" s="92" t="str">
        <f t="shared" si="22"/>
        <v>131478818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ТРАНСИНВЕСТМЪНТ</v>
      </c>
      <c r="B232" s="92" t="str">
        <f t="shared" si="22"/>
        <v>131478818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ТРАНСИНВЕСТМЪНТ</v>
      </c>
      <c r="B233" s="92" t="str">
        <f t="shared" si="22"/>
        <v>131478818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ТРАНСИНВЕСТМЪНТ</v>
      </c>
      <c r="B234" s="92" t="str">
        <f t="shared" si="22"/>
        <v>131478818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ТРАНСИНВЕСТМЪНТ</v>
      </c>
      <c r="B235" s="92" t="str">
        <f t="shared" si="22"/>
        <v>131478818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ТРАНСИНВЕСТМЪНТ</v>
      </c>
      <c r="B236" s="92" t="str">
        <f t="shared" si="22"/>
        <v>131478818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ТРАНСИНВЕСТМЪНТ</v>
      </c>
      <c r="B237" s="92" t="str">
        <f t="shared" si="22"/>
        <v>131478818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ТРАНСИНВЕСТМЪНТ</v>
      </c>
      <c r="B238" s="92" t="str">
        <f t="shared" si="22"/>
        <v>131478818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ТРАНСИНВЕСТМЪНТ</v>
      </c>
      <c r="B239" s="92" t="str">
        <f t="shared" si="22"/>
        <v>131478818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ТРАНСИНВЕСТМЪНТ</v>
      </c>
      <c r="B240" s="92" t="str">
        <f t="shared" si="22"/>
        <v>131478818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297</v>
      </c>
    </row>
    <row r="241" spans="1:8" ht="15.75">
      <c r="A241" s="92" t="str">
        <f t="shared" si="21"/>
        <v>ТРАНСИНВЕСТМЪНТ</v>
      </c>
      <c r="B241" s="92" t="str">
        <f t="shared" si="22"/>
        <v>131478818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ТРАНСИНВЕСТМЪНТ</v>
      </c>
      <c r="B242" s="92" t="str">
        <f t="shared" si="22"/>
        <v>131478818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ТРАНСИНВЕСТМЪНТ</v>
      </c>
      <c r="B243" s="92" t="str">
        <f t="shared" si="22"/>
        <v>131478818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ТРАНСИНВЕСТМЪНТ</v>
      </c>
      <c r="B244" s="92" t="str">
        <f t="shared" si="22"/>
        <v>131478818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297</v>
      </c>
    </row>
    <row r="245" spans="1:8" ht="15.75">
      <c r="A245" s="92" t="str">
        <f t="shared" si="21"/>
        <v>ТРАНСИНВЕСТМЪНТ</v>
      </c>
      <c r="B245" s="92" t="str">
        <f t="shared" si="22"/>
        <v>131478818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ТРАНСИНВЕСТМЪНТ</v>
      </c>
      <c r="B246" s="92" t="str">
        <f t="shared" si="22"/>
        <v>131478818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ТРАНСИНВЕСТМЪНТ</v>
      </c>
      <c r="B247" s="92" t="str">
        <f t="shared" si="22"/>
        <v>131478818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ТРАНСИНВЕСТМЪНТ</v>
      </c>
      <c r="B248" s="92" t="str">
        <f t="shared" si="22"/>
        <v>131478818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ТРАНСИНВЕСТМЪНТ</v>
      </c>
      <c r="B249" s="92" t="str">
        <f t="shared" si="22"/>
        <v>131478818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ТРАНСИНВЕСТМЪНТ</v>
      </c>
      <c r="B250" s="92" t="str">
        <f t="shared" si="22"/>
        <v>131478818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ТРАНСИНВЕСТМЪНТ</v>
      </c>
      <c r="B251" s="92" t="str">
        <f t="shared" si="22"/>
        <v>131478818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ТРАНСИНВЕСТМЪНТ</v>
      </c>
      <c r="B252" s="92" t="str">
        <f t="shared" si="22"/>
        <v>131478818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ТРАНСИНВЕСТМЪНТ</v>
      </c>
      <c r="B253" s="92" t="str">
        <f t="shared" si="22"/>
        <v>131478818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ТРАНСИНВЕСТМЪНТ</v>
      </c>
      <c r="B254" s="92" t="str">
        <f t="shared" si="22"/>
        <v>131478818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ТРАНСИНВЕСТМЪНТ</v>
      </c>
      <c r="B255" s="92" t="str">
        <f t="shared" si="22"/>
        <v>131478818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ТРАНСИНВЕСТМЪНТ</v>
      </c>
      <c r="B256" s="92" t="str">
        <f t="shared" si="22"/>
        <v>131478818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ТРАНСИНВЕСТМЪНТ</v>
      </c>
      <c r="B257" s="92" t="str">
        <f t="shared" si="22"/>
        <v>131478818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ТРАНСИНВЕСТМЪНТ</v>
      </c>
      <c r="B258" s="92" t="str">
        <f t="shared" si="22"/>
        <v>131478818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297</v>
      </c>
    </row>
    <row r="259" spans="1:8" ht="15.75">
      <c r="A259" s="92" t="str">
        <f t="shared" si="21"/>
        <v>ТРАНСИНВЕСТМЪНТ</v>
      </c>
      <c r="B259" s="92" t="str">
        <f t="shared" si="22"/>
        <v>131478818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ТРАНСИНВЕСТМЪНТ</v>
      </c>
      <c r="B260" s="92" t="str">
        <f t="shared" si="22"/>
        <v>131478818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ТРАНСИНВЕСТМЪНТ</v>
      </c>
      <c r="B261" s="92" t="str">
        <f t="shared" si="22"/>
        <v>131478818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297</v>
      </c>
    </row>
    <row r="262" spans="1:8" ht="15.75">
      <c r="A262" s="92" t="str">
        <f t="shared" si="21"/>
        <v>ТРАНСИНВЕСТМЪНТ</v>
      </c>
      <c r="B262" s="92" t="str">
        <f t="shared" si="22"/>
        <v>131478818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ТРАНСИНВЕСТМЪНТ</v>
      </c>
      <c r="B263" s="92" t="str">
        <f t="shared" si="22"/>
        <v>131478818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ТРАНСИНВЕСТМЪНТ</v>
      </c>
      <c r="B264" s="92" t="str">
        <f t="shared" si="22"/>
        <v>131478818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ТРАНСИНВЕСТМЪНТ</v>
      </c>
      <c r="B265" s="92" t="str">
        <f t="shared" si="22"/>
        <v>131478818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ТРАНСИНВЕСТМЪНТ</v>
      </c>
      <c r="B266" s="92" t="str">
        <f t="shared" si="22"/>
        <v>131478818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ТРАНСИНВЕСТМЪНТ</v>
      </c>
      <c r="B267" s="92" t="str">
        <f t="shared" si="22"/>
        <v>131478818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ТРАНСИНВЕСТМЪНТ</v>
      </c>
      <c r="B268" s="92" t="str">
        <f t="shared" si="22"/>
        <v>131478818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ТРАНСИНВЕСТМЪНТ</v>
      </c>
      <c r="B269" s="92" t="str">
        <f t="shared" si="22"/>
        <v>131478818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ТРАНСИНВЕСТМЪНТ</v>
      </c>
      <c r="B270" s="92" t="str">
        <f t="shared" si="22"/>
        <v>131478818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ТРАНСИНВЕСТМЪНТ</v>
      </c>
      <c r="B271" s="92" t="str">
        <f t="shared" si="22"/>
        <v>131478818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ТРАНСИНВЕСТМЪНТ</v>
      </c>
      <c r="B272" s="92" t="str">
        <f t="shared" si="22"/>
        <v>131478818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ТРАНСИНВЕСТМЪНТ</v>
      </c>
      <c r="B273" s="92" t="str">
        <f t="shared" si="22"/>
        <v>131478818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ТРАНСИНВЕСТМЪНТ</v>
      </c>
      <c r="B274" s="92" t="str">
        <f t="shared" si="22"/>
        <v>131478818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ТРАНСИНВЕСТМЪНТ</v>
      </c>
      <c r="B275" s="92" t="str">
        <f t="shared" si="22"/>
        <v>131478818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ТРАНСИНВЕСТМЪНТ</v>
      </c>
      <c r="B276" s="92" t="str">
        <f t="shared" si="22"/>
        <v>131478818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ТРАНСИНВЕСТМЪНТ</v>
      </c>
      <c r="B277" s="92" t="str">
        <f t="shared" si="22"/>
        <v>131478818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ТРАНСИНВЕСТМЪНТ</v>
      </c>
      <c r="B278" s="92" t="str">
        <f t="shared" si="22"/>
        <v>131478818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ТРАНСИНВЕСТМЪНТ</v>
      </c>
      <c r="B279" s="92" t="str">
        <f t="shared" si="22"/>
        <v>131478818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ТРАНСИНВЕСТМЪНТ</v>
      </c>
      <c r="B280" s="92" t="str">
        <f t="shared" si="22"/>
        <v>131478818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ТРАНСИНВЕСТМЪНТ</v>
      </c>
      <c r="B281" s="92" t="str">
        <f t="shared" si="22"/>
        <v>131478818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ТРАНСИНВЕСТМЪНТ</v>
      </c>
      <c r="B282" s="92" t="str">
        <f aca="true" t="shared" si="25" ref="B282:B345">pdeBulstat</f>
        <v>131478818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ТРАНСИНВЕСТМЪНТ</v>
      </c>
      <c r="B283" s="92" t="str">
        <f t="shared" si="25"/>
        <v>131478818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ТРАНСИНВЕСТМЪНТ</v>
      </c>
      <c r="B284" s="92" t="str">
        <f t="shared" si="25"/>
        <v>131478818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ТРАНСИНВЕСТМЪНТ</v>
      </c>
      <c r="B285" s="92" t="str">
        <f t="shared" si="25"/>
        <v>131478818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ТРАНСИНВЕСТМЪНТ</v>
      </c>
      <c r="B286" s="92" t="str">
        <f t="shared" si="25"/>
        <v>131478818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ТРАНСИНВЕСТМЪНТ</v>
      </c>
      <c r="B287" s="92" t="str">
        <f t="shared" si="25"/>
        <v>131478818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ТРАНСИНВЕСТМЪНТ</v>
      </c>
      <c r="B288" s="92" t="str">
        <f t="shared" si="25"/>
        <v>131478818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ТРАНСИНВЕСТМЪНТ</v>
      </c>
      <c r="B289" s="92" t="str">
        <f t="shared" si="25"/>
        <v>131478818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ТРАНСИНВЕСТМЪНТ</v>
      </c>
      <c r="B290" s="92" t="str">
        <f t="shared" si="25"/>
        <v>131478818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ТРАНСИНВЕСТМЪНТ</v>
      </c>
      <c r="B291" s="92" t="str">
        <f t="shared" si="25"/>
        <v>131478818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ТРАНСИНВЕСТМЪНТ</v>
      </c>
      <c r="B292" s="92" t="str">
        <f t="shared" si="25"/>
        <v>131478818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ТРАНСИНВЕСТМЪНТ</v>
      </c>
      <c r="B293" s="92" t="str">
        <f t="shared" si="25"/>
        <v>131478818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ТРАНСИНВЕСТМЪНТ</v>
      </c>
      <c r="B294" s="92" t="str">
        <f t="shared" si="25"/>
        <v>131478818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ТРАНСИНВЕСТМЪНТ</v>
      </c>
      <c r="B295" s="92" t="str">
        <f t="shared" si="25"/>
        <v>131478818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ТРАНСИНВЕСТМЪНТ</v>
      </c>
      <c r="B296" s="92" t="str">
        <f t="shared" si="25"/>
        <v>131478818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ТРАНСИНВЕСТМЪНТ</v>
      </c>
      <c r="B297" s="92" t="str">
        <f t="shared" si="25"/>
        <v>131478818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ТРАНСИНВЕСТМЪНТ</v>
      </c>
      <c r="B298" s="92" t="str">
        <f t="shared" si="25"/>
        <v>131478818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ТРАНСИНВЕСТМЪНТ</v>
      </c>
      <c r="B299" s="92" t="str">
        <f t="shared" si="25"/>
        <v>131478818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ТРАНСИНВЕСТМЪНТ</v>
      </c>
      <c r="B300" s="92" t="str">
        <f t="shared" si="25"/>
        <v>131478818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ТРАНСИНВЕСТМЪНТ</v>
      </c>
      <c r="B301" s="92" t="str">
        <f t="shared" si="25"/>
        <v>131478818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ТРАНСИНВЕСТМЪНТ</v>
      </c>
      <c r="B302" s="92" t="str">
        <f t="shared" si="25"/>
        <v>131478818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ТРАНСИНВЕСТМЪНТ</v>
      </c>
      <c r="B303" s="92" t="str">
        <f t="shared" si="25"/>
        <v>131478818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ТРАНСИНВЕСТМЪНТ</v>
      </c>
      <c r="B304" s="92" t="str">
        <f t="shared" si="25"/>
        <v>131478818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ТРАНСИНВЕСТМЪНТ</v>
      </c>
      <c r="B305" s="92" t="str">
        <f t="shared" si="25"/>
        <v>131478818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ТРАНСИНВЕСТМЪНТ</v>
      </c>
      <c r="B306" s="92" t="str">
        <f t="shared" si="25"/>
        <v>131478818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ТРАНСИНВЕСТМЪНТ</v>
      </c>
      <c r="B307" s="92" t="str">
        <f t="shared" si="25"/>
        <v>131478818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ТРАНСИНВЕСТМЪНТ</v>
      </c>
      <c r="B308" s="92" t="str">
        <f t="shared" si="25"/>
        <v>131478818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ТРАНСИНВЕСТМЪНТ</v>
      </c>
      <c r="B309" s="92" t="str">
        <f t="shared" si="25"/>
        <v>131478818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ТРАНСИНВЕСТМЪНТ</v>
      </c>
      <c r="B310" s="92" t="str">
        <f t="shared" si="25"/>
        <v>131478818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ТРАНСИНВЕСТМЪНТ</v>
      </c>
      <c r="B311" s="92" t="str">
        <f t="shared" si="25"/>
        <v>131478818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ТРАНСИНВЕСТМЪНТ</v>
      </c>
      <c r="B312" s="92" t="str">
        <f t="shared" si="25"/>
        <v>131478818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ТРАНСИНВЕСТМЪНТ</v>
      </c>
      <c r="B313" s="92" t="str">
        <f t="shared" si="25"/>
        <v>131478818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ТРАНСИНВЕСТМЪНТ</v>
      </c>
      <c r="B314" s="92" t="str">
        <f t="shared" si="25"/>
        <v>131478818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ТРАНСИНВЕСТМЪНТ</v>
      </c>
      <c r="B315" s="92" t="str">
        <f t="shared" si="25"/>
        <v>131478818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ТРАНСИНВЕСТМЪНТ</v>
      </c>
      <c r="B316" s="92" t="str">
        <f t="shared" si="25"/>
        <v>131478818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ТРАНСИНВЕСТМЪНТ</v>
      </c>
      <c r="B317" s="92" t="str">
        <f t="shared" si="25"/>
        <v>131478818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ТРАНСИНВЕСТМЪНТ</v>
      </c>
      <c r="B318" s="92" t="str">
        <f t="shared" si="25"/>
        <v>131478818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ТРАНСИНВЕСТМЪНТ</v>
      </c>
      <c r="B319" s="92" t="str">
        <f t="shared" si="25"/>
        <v>131478818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ТРАНСИНВЕСТМЪНТ</v>
      </c>
      <c r="B320" s="92" t="str">
        <f t="shared" si="25"/>
        <v>131478818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ТРАНСИНВЕСТМЪНТ</v>
      </c>
      <c r="B321" s="92" t="str">
        <f t="shared" si="25"/>
        <v>131478818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ТРАНСИНВЕСТМЪНТ</v>
      </c>
      <c r="B322" s="92" t="str">
        <f t="shared" si="25"/>
        <v>131478818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ТРАНСИНВЕСТМЪНТ</v>
      </c>
      <c r="B323" s="92" t="str">
        <f t="shared" si="25"/>
        <v>131478818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ТРАНСИНВЕСТМЪНТ</v>
      </c>
      <c r="B324" s="92" t="str">
        <f t="shared" si="25"/>
        <v>131478818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ТРАНСИНВЕСТМЪНТ</v>
      </c>
      <c r="B325" s="92" t="str">
        <f t="shared" si="25"/>
        <v>131478818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ТРАНСИНВЕСТМЪНТ</v>
      </c>
      <c r="B326" s="92" t="str">
        <f t="shared" si="25"/>
        <v>131478818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ТРАНСИНВЕСТМЪНТ</v>
      </c>
      <c r="B327" s="92" t="str">
        <f t="shared" si="25"/>
        <v>131478818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ТРАНСИНВЕСТМЪНТ</v>
      </c>
      <c r="B328" s="92" t="str">
        <f t="shared" si="25"/>
        <v>131478818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ТРАНСИНВЕСТМЪНТ</v>
      </c>
      <c r="B329" s="92" t="str">
        <f t="shared" si="25"/>
        <v>131478818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ТРАНСИНВЕСТМЪНТ</v>
      </c>
      <c r="B330" s="92" t="str">
        <f t="shared" si="25"/>
        <v>131478818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ТРАНСИНВЕСТМЪНТ</v>
      </c>
      <c r="B331" s="92" t="str">
        <f t="shared" si="25"/>
        <v>131478818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ТРАНСИНВЕСТМЪНТ</v>
      </c>
      <c r="B332" s="92" t="str">
        <f t="shared" si="25"/>
        <v>131478818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ТРАНСИНВЕСТМЪНТ</v>
      </c>
      <c r="B333" s="92" t="str">
        <f t="shared" si="25"/>
        <v>131478818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ТРАНСИНВЕСТМЪНТ</v>
      </c>
      <c r="B334" s="92" t="str">
        <f t="shared" si="25"/>
        <v>131478818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ТРАНСИНВЕСТМЪНТ</v>
      </c>
      <c r="B335" s="92" t="str">
        <f t="shared" si="25"/>
        <v>131478818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ТРАНСИНВЕСТМЪНТ</v>
      </c>
      <c r="B336" s="92" t="str">
        <f t="shared" si="25"/>
        <v>131478818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ТРАНСИНВЕСТМЪНТ</v>
      </c>
      <c r="B337" s="92" t="str">
        <f t="shared" si="25"/>
        <v>131478818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ТРАНСИНВЕСТМЪНТ</v>
      </c>
      <c r="B338" s="92" t="str">
        <f t="shared" si="25"/>
        <v>131478818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ТРАНСИНВЕСТМЪНТ</v>
      </c>
      <c r="B339" s="92" t="str">
        <f t="shared" si="25"/>
        <v>131478818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ТРАНСИНВЕСТМЪНТ</v>
      </c>
      <c r="B340" s="92" t="str">
        <f t="shared" si="25"/>
        <v>131478818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ТРАНСИНВЕСТМЪНТ</v>
      </c>
      <c r="B341" s="92" t="str">
        <f t="shared" si="25"/>
        <v>131478818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ТРАНСИНВЕСТМЪНТ</v>
      </c>
      <c r="B342" s="92" t="str">
        <f t="shared" si="25"/>
        <v>131478818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ТРАНСИНВЕСТМЪНТ</v>
      </c>
      <c r="B343" s="92" t="str">
        <f t="shared" si="25"/>
        <v>131478818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ТРАНСИНВЕСТМЪНТ</v>
      </c>
      <c r="B344" s="92" t="str">
        <f t="shared" si="25"/>
        <v>131478818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ТРАНСИНВЕСТМЪНТ</v>
      </c>
      <c r="B345" s="92" t="str">
        <f t="shared" si="25"/>
        <v>131478818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ТРАНСИНВЕСТМЪНТ</v>
      </c>
      <c r="B346" s="92" t="str">
        <f aca="true" t="shared" si="28" ref="B346:B409">pdeBulstat</f>
        <v>131478818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ТРАНСИНВЕСТМЪНТ</v>
      </c>
      <c r="B347" s="92" t="str">
        <f t="shared" si="28"/>
        <v>131478818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ТРАНСИНВЕСТМЪНТ</v>
      </c>
      <c r="B348" s="92" t="str">
        <f t="shared" si="28"/>
        <v>131478818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ТРАНСИНВЕСТМЪНТ</v>
      </c>
      <c r="B349" s="92" t="str">
        <f t="shared" si="28"/>
        <v>131478818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ТРАНСИНВЕСТМЪНТ</v>
      </c>
      <c r="B350" s="92" t="str">
        <f t="shared" si="28"/>
        <v>131478818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154</v>
      </c>
    </row>
    <row r="351" spans="1:8" ht="15.75">
      <c r="A351" s="92" t="str">
        <f t="shared" si="27"/>
        <v>ТРАНСИНВЕСТМЪНТ</v>
      </c>
      <c r="B351" s="92" t="str">
        <f t="shared" si="28"/>
        <v>131478818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ТРАНСИНВЕСТМЪНТ</v>
      </c>
      <c r="B352" s="92" t="str">
        <f t="shared" si="28"/>
        <v>131478818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ТРАНСИНВЕСТМЪНТ</v>
      </c>
      <c r="B353" s="92" t="str">
        <f t="shared" si="28"/>
        <v>131478818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ТРАНСИНВЕСТМЪНТ</v>
      </c>
      <c r="B354" s="92" t="str">
        <f t="shared" si="28"/>
        <v>131478818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154</v>
      </c>
    </row>
    <row r="355" spans="1:8" ht="15.75">
      <c r="A355" s="92" t="str">
        <f t="shared" si="27"/>
        <v>ТРАНСИНВЕСТМЪНТ</v>
      </c>
      <c r="B355" s="92" t="str">
        <f t="shared" si="28"/>
        <v>131478818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</v>
      </c>
    </row>
    <row r="356" spans="1:8" ht="15.75">
      <c r="A356" s="92" t="str">
        <f t="shared" si="27"/>
        <v>ТРАНСИНВЕСТМЪНТ</v>
      </c>
      <c r="B356" s="92" t="str">
        <f t="shared" si="28"/>
        <v>131478818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</v>
      </c>
    </row>
    <row r="357" spans="1:8" ht="15.75">
      <c r="A357" s="92" t="str">
        <f t="shared" si="27"/>
        <v>ТРАНСИНВЕСТМЪНТ</v>
      </c>
      <c r="B357" s="92" t="str">
        <f t="shared" si="28"/>
        <v>131478818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</v>
      </c>
    </row>
    <row r="358" spans="1:8" ht="15.75">
      <c r="A358" s="92" t="str">
        <f t="shared" si="27"/>
        <v>ТРАНСИНВЕСТМЪНТ</v>
      </c>
      <c r="B358" s="92" t="str">
        <f t="shared" si="28"/>
        <v>131478818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ТРАНСИНВЕСТМЪНТ</v>
      </c>
      <c r="B359" s="92" t="str">
        <f t="shared" si="28"/>
        <v>131478818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ТРАНСИНВЕСТМЪНТ</v>
      </c>
      <c r="B360" s="92" t="str">
        <f t="shared" si="28"/>
        <v>131478818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ТРАНСИНВЕСТМЪНТ</v>
      </c>
      <c r="B361" s="92" t="str">
        <f t="shared" si="28"/>
        <v>131478818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ТРАНСИНВЕСТМЪНТ</v>
      </c>
      <c r="B362" s="92" t="str">
        <f t="shared" si="28"/>
        <v>131478818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ТРАНСИНВЕСТМЪНТ</v>
      </c>
      <c r="B363" s="92" t="str">
        <f t="shared" si="28"/>
        <v>131478818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ТРАНСИНВЕСТМЪНТ</v>
      </c>
      <c r="B364" s="92" t="str">
        <f t="shared" si="28"/>
        <v>131478818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ТРАНСИНВЕСТМЪНТ</v>
      </c>
      <c r="B365" s="92" t="str">
        <f t="shared" si="28"/>
        <v>131478818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ТРАНСИНВЕСТМЪНТ</v>
      </c>
      <c r="B366" s="92" t="str">
        <f t="shared" si="28"/>
        <v>131478818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ТРАНСИНВЕСТМЪНТ</v>
      </c>
      <c r="B367" s="92" t="str">
        <f t="shared" si="28"/>
        <v>131478818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ТРАНСИНВЕСТМЪНТ</v>
      </c>
      <c r="B368" s="92" t="str">
        <f t="shared" si="28"/>
        <v>131478818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170</v>
      </c>
    </row>
    <row r="369" spans="1:8" ht="15.75">
      <c r="A369" s="92" t="str">
        <f t="shared" si="27"/>
        <v>ТРАНСИНВЕСТМЪНТ</v>
      </c>
      <c r="B369" s="92" t="str">
        <f t="shared" si="28"/>
        <v>131478818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ТРАНСИНВЕСТМЪНТ</v>
      </c>
      <c r="B370" s="92" t="str">
        <f t="shared" si="28"/>
        <v>131478818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ТРАНСИНВЕСТМЪНТ</v>
      </c>
      <c r="B371" s="92" t="str">
        <f t="shared" si="28"/>
        <v>131478818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170</v>
      </c>
    </row>
    <row r="372" spans="1:8" ht="15.75">
      <c r="A372" s="92" t="str">
        <f t="shared" si="27"/>
        <v>ТРАНСИНВЕСТМЪНТ</v>
      </c>
      <c r="B372" s="92" t="str">
        <f t="shared" si="28"/>
        <v>131478818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ТРАНСИНВЕСТМЪНТ</v>
      </c>
      <c r="B373" s="92" t="str">
        <f t="shared" si="28"/>
        <v>131478818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ТРАНСИНВЕСТМЪНТ</v>
      </c>
      <c r="B374" s="92" t="str">
        <f t="shared" si="28"/>
        <v>131478818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ТРАНСИНВЕСТМЪНТ</v>
      </c>
      <c r="B375" s="92" t="str">
        <f t="shared" si="28"/>
        <v>131478818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ТРАНСИНВЕСТМЪНТ</v>
      </c>
      <c r="B376" s="92" t="str">
        <f t="shared" si="28"/>
        <v>131478818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ТРАНСИНВЕСТМЪНТ</v>
      </c>
      <c r="B377" s="92" t="str">
        <f t="shared" si="28"/>
        <v>131478818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ТРАНСИНВЕСТМЪНТ</v>
      </c>
      <c r="B378" s="92" t="str">
        <f t="shared" si="28"/>
        <v>131478818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ТРАНСИНВЕСТМЪНТ</v>
      </c>
      <c r="B379" s="92" t="str">
        <f t="shared" si="28"/>
        <v>131478818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ТРАНСИНВЕСТМЪНТ</v>
      </c>
      <c r="B380" s="92" t="str">
        <f t="shared" si="28"/>
        <v>131478818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ТРАНСИНВЕСТМЪНТ</v>
      </c>
      <c r="B381" s="92" t="str">
        <f t="shared" si="28"/>
        <v>131478818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ТРАНСИНВЕСТМЪНТ</v>
      </c>
      <c r="B382" s="92" t="str">
        <f t="shared" si="28"/>
        <v>131478818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ТРАНСИНВЕСТМЪНТ</v>
      </c>
      <c r="B383" s="92" t="str">
        <f t="shared" si="28"/>
        <v>131478818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ТРАНСИНВЕСТМЪНТ</v>
      </c>
      <c r="B384" s="92" t="str">
        <f t="shared" si="28"/>
        <v>131478818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ТРАНСИНВЕСТМЪНТ</v>
      </c>
      <c r="B385" s="92" t="str">
        <f t="shared" si="28"/>
        <v>131478818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ТРАНСИНВЕСТМЪНТ</v>
      </c>
      <c r="B386" s="92" t="str">
        <f t="shared" si="28"/>
        <v>131478818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ТРАНСИНВЕСТМЪНТ</v>
      </c>
      <c r="B387" s="92" t="str">
        <f t="shared" si="28"/>
        <v>131478818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ТРАНСИНВЕСТМЪНТ</v>
      </c>
      <c r="B388" s="92" t="str">
        <f t="shared" si="28"/>
        <v>131478818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ТРАНСИНВЕСТМЪНТ</v>
      </c>
      <c r="B389" s="92" t="str">
        <f t="shared" si="28"/>
        <v>131478818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ТРАНСИНВЕСТМЪНТ</v>
      </c>
      <c r="B390" s="92" t="str">
        <f t="shared" si="28"/>
        <v>131478818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ТРАНСИНВЕСТМЪНТ</v>
      </c>
      <c r="B391" s="92" t="str">
        <f t="shared" si="28"/>
        <v>131478818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ТРАНСИНВЕСТМЪНТ</v>
      </c>
      <c r="B392" s="92" t="str">
        <f t="shared" si="28"/>
        <v>131478818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ТРАНСИНВЕСТМЪНТ</v>
      </c>
      <c r="B393" s="92" t="str">
        <f t="shared" si="28"/>
        <v>131478818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ТРАНСИНВЕСТМЪНТ</v>
      </c>
      <c r="B394" s="92" t="str">
        <f t="shared" si="28"/>
        <v>131478818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ТРАНСИНВЕСТМЪНТ</v>
      </c>
      <c r="B395" s="92" t="str">
        <f t="shared" si="28"/>
        <v>131478818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ТРАНСИНВЕСТМЪНТ</v>
      </c>
      <c r="B396" s="92" t="str">
        <f t="shared" si="28"/>
        <v>131478818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ТРАНСИНВЕСТМЪНТ</v>
      </c>
      <c r="B397" s="92" t="str">
        <f t="shared" si="28"/>
        <v>131478818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ТРАНСИНВЕСТМЪНТ</v>
      </c>
      <c r="B398" s="92" t="str">
        <f t="shared" si="28"/>
        <v>131478818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ТРАНСИНВЕСТМЪНТ</v>
      </c>
      <c r="B399" s="92" t="str">
        <f t="shared" si="28"/>
        <v>131478818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ТРАНСИНВЕСТМЪНТ</v>
      </c>
      <c r="B400" s="92" t="str">
        <f t="shared" si="28"/>
        <v>131478818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ТРАНСИНВЕСТМЪНТ</v>
      </c>
      <c r="B401" s="92" t="str">
        <f t="shared" si="28"/>
        <v>131478818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ТРАНСИНВЕСТМЪНТ</v>
      </c>
      <c r="B402" s="92" t="str">
        <f t="shared" si="28"/>
        <v>131478818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ТРАНСИНВЕСТМЪНТ</v>
      </c>
      <c r="B403" s="92" t="str">
        <f t="shared" si="28"/>
        <v>131478818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ТРАНСИНВЕСТМЪНТ</v>
      </c>
      <c r="B404" s="92" t="str">
        <f t="shared" si="28"/>
        <v>131478818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ТРАНСИНВЕСТМЪНТ</v>
      </c>
      <c r="B405" s="92" t="str">
        <f t="shared" si="28"/>
        <v>131478818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ТРАНСИНВЕСТМЪНТ</v>
      </c>
      <c r="B406" s="92" t="str">
        <f t="shared" si="28"/>
        <v>131478818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ТРАНСИНВЕСТМЪНТ</v>
      </c>
      <c r="B407" s="92" t="str">
        <f t="shared" si="28"/>
        <v>131478818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ТРАНСИНВЕСТМЪНТ</v>
      </c>
      <c r="B408" s="92" t="str">
        <f t="shared" si="28"/>
        <v>131478818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ТРАНСИНВЕСТМЪНТ</v>
      </c>
      <c r="B409" s="92" t="str">
        <f t="shared" si="28"/>
        <v>131478818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ТРАНСИНВЕСТМЪНТ</v>
      </c>
      <c r="B410" s="92" t="str">
        <f aca="true" t="shared" si="31" ref="B410:B459">pdeBulstat</f>
        <v>131478818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ТРАНСИНВЕСТМЪНТ</v>
      </c>
      <c r="B411" s="92" t="str">
        <f t="shared" si="31"/>
        <v>131478818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ТРАНСИНВЕСТМЪНТ</v>
      </c>
      <c r="B412" s="92" t="str">
        <f t="shared" si="31"/>
        <v>131478818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ТРАНСИНВЕСТМЪНТ</v>
      </c>
      <c r="B413" s="92" t="str">
        <f t="shared" si="31"/>
        <v>131478818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ТРАНСИНВЕСТМЪНТ</v>
      </c>
      <c r="B414" s="92" t="str">
        <f t="shared" si="31"/>
        <v>131478818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ТРАНСИНВЕСТМЪНТ</v>
      </c>
      <c r="B415" s="92" t="str">
        <f t="shared" si="31"/>
        <v>131478818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ТРАНСИНВЕСТМЪНТ</v>
      </c>
      <c r="B416" s="92" t="str">
        <f t="shared" si="31"/>
        <v>131478818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1101</v>
      </c>
    </row>
    <row r="417" spans="1:8" ht="15.75">
      <c r="A417" s="92" t="str">
        <f t="shared" si="30"/>
        <v>ТРАНСИНВЕСТМЪНТ</v>
      </c>
      <c r="B417" s="92" t="str">
        <f t="shared" si="31"/>
        <v>131478818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ТРАНСИНВЕСТМЪНТ</v>
      </c>
      <c r="B418" s="92" t="str">
        <f t="shared" si="31"/>
        <v>131478818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ТРАНСИНВЕСТМЪНТ</v>
      </c>
      <c r="B419" s="92" t="str">
        <f t="shared" si="31"/>
        <v>131478818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ТРАНСИНВЕСТМЪНТ</v>
      </c>
      <c r="B420" s="92" t="str">
        <f t="shared" si="31"/>
        <v>131478818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1101</v>
      </c>
    </row>
    <row r="421" spans="1:8" ht="15.75">
      <c r="A421" s="92" t="str">
        <f t="shared" si="30"/>
        <v>ТРАНСИНВЕСТМЪНТ</v>
      </c>
      <c r="B421" s="92" t="str">
        <f t="shared" si="31"/>
        <v>131478818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</v>
      </c>
    </row>
    <row r="422" spans="1:8" ht="15.75">
      <c r="A422" s="92" t="str">
        <f t="shared" si="30"/>
        <v>ТРАНСИНВЕСТМЪНТ</v>
      </c>
      <c r="B422" s="92" t="str">
        <f t="shared" si="31"/>
        <v>131478818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</v>
      </c>
    </row>
    <row r="423" spans="1:8" ht="15.75">
      <c r="A423" s="92" t="str">
        <f t="shared" si="30"/>
        <v>ТРАНСИНВЕСТМЪНТ</v>
      </c>
      <c r="B423" s="92" t="str">
        <f t="shared" si="31"/>
        <v>131478818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</v>
      </c>
    </row>
    <row r="424" spans="1:8" ht="15.75">
      <c r="A424" s="92" t="str">
        <f t="shared" si="30"/>
        <v>ТРАНСИНВЕСТМЪНТ</v>
      </c>
      <c r="B424" s="92" t="str">
        <f t="shared" si="31"/>
        <v>131478818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ТРАНСИНВЕСТМЪНТ</v>
      </c>
      <c r="B425" s="92" t="str">
        <f t="shared" si="31"/>
        <v>131478818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ТРАНСИНВЕСТМЪНТ</v>
      </c>
      <c r="B426" s="92" t="str">
        <f t="shared" si="31"/>
        <v>131478818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ТРАНСИНВЕСТМЪНТ</v>
      </c>
      <c r="B427" s="92" t="str">
        <f t="shared" si="31"/>
        <v>131478818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ТРАНСИНВЕСТМЪНТ</v>
      </c>
      <c r="B428" s="92" t="str">
        <f t="shared" si="31"/>
        <v>131478818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ТРАНСИНВЕСТМЪНТ</v>
      </c>
      <c r="B429" s="92" t="str">
        <f t="shared" si="31"/>
        <v>131478818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ТРАНСИНВЕСТМЪНТ</v>
      </c>
      <c r="B430" s="92" t="str">
        <f t="shared" si="31"/>
        <v>131478818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ТРАНСИНВЕСТМЪНТ</v>
      </c>
      <c r="B431" s="92" t="str">
        <f t="shared" si="31"/>
        <v>131478818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ТРАНСИНВЕСТМЪНТ</v>
      </c>
      <c r="B432" s="92" t="str">
        <f t="shared" si="31"/>
        <v>131478818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ТРАНСИНВЕСТМЪНТ</v>
      </c>
      <c r="B433" s="92" t="str">
        <f t="shared" si="31"/>
        <v>131478818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ТРАНСИНВЕСТМЪНТ</v>
      </c>
      <c r="B434" s="92" t="str">
        <f t="shared" si="31"/>
        <v>131478818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1117</v>
      </c>
    </row>
    <row r="435" spans="1:8" ht="15.75">
      <c r="A435" s="92" t="str">
        <f t="shared" si="30"/>
        <v>ТРАНСИНВЕСТМЪНТ</v>
      </c>
      <c r="B435" s="92" t="str">
        <f t="shared" si="31"/>
        <v>131478818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ТРАНСИНВЕСТМЪНТ</v>
      </c>
      <c r="B436" s="92" t="str">
        <f t="shared" si="31"/>
        <v>131478818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ТРАНСИНВЕСТМЪНТ</v>
      </c>
      <c r="B437" s="92" t="str">
        <f t="shared" si="31"/>
        <v>131478818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1117</v>
      </c>
    </row>
    <row r="438" spans="1:8" ht="15.75">
      <c r="A438" s="92" t="str">
        <f t="shared" si="30"/>
        <v>ТРАНСИНВЕСТМЪНТ</v>
      </c>
      <c r="B438" s="92" t="str">
        <f t="shared" si="31"/>
        <v>131478818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ТРАНСИНВЕСТМЪНТ</v>
      </c>
      <c r="B439" s="92" t="str">
        <f t="shared" si="31"/>
        <v>131478818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ТРАНСИНВЕСТМЪНТ</v>
      </c>
      <c r="B440" s="92" t="str">
        <f t="shared" si="31"/>
        <v>131478818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ТРАНСИНВЕСТМЪНТ</v>
      </c>
      <c r="B441" s="92" t="str">
        <f t="shared" si="31"/>
        <v>131478818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ТРАНСИНВЕСТМЪНТ</v>
      </c>
      <c r="B442" s="92" t="str">
        <f t="shared" si="31"/>
        <v>131478818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ТРАНСИНВЕСТМЪНТ</v>
      </c>
      <c r="B443" s="92" t="str">
        <f t="shared" si="31"/>
        <v>131478818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ТРАНСИНВЕСТМЪНТ</v>
      </c>
      <c r="B444" s="92" t="str">
        <f t="shared" si="31"/>
        <v>131478818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ТРАНСИНВЕСТМЪНТ</v>
      </c>
      <c r="B445" s="92" t="str">
        <f t="shared" si="31"/>
        <v>131478818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ТРАНСИНВЕСТМЪНТ</v>
      </c>
      <c r="B446" s="92" t="str">
        <f t="shared" si="31"/>
        <v>131478818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ТРАНСИНВЕСТМЪНТ</v>
      </c>
      <c r="B447" s="92" t="str">
        <f t="shared" si="31"/>
        <v>131478818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ТРАНСИНВЕСТМЪНТ</v>
      </c>
      <c r="B448" s="92" t="str">
        <f t="shared" si="31"/>
        <v>131478818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ТРАНСИНВЕСТМЪНТ</v>
      </c>
      <c r="B449" s="92" t="str">
        <f t="shared" si="31"/>
        <v>131478818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ТРАНСИНВЕСТМЪНТ</v>
      </c>
      <c r="B450" s="92" t="str">
        <f t="shared" si="31"/>
        <v>131478818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ТРАНСИНВЕСТМЪНТ</v>
      </c>
      <c r="B451" s="92" t="str">
        <f t="shared" si="31"/>
        <v>131478818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ТРАНСИНВЕСТМЪНТ</v>
      </c>
      <c r="B452" s="92" t="str">
        <f t="shared" si="31"/>
        <v>131478818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ТРАНСИНВЕСТМЪНТ</v>
      </c>
      <c r="B453" s="92" t="str">
        <f t="shared" si="31"/>
        <v>131478818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ТРАНСИНВЕСТМЪНТ</v>
      </c>
      <c r="B454" s="92" t="str">
        <f t="shared" si="31"/>
        <v>131478818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ТРАНСИНВЕСТМЪНТ</v>
      </c>
      <c r="B455" s="92" t="str">
        <f t="shared" si="31"/>
        <v>131478818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ТРАНСИНВЕСТМЪНТ</v>
      </c>
      <c r="B456" s="92" t="str">
        <f t="shared" si="31"/>
        <v>131478818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ТРАНСИНВЕСТМЪНТ</v>
      </c>
      <c r="B457" s="92" t="str">
        <f t="shared" si="31"/>
        <v>131478818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ТРАНСИНВЕСТМЪНТ</v>
      </c>
      <c r="B458" s="92" t="str">
        <f t="shared" si="31"/>
        <v>131478818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ТРАНСИНВЕСТМЪНТ</v>
      </c>
      <c r="B459" s="92" t="str">
        <f t="shared" si="31"/>
        <v>131478818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ТРАНСИНВЕСТМЪНТ</v>
      </c>
      <c r="B464" s="92" t="str">
        <f aca="true" t="shared" si="34" ref="B464:B503">pdeBulstat</f>
        <v>131478818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ТРАНСИНВЕСТМЪНТ</v>
      </c>
      <c r="B465" s="92" t="str">
        <f t="shared" si="34"/>
        <v>131478818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ТРАНСИНВЕСТМЪНТ</v>
      </c>
      <c r="B466" s="92" t="str">
        <f t="shared" si="34"/>
        <v>131478818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ТРАНСИНВЕСТМЪНТ</v>
      </c>
      <c r="B467" s="92" t="str">
        <f t="shared" si="34"/>
        <v>131478818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ТРАНСИНВЕСТМЪНТ</v>
      </c>
      <c r="B468" s="92" t="str">
        <f t="shared" si="34"/>
        <v>131478818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ТРАНСИНВЕСТМЪНТ</v>
      </c>
      <c r="B469" s="92" t="str">
        <f t="shared" si="34"/>
        <v>131478818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ТРАНСИНВЕСТМЪНТ</v>
      </c>
      <c r="B470" s="92" t="str">
        <f t="shared" si="34"/>
        <v>131478818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ТРАНСИНВЕСТМЪНТ</v>
      </c>
      <c r="B471" s="92" t="str">
        <f t="shared" si="34"/>
        <v>131478818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ТРАНСИНВЕСТМЪНТ</v>
      </c>
      <c r="B472" s="92" t="str">
        <f t="shared" si="34"/>
        <v>131478818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ТРАНСИНВЕСТМЪНТ</v>
      </c>
      <c r="B473" s="92" t="str">
        <f t="shared" si="34"/>
        <v>131478818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ТРАНСИНВЕСТМЪНТ</v>
      </c>
      <c r="B474" s="92" t="str">
        <f t="shared" si="34"/>
        <v>131478818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ТРАНСИНВЕСТМЪНТ</v>
      </c>
      <c r="B475" s="92" t="str">
        <f t="shared" si="34"/>
        <v>131478818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ТРАНСИНВЕСТМЪНТ</v>
      </c>
      <c r="B476" s="92" t="str">
        <f t="shared" si="34"/>
        <v>131478818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ТРАНСИНВЕСТМЪНТ</v>
      </c>
      <c r="B477" s="92" t="str">
        <f t="shared" si="34"/>
        <v>131478818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ТРАНСИНВЕСТМЪНТ</v>
      </c>
      <c r="B478" s="92" t="str">
        <f t="shared" si="34"/>
        <v>131478818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ТРАНСИНВЕСТМЪНТ</v>
      </c>
      <c r="B479" s="92" t="str">
        <f t="shared" si="34"/>
        <v>131478818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ТРАНСИНВЕСТМЪНТ</v>
      </c>
      <c r="B480" s="92" t="str">
        <f t="shared" si="34"/>
        <v>131478818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ТРАНСИНВЕСТМЪНТ</v>
      </c>
      <c r="B481" s="92" t="str">
        <f t="shared" si="34"/>
        <v>131478818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ТРАНСИНВЕСТМЪНТ</v>
      </c>
      <c r="B482" s="92" t="str">
        <f t="shared" si="34"/>
        <v>131478818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ТРАНСИНВЕСТМЪНТ</v>
      </c>
      <c r="B483" s="92" t="str">
        <f t="shared" si="34"/>
        <v>131478818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ТРАНСИНВЕСТМЪНТ</v>
      </c>
      <c r="B484" s="92" t="str">
        <f t="shared" si="34"/>
        <v>131478818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ТРАНСИНВЕСТМЪНТ</v>
      </c>
      <c r="B485" s="92" t="str">
        <f t="shared" si="34"/>
        <v>131478818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ТРАНСИНВЕСТМЪНТ</v>
      </c>
      <c r="B486" s="92" t="str">
        <f t="shared" si="34"/>
        <v>131478818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ТРАНСИНВЕСТМЪНТ</v>
      </c>
      <c r="B487" s="92" t="str">
        <f t="shared" si="34"/>
        <v>131478818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ТРАНСИНВЕСТМЪНТ</v>
      </c>
      <c r="B488" s="92" t="str">
        <f t="shared" si="34"/>
        <v>131478818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ТРАНСИНВЕСТМЪНТ</v>
      </c>
      <c r="B489" s="92" t="str">
        <f t="shared" si="34"/>
        <v>131478818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ТРАНСИНВЕСТМЪНТ</v>
      </c>
      <c r="B490" s="92" t="str">
        <f t="shared" si="34"/>
        <v>131478818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ТРАНСИНВЕСТМЪНТ</v>
      </c>
      <c r="B491" s="92" t="str">
        <f t="shared" si="34"/>
        <v>131478818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ТРАНСИНВЕСТМЪНТ</v>
      </c>
      <c r="B492" s="92" t="str">
        <f t="shared" si="34"/>
        <v>131478818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ТРАНСИНВЕСТМЪНТ</v>
      </c>
      <c r="B493" s="92" t="str">
        <f t="shared" si="34"/>
        <v>131478818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ТРАНСИНВЕСТМЪНТ</v>
      </c>
      <c r="B494" s="92" t="str">
        <f t="shared" si="34"/>
        <v>131478818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ТРАНСИНВЕСТМЪНТ</v>
      </c>
      <c r="B495" s="92" t="str">
        <f t="shared" si="34"/>
        <v>131478818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ТРАНСИНВЕСТМЪНТ</v>
      </c>
      <c r="B496" s="92" t="str">
        <f t="shared" si="34"/>
        <v>131478818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ТРАНСИНВЕСТМЪНТ</v>
      </c>
      <c r="B497" s="92" t="str">
        <f t="shared" si="34"/>
        <v>131478818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ТРАНСИНВЕСТМЪНТ</v>
      </c>
      <c r="B498" s="92" t="str">
        <f t="shared" si="34"/>
        <v>131478818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ТРАНСИНВЕСТМЪНТ</v>
      </c>
      <c r="B499" s="92" t="str">
        <f t="shared" si="34"/>
        <v>131478818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ТРАНСИНВЕСТМЪНТ</v>
      </c>
      <c r="B500" s="92" t="str">
        <f t="shared" si="34"/>
        <v>131478818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ТРАНСИНВЕСТМЪНТ</v>
      </c>
      <c r="B501" s="92" t="str">
        <f t="shared" si="34"/>
        <v>131478818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ТРАНСИНВЕСТМЪНТ</v>
      </c>
      <c r="B502" s="92" t="str">
        <f t="shared" si="34"/>
        <v>131478818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ТРАНСИНВЕСТМЪНТ</v>
      </c>
      <c r="B503" s="92" t="str">
        <f t="shared" si="34"/>
        <v>131478818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8" zoomScaleNormal="78" zoomScaleSheetLayoutView="78" zoomScalePageLayoutView="0" workbookViewId="0" topLeftCell="A55">
      <selection activeCell="D90" sqref="D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ТРАНСИНВЕСТМЪНТ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131478818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297</v>
      </c>
      <c r="H20" s="137">
        <v>297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297</v>
      </c>
      <c r="H26" s="377">
        <f>H20+H21+H22</f>
        <v>297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153</v>
      </c>
      <c r="H28" s="375">
        <f>SUM(H29:H31)</f>
        <v>152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153</v>
      </c>
      <c r="H29" s="137">
        <v>152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</v>
      </c>
      <c r="H32" s="137">
        <v>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170</v>
      </c>
      <c r="H34" s="377">
        <f>H28+H32+H33</f>
        <v>154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1117</v>
      </c>
      <c r="H37" s="379">
        <f>H26+H18+H34</f>
        <v>1101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84</v>
      </c>
      <c r="H61" s="375">
        <f>SUM(H62:H68)</f>
        <v>81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76</v>
      </c>
      <c r="H62" s="137">
        <v>76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74</v>
      </c>
      <c r="H69" s="137">
        <v>77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158</v>
      </c>
      <c r="H71" s="377">
        <f>H59+H60+H61+H69+H70</f>
        <v>158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158</v>
      </c>
      <c r="H79" s="379">
        <f>H71+H73+H75+H77</f>
        <v>158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1011</v>
      </c>
      <c r="D84" s="137">
        <v>1011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1011</v>
      </c>
      <c r="D85" s="377">
        <f>D84+D83+D79</f>
        <v>1011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264</v>
      </c>
      <c r="D89" s="137">
        <v>248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264</v>
      </c>
      <c r="D92" s="377">
        <f>SUM(D88:D91)</f>
        <v>248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1275</v>
      </c>
      <c r="D94" s="381">
        <f>D65+D76+D85+D92+D93</f>
        <v>1259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1275</v>
      </c>
      <c r="D95" s="383">
        <f>D94+D56</f>
        <v>1259</v>
      </c>
      <c r="E95" s="169" t="s">
        <v>635</v>
      </c>
      <c r="F95" s="280" t="s">
        <v>268</v>
      </c>
      <c r="G95" s="382">
        <f>G37+G40+G56+G79</f>
        <v>1275</v>
      </c>
      <c r="H95" s="383">
        <f>H37+H40+H56+H79</f>
        <v>1259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594">
        <f>pdeReportingDate</f>
        <v>44485</v>
      </c>
      <c r="C98" s="594"/>
      <c r="D98" s="594"/>
      <c r="E98" s="594"/>
      <c r="F98" s="594"/>
      <c r="G98" s="594"/>
      <c r="H98" s="594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595" t="str">
        <f>authorName</f>
        <v>АТА Консулт ООД</v>
      </c>
      <c r="C100" s="595"/>
      <c r="D100" s="595"/>
      <c r="E100" s="595"/>
      <c r="F100" s="595"/>
      <c r="G100" s="595"/>
      <c r="H100" s="595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596"/>
      <c r="C102" s="596"/>
      <c r="D102" s="596"/>
      <c r="E102" s="596"/>
      <c r="F102" s="596"/>
      <c r="G102" s="596"/>
      <c r="H102" s="596"/>
    </row>
    <row r="103" spans="1:13" ht="21.75" customHeight="1">
      <c r="A103" s="475"/>
      <c r="B103" s="593" t="s">
        <v>670</v>
      </c>
      <c r="C103" s="593"/>
      <c r="D103" s="593"/>
      <c r="E103" s="593"/>
      <c r="M103" s="85"/>
    </row>
    <row r="104" spans="1:5" ht="21.75" customHeight="1">
      <c r="A104" s="475"/>
      <c r="B104" s="593" t="s">
        <v>670</v>
      </c>
      <c r="C104" s="593"/>
      <c r="D104" s="593"/>
      <c r="E104" s="593"/>
    </row>
    <row r="105" spans="1:13" ht="21.75" customHeight="1">
      <c r="A105" s="475"/>
      <c r="B105" s="593" t="s">
        <v>670</v>
      </c>
      <c r="C105" s="593"/>
      <c r="D105" s="593"/>
      <c r="E105" s="593"/>
      <c r="M105" s="85"/>
    </row>
    <row r="106" spans="1:5" ht="21.75" customHeight="1">
      <c r="A106" s="475"/>
      <c r="B106" s="593" t="s">
        <v>670</v>
      </c>
      <c r="C106" s="593"/>
      <c r="D106" s="593"/>
      <c r="E106" s="593"/>
    </row>
    <row r="107" spans="1:13" ht="21.75" customHeight="1">
      <c r="A107" s="475"/>
      <c r="B107" s="593"/>
      <c r="C107" s="593"/>
      <c r="D107" s="593"/>
      <c r="E107" s="593"/>
      <c r="M107" s="85"/>
    </row>
    <row r="108" spans="1:5" ht="21.75" customHeight="1">
      <c r="A108" s="475"/>
      <c r="B108" s="593"/>
      <c r="C108" s="593"/>
      <c r="D108" s="593"/>
      <c r="E108" s="593"/>
    </row>
    <row r="109" spans="1:13" ht="21.75" customHeight="1">
      <c r="A109" s="475"/>
      <c r="B109" s="593"/>
      <c r="C109" s="593"/>
      <c r="D109" s="593"/>
      <c r="E109" s="59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7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ТРАНСИНВЕСТМЪНТ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131478818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62</v>
      </c>
      <c r="D15" s="257">
        <v>65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81</v>
      </c>
      <c r="D22" s="408">
        <f>SUM(D12:D18)+D19</f>
        <v>81</v>
      </c>
      <c r="E22" s="135" t="s">
        <v>309</v>
      </c>
      <c r="F22" s="177" t="s">
        <v>310</v>
      </c>
      <c r="G22" s="256">
        <v>98</v>
      </c>
      <c r="H22" s="257">
        <v>98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>
        <v>0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>
        <v>0</v>
      </c>
      <c r="E27" s="176" t="s">
        <v>104</v>
      </c>
      <c r="F27" s="178" t="s">
        <v>326</v>
      </c>
      <c r="G27" s="407">
        <f>SUM(G22:G26)</f>
        <v>98</v>
      </c>
      <c r="H27" s="408">
        <f>SUM(H22:H26)</f>
        <v>98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81</v>
      </c>
      <c r="D31" s="414">
        <f>D29+D22</f>
        <v>81</v>
      </c>
      <c r="E31" s="191" t="s">
        <v>548</v>
      </c>
      <c r="F31" s="206" t="s">
        <v>331</v>
      </c>
      <c r="G31" s="193">
        <f>G16+G18+G27</f>
        <v>98</v>
      </c>
      <c r="H31" s="194">
        <f>H16+H18+H27</f>
        <v>98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</v>
      </c>
      <c r="D33" s="184">
        <f>IF((H31-D31)&gt;0,H31-D31,0)</f>
        <v>17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81</v>
      </c>
      <c r="D36" s="416">
        <f>D31-D34+D35</f>
        <v>81</v>
      </c>
      <c r="E36" s="202" t="s">
        <v>346</v>
      </c>
      <c r="F36" s="196" t="s">
        <v>347</v>
      </c>
      <c r="G36" s="207">
        <f>G35-G34+G31</f>
        <v>98</v>
      </c>
      <c r="H36" s="208">
        <f>H35-H34+H31</f>
        <v>98</v>
      </c>
    </row>
    <row r="37" spans="1:8" ht="15.75">
      <c r="A37" s="201" t="s">
        <v>348</v>
      </c>
      <c r="B37" s="171" t="s">
        <v>349</v>
      </c>
      <c r="C37" s="413">
        <f>IF((G36-C36)&gt;0,G36-C36,0)</f>
        <v>17</v>
      </c>
      <c r="D37" s="414">
        <f>IF((H36-D36)&gt;0,H36-D36,0)</f>
        <v>17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</v>
      </c>
      <c r="D42" s="184">
        <f>+IF((H36-D36-D38)&gt;0,H36-D36-D38,0)</f>
        <v>17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</v>
      </c>
      <c r="D44" s="208">
        <f>IF(H42=0,IF(D42-D43&gt;0,D42-D43+H43,0),IF(H42-H43&lt;0,H43-H42+D42,0))</f>
        <v>17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98</v>
      </c>
      <c r="D45" s="410">
        <f>D36+D38+D42</f>
        <v>98</v>
      </c>
      <c r="E45" s="210" t="s">
        <v>373</v>
      </c>
      <c r="F45" s="212" t="s">
        <v>374</v>
      </c>
      <c r="G45" s="409">
        <f>G42+G36</f>
        <v>98</v>
      </c>
      <c r="H45" s="410">
        <f>H42+H36</f>
        <v>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597" t="s">
        <v>669</v>
      </c>
      <c r="B47" s="597"/>
      <c r="C47" s="597"/>
      <c r="D47" s="597"/>
      <c r="E47" s="59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594">
        <f>pdeReportingDate</f>
        <v>44485</v>
      </c>
      <c r="C50" s="594"/>
      <c r="D50" s="594"/>
      <c r="E50" s="594"/>
      <c r="F50" s="594"/>
      <c r="G50" s="594"/>
      <c r="H50" s="594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595" t="str">
        <f>authorName</f>
        <v>АТА Консулт ООД</v>
      </c>
      <c r="C52" s="595"/>
      <c r="D52" s="595"/>
      <c r="E52" s="595"/>
      <c r="F52" s="595"/>
      <c r="G52" s="595"/>
      <c r="H52" s="595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596"/>
      <c r="C54" s="596"/>
      <c r="D54" s="596"/>
      <c r="E54" s="596"/>
      <c r="F54" s="596"/>
      <c r="G54" s="596"/>
      <c r="H54" s="596"/>
    </row>
    <row r="55" spans="1:8" ht="15.75" customHeight="1">
      <c r="A55" s="475"/>
      <c r="B55" s="593" t="s">
        <v>670</v>
      </c>
      <c r="C55" s="593"/>
      <c r="D55" s="593"/>
      <c r="E55" s="593"/>
      <c r="F55" s="353"/>
      <c r="G55" s="41"/>
      <c r="H55" s="39"/>
    </row>
    <row r="56" spans="1:8" ht="15.75" customHeight="1">
      <c r="A56" s="475"/>
      <c r="B56" s="593" t="s">
        <v>670</v>
      </c>
      <c r="C56" s="593"/>
      <c r="D56" s="593"/>
      <c r="E56" s="593"/>
      <c r="F56" s="353"/>
      <c r="G56" s="41"/>
      <c r="H56" s="39"/>
    </row>
    <row r="57" spans="1:8" ht="15.75" customHeight="1">
      <c r="A57" s="475"/>
      <c r="B57" s="593" t="s">
        <v>670</v>
      </c>
      <c r="C57" s="593"/>
      <c r="D57" s="593"/>
      <c r="E57" s="593"/>
      <c r="F57" s="353"/>
      <c r="G57" s="41"/>
      <c r="H57" s="39"/>
    </row>
    <row r="58" spans="1:8" ht="15.75" customHeight="1">
      <c r="A58" s="475"/>
      <c r="B58" s="593" t="s">
        <v>670</v>
      </c>
      <c r="C58" s="593"/>
      <c r="D58" s="593"/>
      <c r="E58" s="593"/>
      <c r="F58" s="353"/>
      <c r="G58" s="41"/>
      <c r="H58" s="39"/>
    </row>
    <row r="59" spans="1:8" ht="15.75">
      <c r="A59" s="475"/>
      <c r="B59" s="593"/>
      <c r="C59" s="593"/>
      <c r="D59" s="593"/>
      <c r="E59" s="593"/>
      <c r="F59" s="353"/>
      <c r="G59" s="41"/>
      <c r="H59" s="39"/>
    </row>
    <row r="60" spans="1:8" ht="15.75">
      <c r="A60" s="475"/>
      <c r="B60" s="593"/>
      <c r="C60" s="593"/>
      <c r="D60" s="593"/>
      <c r="E60" s="593"/>
      <c r="F60" s="353"/>
      <c r="G60" s="41"/>
      <c r="H60" s="39"/>
    </row>
    <row r="61" spans="1:8" ht="15.75">
      <c r="A61" s="475"/>
      <c r="B61" s="593"/>
      <c r="C61" s="593"/>
      <c r="D61" s="593"/>
      <c r="E61" s="59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ТРАНСИНВЕСТМЪНТ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131478818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-20</v>
      </c>
      <c r="D12" s="138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98</v>
      </c>
      <c r="D13" s="138">
        <v>98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</v>
      </c>
      <c r="D14" s="138">
        <v>-60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20</v>
      </c>
      <c r="D21" s="438">
        <f>SUM(D11:D20)</f>
        <v>25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-4</v>
      </c>
      <c r="D41" s="137">
        <v>-4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</v>
      </c>
      <c r="D43" s="440">
        <f>SUM(D35:D42)</f>
        <v>-4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16</v>
      </c>
      <c r="D44" s="247">
        <f>D43+D33+D21</f>
        <v>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248</v>
      </c>
      <c r="D45" s="249">
        <v>227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264</v>
      </c>
      <c r="D46" s="251">
        <f>D45+D44</f>
        <v>248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264</v>
      </c>
      <c r="D47" s="238">
        <v>248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598" t="s">
        <v>665</v>
      </c>
      <c r="B51" s="598"/>
      <c r="C51" s="598"/>
      <c r="D51" s="598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594">
        <f>pdeReportingDate</f>
        <v>44485</v>
      </c>
      <c r="C54" s="594"/>
      <c r="D54" s="594"/>
      <c r="E54" s="594"/>
      <c r="F54" s="476"/>
      <c r="G54" s="476"/>
      <c r="H54" s="476"/>
      <c r="M54" s="85"/>
    </row>
    <row r="55" spans="1:13" s="39" customFormat="1" ht="15.75">
      <c r="A55" s="473"/>
      <c r="B55" s="594"/>
      <c r="C55" s="594"/>
      <c r="D55" s="594"/>
      <c r="E55" s="594"/>
      <c r="F55" s="46"/>
      <c r="G55" s="46"/>
      <c r="H55" s="46"/>
      <c r="M55" s="85"/>
    </row>
    <row r="56" spans="1:8" s="39" customFormat="1" ht="15.75">
      <c r="A56" s="474" t="s">
        <v>8</v>
      </c>
      <c r="B56" s="595" t="str">
        <f>authorName</f>
        <v>АТА Консулт ООД</v>
      </c>
      <c r="C56" s="595"/>
      <c r="D56" s="595"/>
      <c r="E56" s="595"/>
      <c r="F56" s="67"/>
      <c r="G56" s="67"/>
      <c r="H56" s="67"/>
    </row>
    <row r="57" spans="1:8" s="39" customFormat="1" ht="15.75">
      <c r="A57" s="474"/>
      <c r="B57" s="595"/>
      <c r="C57" s="595"/>
      <c r="D57" s="595"/>
      <c r="E57" s="595"/>
      <c r="F57" s="67"/>
      <c r="G57" s="67"/>
      <c r="H57" s="67"/>
    </row>
    <row r="58" spans="1:8" s="39" customFormat="1" ht="15.75">
      <c r="A58" s="474" t="s">
        <v>614</v>
      </c>
      <c r="B58" s="595"/>
      <c r="C58" s="595"/>
      <c r="D58" s="595"/>
      <c r="E58" s="595"/>
      <c r="F58" s="67"/>
      <c r="G58" s="67"/>
      <c r="H58" s="67"/>
    </row>
    <row r="59" spans="1:8" s="132" customFormat="1" ht="15.75">
      <c r="A59" s="475"/>
      <c r="B59" s="593" t="s">
        <v>670</v>
      </c>
      <c r="C59" s="593"/>
      <c r="D59" s="593"/>
      <c r="E59" s="593"/>
      <c r="F59" s="353"/>
      <c r="G59" s="41"/>
      <c r="H59" s="39"/>
    </row>
    <row r="60" spans="1:8" ht="15.75">
      <c r="A60" s="475"/>
      <c r="B60" s="593" t="s">
        <v>670</v>
      </c>
      <c r="C60" s="593"/>
      <c r="D60" s="593"/>
      <c r="E60" s="593"/>
      <c r="F60" s="353"/>
      <c r="G60" s="41"/>
      <c r="H60" s="39"/>
    </row>
    <row r="61" spans="1:8" ht="15.75">
      <c r="A61" s="475"/>
      <c r="B61" s="593" t="s">
        <v>670</v>
      </c>
      <c r="C61" s="593"/>
      <c r="D61" s="593"/>
      <c r="E61" s="593"/>
      <c r="F61" s="353"/>
      <c r="G61" s="41"/>
      <c r="H61" s="39"/>
    </row>
    <row r="62" spans="1:8" ht="15.75">
      <c r="A62" s="475"/>
      <c r="B62" s="593" t="s">
        <v>670</v>
      </c>
      <c r="C62" s="593"/>
      <c r="D62" s="593"/>
      <c r="E62" s="593"/>
      <c r="F62" s="353"/>
      <c r="G62" s="41"/>
      <c r="H62" s="39"/>
    </row>
    <row r="63" spans="1:8" ht="15.75">
      <c r="A63" s="475"/>
      <c r="B63" s="593"/>
      <c r="C63" s="593"/>
      <c r="D63" s="593"/>
      <c r="E63" s="593"/>
      <c r="F63" s="353"/>
      <c r="G63" s="41"/>
      <c r="H63" s="39"/>
    </row>
    <row r="64" spans="1:8" ht="15.75">
      <c r="A64" s="475"/>
      <c r="B64" s="593"/>
      <c r="C64" s="593"/>
      <c r="D64" s="593"/>
      <c r="E64" s="593"/>
      <c r="F64" s="353"/>
      <c r="G64" s="41"/>
      <c r="H64" s="39"/>
    </row>
    <row r="65" spans="1:8" ht="15.75">
      <c r="A65" s="475"/>
      <c r="B65" s="593"/>
      <c r="C65" s="593"/>
      <c r="D65" s="593"/>
      <c r="E65" s="59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2" sqref="B42:H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ТРАНСИНВЕСТМЪНТ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131478818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603" t="s">
        <v>453</v>
      </c>
      <c r="B8" s="606" t="s">
        <v>454</v>
      </c>
      <c r="C8" s="59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599" t="s">
        <v>460</v>
      </c>
      <c r="L8" s="599" t="s">
        <v>461</v>
      </c>
      <c r="M8" s="310"/>
      <c r="N8" s="311"/>
    </row>
    <row r="9" spans="1:14" s="312" customFormat="1" ht="31.5">
      <c r="A9" s="604"/>
      <c r="B9" s="607"/>
      <c r="C9" s="600"/>
      <c r="D9" s="602" t="s">
        <v>550</v>
      </c>
      <c r="E9" s="602" t="s">
        <v>456</v>
      </c>
      <c r="F9" s="314" t="s">
        <v>457</v>
      </c>
      <c r="G9" s="314"/>
      <c r="H9" s="314"/>
      <c r="I9" s="609" t="s">
        <v>458</v>
      </c>
      <c r="J9" s="609" t="s">
        <v>459</v>
      </c>
      <c r="K9" s="600"/>
      <c r="L9" s="600"/>
      <c r="M9" s="315" t="s">
        <v>549</v>
      </c>
      <c r="N9" s="311"/>
    </row>
    <row r="10" spans="1:14" s="312" customFormat="1" ht="31.5">
      <c r="A10" s="605"/>
      <c r="B10" s="608"/>
      <c r="C10" s="601"/>
      <c r="D10" s="602"/>
      <c r="E10" s="602"/>
      <c r="F10" s="313" t="s">
        <v>462</v>
      </c>
      <c r="G10" s="313" t="s">
        <v>463</v>
      </c>
      <c r="H10" s="313" t="s">
        <v>464</v>
      </c>
      <c r="I10" s="601"/>
      <c r="J10" s="601"/>
      <c r="K10" s="601"/>
      <c r="L10" s="60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297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154</v>
      </c>
      <c r="J13" s="363">
        <f>'1-Баланс'!H30+'1-Баланс'!H33</f>
        <v>0</v>
      </c>
      <c r="K13" s="364"/>
      <c r="L13" s="363">
        <f>SUM(C13:K13)</f>
        <v>1101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297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154</v>
      </c>
      <c r="J17" s="432">
        <f t="shared" si="2"/>
        <v>0</v>
      </c>
      <c r="K17" s="432">
        <f t="shared" si="2"/>
        <v>0</v>
      </c>
      <c r="L17" s="363">
        <f t="shared" si="1"/>
        <v>1101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</v>
      </c>
      <c r="J18" s="363">
        <f>+'1-Баланс'!G33</f>
        <v>0</v>
      </c>
      <c r="K18" s="364"/>
      <c r="L18" s="363">
        <f t="shared" si="1"/>
        <v>17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</v>
      </c>
      <c r="J19" s="109">
        <f>J20+J21</f>
        <v>0</v>
      </c>
      <c r="K19" s="109">
        <f t="shared" si="3"/>
        <v>0</v>
      </c>
      <c r="L19" s="363">
        <f t="shared" si="1"/>
        <v>-1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</v>
      </c>
      <c r="J20" s="256"/>
      <c r="K20" s="256"/>
      <c r="L20" s="363">
        <f>SUM(C20:K20)</f>
        <v>-1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297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170</v>
      </c>
      <c r="J31" s="432">
        <f t="shared" si="6"/>
        <v>0</v>
      </c>
      <c r="K31" s="432">
        <f t="shared" si="6"/>
        <v>0</v>
      </c>
      <c r="L31" s="363">
        <f t="shared" si="1"/>
        <v>1117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297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170</v>
      </c>
      <c r="J34" s="366">
        <f t="shared" si="7"/>
        <v>0</v>
      </c>
      <c r="K34" s="366">
        <f t="shared" si="7"/>
        <v>0</v>
      </c>
      <c r="L34" s="430">
        <f t="shared" si="1"/>
        <v>1117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594">
        <f>pdeReportingDate</f>
        <v>44485</v>
      </c>
      <c r="C38" s="594"/>
      <c r="D38" s="594"/>
      <c r="E38" s="594"/>
      <c r="F38" s="594"/>
      <c r="G38" s="594"/>
      <c r="H38" s="594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595" t="str">
        <f>authorName</f>
        <v>АТА Консулт ООД</v>
      </c>
      <c r="C40" s="595"/>
      <c r="D40" s="595"/>
      <c r="E40" s="595"/>
      <c r="F40" s="595"/>
      <c r="G40" s="595"/>
      <c r="H40" s="595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596"/>
      <c r="C42" s="596"/>
      <c r="D42" s="596"/>
      <c r="E42" s="596"/>
      <c r="F42" s="596"/>
      <c r="G42" s="596"/>
      <c r="H42" s="596"/>
      <c r="M42" s="110"/>
    </row>
    <row r="43" spans="1:13" ht="15.75">
      <c r="A43" s="475"/>
      <c r="B43" s="593" t="s">
        <v>670</v>
      </c>
      <c r="C43" s="593"/>
      <c r="D43" s="593"/>
      <c r="E43" s="593"/>
      <c r="F43" s="353"/>
      <c r="G43" s="41"/>
      <c r="H43" s="39"/>
      <c r="M43" s="110"/>
    </row>
    <row r="44" spans="1:13" ht="15.75">
      <c r="A44" s="475"/>
      <c r="B44" s="593" t="s">
        <v>670</v>
      </c>
      <c r="C44" s="593"/>
      <c r="D44" s="593"/>
      <c r="E44" s="593"/>
      <c r="F44" s="353"/>
      <c r="G44" s="41"/>
      <c r="H44" s="39"/>
      <c r="M44" s="110"/>
    </row>
    <row r="45" spans="1:13" ht="15.75">
      <c r="A45" s="475"/>
      <c r="B45" s="593" t="s">
        <v>670</v>
      </c>
      <c r="C45" s="593"/>
      <c r="D45" s="593"/>
      <c r="E45" s="593"/>
      <c r="F45" s="353"/>
      <c r="G45" s="41"/>
      <c r="H45" s="39"/>
      <c r="M45" s="110"/>
    </row>
    <row r="46" spans="1:13" ht="15.75">
      <c r="A46" s="475"/>
      <c r="B46" s="593" t="s">
        <v>670</v>
      </c>
      <c r="C46" s="593"/>
      <c r="D46" s="593"/>
      <c r="E46" s="593"/>
      <c r="F46" s="353"/>
      <c r="G46" s="41"/>
      <c r="H46" s="39"/>
      <c r="M46" s="110"/>
    </row>
    <row r="47" spans="1:13" ht="15.75">
      <c r="A47" s="475"/>
      <c r="B47" s="593"/>
      <c r="C47" s="593"/>
      <c r="D47" s="593"/>
      <c r="E47" s="593"/>
      <c r="F47" s="353"/>
      <c r="G47" s="41"/>
      <c r="H47" s="39"/>
      <c r="M47" s="110"/>
    </row>
    <row r="48" spans="1:13" ht="15.75">
      <c r="A48" s="475"/>
      <c r="B48" s="593"/>
      <c r="C48" s="593"/>
      <c r="D48" s="593"/>
      <c r="E48" s="593"/>
      <c r="F48" s="353"/>
      <c r="G48" s="41"/>
      <c r="H48" s="39"/>
      <c r="M48" s="110"/>
    </row>
    <row r="49" spans="1:13" ht="15.75">
      <c r="A49" s="475"/>
      <c r="B49" s="593"/>
      <c r="C49" s="593"/>
      <c r="D49" s="593"/>
      <c r="E49" s="59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J20" sqref="J2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ТРАНСИНВЕСТМЪНТ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131478818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594">
        <f>pdeReportingDate</f>
        <v>44485</v>
      </c>
      <c r="C151" s="594"/>
      <c r="D151" s="594"/>
      <c r="E151" s="594"/>
      <c r="F151" s="594"/>
      <c r="G151" s="594"/>
      <c r="H151" s="594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595" t="str">
        <f>authorName</f>
        <v>АТА Консулт ООД</v>
      </c>
      <c r="C153" s="595"/>
      <c r="D153" s="595"/>
      <c r="E153" s="595"/>
      <c r="F153" s="595"/>
      <c r="G153" s="595"/>
      <c r="H153" s="595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596"/>
      <c r="C155" s="596"/>
      <c r="D155" s="596"/>
      <c r="E155" s="596"/>
      <c r="F155" s="596"/>
      <c r="G155" s="596"/>
      <c r="H155" s="596"/>
    </row>
    <row r="156" spans="1:8" ht="15.75">
      <c r="A156" s="475"/>
      <c r="B156" s="593" t="s">
        <v>670</v>
      </c>
      <c r="C156" s="593"/>
      <c r="D156" s="593"/>
      <c r="E156" s="593"/>
      <c r="F156" s="353"/>
      <c r="G156" s="41"/>
      <c r="H156" s="39"/>
    </row>
    <row r="157" spans="1:8" ht="15.75">
      <c r="A157" s="475"/>
      <c r="B157" s="593" t="s">
        <v>670</v>
      </c>
      <c r="C157" s="593"/>
      <c r="D157" s="593"/>
      <c r="E157" s="593"/>
      <c r="F157" s="353"/>
      <c r="G157" s="41"/>
      <c r="H157" s="39"/>
    </row>
    <row r="158" spans="1:8" ht="15.75">
      <c r="A158" s="475"/>
      <c r="B158" s="593" t="s">
        <v>670</v>
      </c>
      <c r="C158" s="593"/>
      <c r="D158" s="593"/>
      <c r="E158" s="593"/>
      <c r="F158" s="353"/>
      <c r="G158" s="41"/>
      <c r="H158" s="39"/>
    </row>
    <row r="159" spans="1:8" ht="15.75">
      <c r="A159" s="475"/>
      <c r="B159" s="593" t="s">
        <v>670</v>
      </c>
      <c r="C159" s="593"/>
      <c r="D159" s="593"/>
      <c r="E159" s="593"/>
      <c r="F159" s="353"/>
      <c r="G159" s="41"/>
      <c r="H159" s="39"/>
    </row>
    <row r="160" spans="1:8" ht="15.75">
      <c r="A160" s="475"/>
      <c r="B160" s="593"/>
      <c r="C160" s="593"/>
      <c r="D160" s="593"/>
      <c r="E160" s="593"/>
      <c r="F160" s="353"/>
      <c r="G160" s="41"/>
      <c r="H160" s="39"/>
    </row>
    <row r="161" spans="1:8" ht="15.75">
      <c r="A161" s="475"/>
      <c r="B161" s="593"/>
      <c r="C161" s="593"/>
      <c r="D161" s="593"/>
      <c r="E161" s="593"/>
      <c r="F161" s="353"/>
      <c r="G161" s="41"/>
      <c r="H161" s="39"/>
    </row>
    <row r="162" spans="1:8" ht="15.75">
      <c r="A162" s="475"/>
      <c r="B162" s="593"/>
      <c r="C162" s="593"/>
      <c r="D162" s="593"/>
      <c r="E162" s="59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zoomScalePageLayoutView="0" workbookViewId="0" topLeftCell="A85">
      <selection activeCell="D96" sqref="D96"/>
    </sheetView>
  </sheetViews>
  <sheetFormatPr defaultColWidth="10.7109375" defaultRowHeight="15"/>
  <cols>
    <col min="1" max="1" width="52.7109375" style="37" customWidth="1"/>
    <col min="2" max="2" width="10.7109375" style="98" customWidth="1"/>
    <col min="3" max="3" width="17.7109375" style="37" customWidth="1"/>
    <col min="4" max="5" width="15.7109375" style="37" customWidth="1"/>
    <col min="6" max="6" width="16.8515625" style="37" customWidth="1"/>
    <col min="7" max="26" width="10.7109375" style="37" customWidth="1"/>
    <col min="27" max="16384" width="10.7109375" style="37" customWidth="1"/>
  </cols>
  <sheetData>
    <row r="1" spans="1:6" ht="15.75">
      <c r="A1" s="621" t="s">
        <v>693</v>
      </c>
      <c r="B1" s="621"/>
      <c r="C1" s="621"/>
      <c r="D1" s="621"/>
      <c r="E1" s="621"/>
      <c r="F1" s="29"/>
    </row>
    <row r="2" spans="1:6" ht="15.75">
      <c r="A2" s="16"/>
      <c r="B2" s="38"/>
      <c r="C2" s="23"/>
      <c r="D2" s="28"/>
      <c r="E2" s="29"/>
      <c r="F2" s="29"/>
    </row>
    <row r="3" spans="1:6" ht="15.75">
      <c r="A3" s="622" t="s">
        <v>694</v>
      </c>
      <c r="B3" s="622"/>
      <c r="C3" s="622"/>
      <c r="D3" s="622"/>
      <c r="E3" s="622"/>
      <c r="F3" s="29"/>
    </row>
    <row r="4" spans="1:6" ht="15.75">
      <c r="A4" s="622" t="s">
        <v>695</v>
      </c>
      <c r="B4" s="622"/>
      <c r="C4" s="622"/>
      <c r="D4" s="622"/>
      <c r="E4" s="622"/>
      <c r="F4" s="29"/>
    </row>
    <row r="5" spans="1:5" ht="15.75">
      <c r="A5" s="623" t="s">
        <v>866</v>
      </c>
      <c r="B5" s="623"/>
      <c r="C5" s="623"/>
      <c r="D5" s="623"/>
      <c r="E5" s="623"/>
    </row>
    <row r="6" spans="1:5" ht="15.75">
      <c r="A6" s="14"/>
      <c r="B6" s="14"/>
      <c r="D6" s="66"/>
      <c r="E6" s="69"/>
    </row>
    <row r="7" spans="1:5" ht="16.5" thickBot="1">
      <c r="A7" s="480" t="s">
        <v>696</v>
      </c>
      <c r="C7" s="14"/>
      <c r="D7" s="14"/>
      <c r="E7" s="33" t="s">
        <v>545</v>
      </c>
    </row>
    <row r="8" spans="1:6" s="100" customFormat="1" ht="15.75">
      <c r="A8" s="610" t="s">
        <v>453</v>
      </c>
      <c r="B8" s="612" t="s">
        <v>11</v>
      </c>
      <c r="C8" s="614" t="s">
        <v>697</v>
      </c>
      <c r="D8" s="483" t="s">
        <v>698</v>
      </c>
      <c r="E8" s="484"/>
      <c r="F8" s="485"/>
    </row>
    <row r="9" spans="1:6" s="100" customFormat="1" ht="15.75">
      <c r="A9" s="611"/>
      <c r="B9" s="613"/>
      <c r="C9" s="615"/>
      <c r="D9" s="486" t="s">
        <v>699</v>
      </c>
      <c r="E9" s="487" t="s">
        <v>700</v>
      </c>
      <c r="F9" s="485"/>
    </row>
    <row r="10" spans="1:6" s="100" customFormat="1" ht="16.5" thickBot="1">
      <c r="A10" s="488" t="s">
        <v>17</v>
      </c>
      <c r="B10" s="489" t="s">
        <v>18</v>
      </c>
      <c r="C10" s="490">
        <v>1</v>
      </c>
      <c r="D10" s="490">
        <v>2</v>
      </c>
      <c r="E10" s="491">
        <v>3</v>
      </c>
      <c r="F10" s="485"/>
    </row>
    <row r="11" spans="1:6" ht="16.5" thickBot="1">
      <c r="A11" s="492" t="s">
        <v>701</v>
      </c>
      <c r="B11" s="493" t="s">
        <v>702</v>
      </c>
      <c r="C11" s="494"/>
      <c r="D11" s="494"/>
      <c r="E11" s="495">
        <f>C11-D11</f>
        <v>0</v>
      </c>
      <c r="F11" s="496"/>
    </row>
    <row r="12" spans="1:6" ht="15.75">
      <c r="A12" s="497" t="s">
        <v>703</v>
      </c>
      <c r="B12" s="482"/>
      <c r="C12" s="498"/>
      <c r="D12" s="498"/>
      <c r="E12" s="499"/>
      <c r="F12" s="496"/>
    </row>
    <row r="13" spans="1:6" ht="15.75">
      <c r="A13" s="500" t="s">
        <v>704</v>
      </c>
      <c r="B13" s="501" t="s">
        <v>705</v>
      </c>
      <c r="C13" s="502">
        <f>SUM(C14:C16)</f>
        <v>0</v>
      </c>
      <c r="D13" s="502">
        <f>SUM(D14:D16)</f>
        <v>0</v>
      </c>
      <c r="E13" s="503">
        <f>SUM(E14:E16)</f>
        <v>0</v>
      </c>
      <c r="F13" s="496"/>
    </row>
    <row r="14" spans="1:6" ht="15.75">
      <c r="A14" s="500" t="s">
        <v>706</v>
      </c>
      <c r="B14" s="501" t="s">
        <v>707</v>
      </c>
      <c r="C14" s="504"/>
      <c r="D14" s="504"/>
      <c r="E14" s="503">
        <f aca="true" t="shared" si="0" ref="E14:E44">C14-D14</f>
        <v>0</v>
      </c>
      <c r="F14" s="496"/>
    </row>
    <row r="15" spans="1:6" ht="15.75">
      <c r="A15" s="500" t="s">
        <v>708</v>
      </c>
      <c r="B15" s="501" t="s">
        <v>709</v>
      </c>
      <c r="C15" s="504"/>
      <c r="D15" s="504"/>
      <c r="E15" s="503">
        <f t="shared" si="0"/>
        <v>0</v>
      </c>
      <c r="F15" s="496"/>
    </row>
    <row r="16" spans="1:6" ht="15.75">
      <c r="A16" s="500" t="s">
        <v>710</v>
      </c>
      <c r="B16" s="501" t="s">
        <v>711</v>
      </c>
      <c r="C16" s="504"/>
      <c r="D16" s="504"/>
      <c r="E16" s="503">
        <f t="shared" si="0"/>
        <v>0</v>
      </c>
      <c r="F16" s="496"/>
    </row>
    <row r="17" spans="1:6" ht="15.75">
      <c r="A17" s="500" t="s">
        <v>712</v>
      </c>
      <c r="B17" s="501" t="s">
        <v>713</v>
      </c>
      <c r="C17" s="504"/>
      <c r="D17" s="504"/>
      <c r="E17" s="503">
        <f t="shared" si="0"/>
        <v>0</v>
      </c>
      <c r="F17" s="496"/>
    </row>
    <row r="18" spans="1:6" ht="15.75">
      <c r="A18" s="500" t="s">
        <v>714</v>
      </c>
      <c r="B18" s="501" t="s">
        <v>715</v>
      </c>
      <c r="C18" s="502">
        <f>+C19+C20</f>
        <v>0</v>
      </c>
      <c r="D18" s="502">
        <f>+D19+D20</f>
        <v>0</v>
      </c>
      <c r="E18" s="503">
        <f t="shared" si="0"/>
        <v>0</v>
      </c>
      <c r="F18" s="496"/>
    </row>
    <row r="19" spans="1:6" ht="15.75">
      <c r="A19" s="500" t="s">
        <v>716</v>
      </c>
      <c r="B19" s="501" t="s">
        <v>717</v>
      </c>
      <c r="C19" s="504"/>
      <c r="D19" s="504"/>
      <c r="E19" s="503">
        <f t="shared" si="0"/>
        <v>0</v>
      </c>
      <c r="F19" s="496"/>
    </row>
    <row r="20" spans="1:6" ht="15.75">
      <c r="A20" s="500" t="s">
        <v>710</v>
      </c>
      <c r="B20" s="501" t="s">
        <v>718</v>
      </c>
      <c r="C20" s="504"/>
      <c r="D20" s="504"/>
      <c r="E20" s="503">
        <f t="shared" si="0"/>
        <v>0</v>
      </c>
      <c r="F20" s="496"/>
    </row>
    <row r="21" spans="1:6" ht="16.5" thickBot="1">
      <c r="A21" s="505" t="s">
        <v>719</v>
      </c>
      <c r="B21" s="506" t="s">
        <v>720</v>
      </c>
      <c r="C21" s="507">
        <f>C13+C17+C18</f>
        <v>0</v>
      </c>
      <c r="D21" s="507">
        <f>D13+D17+D18</f>
        <v>0</v>
      </c>
      <c r="E21" s="508">
        <f>E13+E17+E18</f>
        <v>0</v>
      </c>
      <c r="F21" s="496"/>
    </row>
    <row r="22" spans="1:6" ht="15.75">
      <c r="A22" s="497" t="s">
        <v>721</v>
      </c>
      <c r="B22" s="482"/>
      <c r="C22" s="509"/>
      <c r="D22" s="498"/>
      <c r="E22" s="499">
        <f t="shared" si="0"/>
        <v>0</v>
      </c>
      <c r="F22" s="496"/>
    </row>
    <row r="23" spans="1:6" ht="15.75">
      <c r="A23" s="500" t="s">
        <v>722</v>
      </c>
      <c r="B23" s="510" t="s">
        <v>723</v>
      </c>
      <c r="C23" s="511"/>
      <c r="D23" s="511"/>
      <c r="E23" s="512">
        <f t="shared" si="0"/>
        <v>0</v>
      </c>
      <c r="F23" s="496"/>
    </row>
    <row r="24" spans="1:6" ht="16.5" thickBot="1">
      <c r="A24" s="513"/>
      <c r="B24" s="514"/>
      <c r="C24" s="515"/>
      <c r="D24" s="516"/>
      <c r="E24" s="517"/>
      <c r="F24" s="496"/>
    </row>
    <row r="25" spans="1:6" ht="15.75">
      <c r="A25" s="518" t="s">
        <v>724</v>
      </c>
      <c r="B25" s="519"/>
      <c r="C25" s="520"/>
      <c r="D25" s="521"/>
      <c r="E25" s="522"/>
      <c r="F25" s="496"/>
    </row>
    <row r="26" spans="1:6" ht="15.75">
      <c r="A26" s="500" t="s">
        <v>725</v>
      </c>
      <c r="B26" s="501" t="s">
        <v>726</v>
      </c>
      <c r="C26" s="502">
        <f>SUM(C27:C29)</f>
        <v>0</v>
      </c>
      <c r="D26" s="502">
        <f>SUM(D27:D29)</f>
        <v>0</v>
      </c>
      <c r="E26" s="503">
        <f>SUM(E27:E29)</f>
        <v>0</v>
      </c>
      <c r="F26" s="496"/>
    </row>
    <row r="27" spans="1:6" ht="15.75">
      <c r="A27" s="500" t="s">
        <v>727</v>
      </c>
      <c r="B27" s="501" t="s">
        <v>728</v>
      </c>
      <c r="C27" s="504"/>
      <c r="D27" s="504"/>
      <c r="E27" s="503">
        <f t="shared" si="0"/>
        <v>0</v>
      </c>
      <c r="F27" s="496"/>
    </row>
    <row r="28" spans="1:6" ht="15.75">
      <c r="A28" s="500" t="s">
        <v>729</v>
      </c>
      <c r="B28" s="501" t="s">
        <v>730</v>
      </c>
      <c r="C28" s="504"/>
      <c r="D28" s="504"/>
      <c r="E28" s="503">
        <f t="shared" si="0"/>
        <v>0</v>
      </c>
      <c r="F28" s="496"/>
    </row>
    <row r="29" spans="1:6" ht="15.75">
      <c r="A29" s="500" t="s">
        <v>731</v>
      </c>
      <c r="B29" s="501" t="s">
        <v>732</v>
      </c>
      <c r="C29" s="504"/>
      <c r="D29" s="504"/>
      <c r="E29" s="503">
        <f t="shared" si="0"/>
        <v>0</v>
      </c>
      <c r="F29" s="496"/>
    </row>
    <row r="30" spans="1:6" ht="15.75">
      <c r="A30" s="500" t="s">
        <v>733</v>
      </c>
      <c r="B30" s="501" t="s">
        <v>734</v>
      </c>
      <c r="C30" s="504"/>
      <c r="D30" s="504"/>
      <c r="E30" s="503">
        <f t="shared" si="0"/>
        <v>0</v>
      </c>
      <c r="F30" s="496"/>
    </row>
    <row r="31" spans="1:6" ht="15.75">
      <c r="A31" s="500" t="s">
        <v>735</v>
      </c>
      <c r="B31" s="501" t="s">
        <v>736</v>
      </c>
      <c r="C31" s="504"/>
      <c r="D31" s="504"/>
      <c r="E31" s="503">
        <f t="shared" si="0"/>
        <v>0</v>
      </c>
      <c r="F31" s="496"/>
    </row>
    <row r="32" spans="1:6" ht="15.75">
      <c r="A32" s="500" t="s">
        <v>737</v>
      </c>
      <c r="B32" s="501" t="s">
        <v>738</v>
      </c>
      <c r="C32" s="504"/>
      <c r="D32" s="504"/>
      <c r="E32" s="503">
        <f t="shared" si="0"/>
        <v>0</v>
      </c>
      <c r="F32" s="496"/>
    </row>
    <row r="33" spans="1:6" ht="15.75">
      <c r="A33" s="500" t="s">
        <v>739</v>
      </c>
      <c r="B33" s="501" t="s">
        <v>740</v>
      </c>
      <c r="C33" s="504"/>
      <c r="D33" s="504"/>
      <c r="E33" s="503">
        <f t="shared" si="0"/>
        <v>0</v>
      </c>
      <c r="F33" s="496"/>
    </row>
    <row r="34" spans="1:6" ht="15.75">
      <c r="A34" s="500" t="s">
        <v>741</v>
      </c>
      <c r="B34" s="501" t="s">
        <v>742</v>
      </c>
      <c r="C34" s="504"/>
      <c r="D34" s="504"/>
      <c r="E34" s="503">
        <f t="shared" si="0"/>
        <v>0</v>
      </c>
      <c r="F34" s="496"/>
    </row>
    <row r="35" spans="1:6" ht="15.75">
      <c r="A35" s="500" t="s">
        <v>743</v>
      </c>
      <c r="B35" s="501" t="s">
        <v>744</v>
      </c>
      <c r="C35" s="502">
        <f>SUM(C36:C39)</f>
        <v>0</v>
      </c>
      <c r="D35" s="502">
        <f>SUM(D36:D39)</f>
        <v>0</v>
      </c>
      <c r="E35" s="503">
        <f>SUM(E36:E39)</f>
        <v>0</v>
      </c>
      <c r="F35" s="496"/>
    </row>
    <row r="36" spans="1:6" ht="15.75">
      <c r="A36" s="500" t="s">
        <v>745</v>
      </c>
      <c r="B36" s="501" t="s">
        <v>746</v>
      </c>
      <c r="C36" s="504"/>
      <c r="D36" s="504"/>
      <c r="E36" s="503">
        <f t="shared" si="0"/>
        <v>0</v>
      </c>
      <c r="F36" s="496"/>
    </row>
    <row r="37" spans="1:6" ht="15.75">
      <c r="A37" s="500" t="s">
        <v>747</v>
      </c>
      <c r="B37" s="501" t="s">
        <v>748</v>
      </c>
      <c r="C37" s="504"/>
      <c r="D37" s="504"/>
      <c r="E37" s="503">
        <f t="shared" si="0"/>
        <v>0</v>
      </c>
      <c r="F37" s="496"/>
    </row>
    <row r="38" spans="1:6" ht="15.75">
      <c r="A38" s="500" t="s">
        <v>749</v>
      </c>
      <c r="B38" s="501" t="s">
        <v>750</v>
      </c>
      <c r="C38" s="504"/>
      <c r="D38" s="504"/>
      <c r="E38" s="503">
        <f t="shared" si="0"/>
        <v>0</v>
      </c>
      <c r="F38" s="496"/>
    </row>
    <row r="39" spans="1:6" ht="15.75">
      <c r="A39" s="500" t="s">
        <v>751</v>
      </c>
      <c r="B39" s="501" t="s">
        <v>752</v>
      </c>
      <c r="C39" s="504"/>
      <c r="D39" s="504"/>
      <c r="E39" s="503">
        <f t="shared" si="0"/>
        <v>0</v>
      </c>
      <c r="F39" s="496"/>
    </row>
    <row r="40" spans="1:6" ht="15.75">
      <c r="A40" s="500" t="s">
        <v>753</v>
      </c>
      <c r="B40" s="501" t="s">
        <v>754</v>
      </c>
      <c r="C40" s="502">
        <f>SUM(C41:C44)</f>
        <v>1011</v>
      </c>
      <c r="D40" s="502">
        <f>SUM(D41:D44)</f>
        <v>1011</v>
      </c>
      <c r="E40" s="503">
        <f>SUM(E41:E44)</f>
        <v>0</v>
      </c>
      <c r="F40" s="496"/>
    </row>
    <row r="41" spans="1:6" ht="15.75">
      <c r="A41" s="500" t="s">
        <v>755</v>
      </c>
      <c r="B41" s="501" t="s">
        <v>756</v>
      </c>
      <c r="C41" s="504"/>
      <c r="D41" s="504"/>
      <c r="E41" s="503">
        <f t="shared" si="0"/>
        <v>0</v>
      </c>
      <c r="F41" s="496"/>
    </row>
    <row r="42" spans="1:6" ht="15.75">
      <c r="A42" s="500" t="s">
        <v>757</v>
      </c>
      <c r="B42" s="501" t="s">
        <v>758</v>
      </c>
      <c r="C42" s="504"/>
      <c r="D42" s="504"/>
      <c r="E42" s="503">
        <f t="shared" si="0"/>
        <v>0</v>
      </c>
      <c r="F42" s="496"/>
    </row>
    <row r="43" spans="1:6" ht="15.75">
      <c r="A43" s="500" t="s">
        <v>759</v>
      </c>
      <c r="B43" s="501" t="s">
        <v>760</v>
      </c>
      <c r="C43" s="504"/>
      <c r="D43" s="504"/>
      <c r="E43" s="503">
        <f t="shared" si="0"/>
        <v>0</v>
      </c>
      <c r="F43" s="496"/>
    </row>
    <row r="44" spans="1:6" ht="15.75">
      <c r="A44" s="500" t="s">
        <v>761</v>
      </c>
      <c r="B44" s="501" t="s">
        <v>762</v>
      </c>
      <c r="C44" s="504">
        <v>1011</v>
      </c>
      <c r="D44" s="504">
        <v>1011</v>
      </c>
      <c r="E44" s="503">
        <f t="shared" si="0"/>
        <v>0</v>
      </c>
      <c r="F44" s="496"/>
    </row>
    <row r="45" spans="1:6" ht="16.5" thickBot="1">
      <c r="A45" s="523" t="s">
        <v>763</v>
      </c>
      <c r="B45" s="524" t="s">
        <v>764</v>
      </c>
      <c r="C45" s="525">
        <f>C26+C30+C31+C33+C32+C34+C35+C40</f>
        <v>1011</v>
      </c>
      <c r="D45" s="525">
        <f>D26+D30+D31+D33+D32+D34+D35+D40</f>
        <v>1011</v>
      </c>
      <c r="E45" s="526">
        <f>E26+E30+E31+E33+E32+E34+E35+E40</f>
        <v>0</v>
      </c>
      <c r="F45" s="496"/>
    </row>
    <row r="46" spans="1:6" ht="16.5" thickBot="1">
      <c r="A46" s="527" t="s">
        <v>765</v>
      </c>
      <c r="B46" s="528" t="s">
        <v>766</v>
      </c>
      <c r="C46" s="529">
        <f>C45+C23+C21+C11</f>
        <v>1011</v>
      </c>
      <c r="D46" s="529">
        <f>D45+D23+D21+D11</f>
        <v>1011</v>
      </c>
      <c r="E46" s="530">
        <f>E45+E23+E21+E11</f>
        <v>0</v>
      </c>
      <c r="F46" s="496"/>
    </row>
    <row r="47" spans="1:27" ht="15.75">
      <c r="A47" s="531"/>
      <c r="B47" s="532"/>
      <c r="C47" s="533"/>
      <c r="D47" s="533"/>
      <c r="E47" s="533"/>
      <c r="F47" s="496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</row>
    <row r="48" spans="1:27" ht="15.75">
      <c r="A48" s="531"/>
      <c r="B48" s="532"/>
      <c r="C48" s="533"/>
      <c r="D48" s="533"/>
      <c r="E48" s="533"/>
      <c r="F48" s="496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</row>
    <row r="49" spans="1:6" ht="16.5" thickBot="1">
      <c r="A49" s="531" t="s">
        <v>767</v>
      </c>
      <c r="B49" s="532"/>
      <c r="C49" s="535"/>
      <c r="D49" s="535"/>
      <c r="E49" s="535"/>
      <c r="F49" s="33" t="s">
        <v>545</v>
      </c>
    </row>
    <row r="50" spans="1:6" s="100" customFormat="1" ht="18" customHeight="1">
      <c r="A50" s="610" t="s">
        <v>453</v>
      </c>
      <c r="B50" s="612" t="s">
        <v>11</v>
      </c>
      <c r="C50" s="616" t="s">
        <v>768</v>
      </c>
      <c r="D50" s="483" t="s">
        <v>769</v>
      </c>
      <c r="E50" s="483"/>
      <c r="F50" s="618" t="s">
        <v>770</v>
      </c>
    </row>
    <row r="51" spans="1:6" s="100" customFormat="1" ht="18" customHeight="1">
      <c r="A51" s="611"/>
      <c r="B51" s="613"/>
      <c r="C51" s="617"/>
      <c r="D51" s="538" t="s">
        <v>699</v>
      </c>
      <c r="E51" s="538" t="s">
        <v>700</v>
      </c>
      <c r="F51" s="619"/>
    </row>
    <row r="52" spans="1:6" s="100" customFormat="1" ht="16.5" thickBot="1">
      <c r="A52" s="488" t="s">
        <v>17</v>
      </c>
      <c r="B52" s="489" t="s">
        <v>18</v>
      </c>
      <c r="C52" s="490">
        <v>1</v>
      </c>
      <c r="D52" s="490">
        <v>2</v>
      </c>
      <c r="E52" s="539">
        <v>3</v>
      </c>
      <c r="F52" s="540">
        <v>4</v>
      </c>
    </row>
    <row r="53" spans="1:6" ht="15.75">
      <c r="A53" s="497" t="s">
        <v>771</v>
      </c>
      <c r="B53" s="541"/>
      <c r="C53" s="542"/>
      <c r="D53" s="542"/>
      <c r="E53" s="542"/>
      <c r="F53" s="543"/>
    </row>
    <row r="54" spans="1:6" ht="15.75">
      <c r="A54" s="500" t="s">
        <v>772</v>
      </c>
      <c r="B54" s="501" t="s">
        <v>773</v>
      </c>
      <c r="C54" s="544">
        <f>SUM(C55:C57)</f>
        <v>0</v>
      </c>
      <c r="D54" s="544">
        <f>SUM(D55:D57)</f>
        <v>0</v>
      </c>
      <c r="E54" s="545">
        <f>C54-D54</f>
        <v>0</v>
      </c>
      <c r="F54" s="546">
        <f>SUM(F55:F57)</f>
        <v>0</v>
      </c>
    </row>
    <row r="55" spans="1:6" ht="15.75">
      <c r="A55" s="500" t="s">
        <v>774</v>
      </c>
      <c r="B55" s="501" t="s">
        <v>775</v>
      </c>
      <c r="C55" s="138"/>
      <c r="D55" s="138"/>
      <c r="E55" s="545">
        <f>C55-D55</f>
        <v>0</v>
      </c>
      <c r="F55" s="137"/>
    </row>
    <row r="56" spans="1:6" ht="15.75">
      <c r="A56" s="500" t="s">
        <v>776</v>
      </c>
      <c r="B56" s="501" t="s">
        <v>777</v>
      </c>
      <c r="C56" s="138"/>
      <c r="D56" s="138"/>
      <c r="E56" s="545">
        <f aca="true" t="shared" si="1" ref="E56:E97">C56-D56</f>
        <v>0</v>
      </c>
      <c r="F56" s="137"/>
    </row>
    <row r="57" spans="1:6" ht="15.75">
      <c r="A57" s="500" t="s">
        <v>761</v>
      </c>
      <c r="B57" s="501" t="s">
        <v>778</v>
      </c>
      <c r="C57" s="138"/>
      <c r="D57" s="138"/>
      <c r="E57" s="545">
        <f t="shared" si="1"/>
        <v>0</v>
      </c>
      <c r="F57" s="137"/>
    </row>
    <row r="58" spans="1:6" ht="31.5">
      <c r="A58" s="500" t="s">
        <v>779</v>
      </c>
      <c r="B58" s="501" t="s">
        <v>780</v>
      </c>
      <c r="C58" s="544">
        <f>C59+C61</f>
        <v>0</v>
      </c>
      <c r="D58" s="544">
        <f>D59+D61</f>
        <v>0</v>
      </c>
      <c r="E58" s="545">
        <f t="shared" si="1"/>
        <v>0</v>
      </c>
      <c r="F58" s="547">
        <f>F59+F61</f>
        <v>0</v>
      </c>
    </row>
    <row r="59" spans="1:6" ht="15.75">
      <c r="A59" s="500" t="s">
        <v>781</v>
      </c>
      <c r="B59" s="501" t="s">
        <v>782</v>
      </c>
      <c r="C59" s="138"/>
      <c r="D59" s="138"/>
      <c r="E59" s="545">
        <f t="shared" si="1"/>
        <v>0</v>
      </c>
      <c r="F59" s="137"/>
    </row>
    <row r="60" spans="1:6" ht="15.75">
      <c r="A60" s="548" t="s">
        <v>783</v>
      </c>
      <c r="B60" s="501" t="s">
        <v>784</v>
      </c>
      <c r="C60" s="138"/>
      <c r="D60" s="138"/>
      <c r="E60" s="545">
        <f t="shared" si="1"/>
        <v>0</v>
      </c>
      <c r="F60" s="137"/>
    </row>
    <row r="61" spans="1:6" ht="15.75">
      <c r="A61" s="548" t="s">
        <v>785</v>
      </c>
      <c r="B61" s="501" t="s">
        <v>786</v>
      </c>
      <c r="C61" s="138"/>
      <c r="D61" s="138"/>
      <c r="E61" s="545">
        <f t="shared" si="1"/>
        <v>0</v>
      </c>
      <c r="F61" s="137"/>
    </row>
    <row r="62" spans="1:6" ht="15.75">
      <c r="A62" s="548" t="s">
        <v>783</v>
      </c>
      <c r="B62" s="501" t="s">
        <v>787</v>
      </c>
      <c r="C62" s="138"/>
      <c r="D62" s="138"/>
      <c r="E62" s="545">
        <f t="shared" si="1"/>
        <v>0</v>
      </c>
      <c r="F62" s="137"/>
    </row>
    <row r="63" spans="1:6" ht="15.75">
      <c r="A63" s="500" t="s">
        <v>139</v>
      </c>
      <c r="B63" s="501" t="s">
        <v>788</v>
      </c>
      <c r="C63" s="138"/>
      <c r="D63" s="138"/>
      <c r="E63" s="545">
        <f t="shared" si="1"/>
        <v>0</v>
      </c>
      <c r="F63" s="137"/>
    </row>
    <row r="64" spans="1:6" ht="15.75">
      <c r="A64" s="500" t="s">
        <v>142</v>
      </c>
      <c r="B64" s="501" t="s">
        <v>789</v>
      </c>
      <c r="C64" s="138"/>
      <c r="D64" s="138"/>
      <c r="E64" s="545">
        <f t="shared" si="1"/>
        <v>0</v>
      </c>
      <c r="F64" s="137"/>
    </row>
    <row r="65" spans="1:6" ht="15.75">
      <c r="A65" s="500" t="s">
        <v>790</v>
      </c>
      <c r="B65" s="501" t="s">
        <v>791</v>
      </c>
      <c r="C65" s="138"/>
      <c r="D65" s="138"/>
      <c r="E65" s="545">
        <f t="shared" si="1"/>
        <v>0</v>
      </c>
      <c r="F65" s="137"/>
    </row>
    <row r="66" spans="1:6" ht="15.75">
      <c r="A66" s="500" t="s">
        <v>792</v>
      </c>
      <c r="B66" s="501" t="s">
        <v>793</v>
      </c>
      <c r="C66" s="138"/>
      <c r="D66" s="138"/>
      <c r="E66" s="545">
        <f t="shared" si="1"/>
        <v>0</v>
      </c>
      <c r="F66" s="137"/>
    </row>
    <row r="67" spans="1:6" ht="15.75">
      <c r="A67" s="500" t="s">
        <v>794</v>
      </c>
      <c r="B67" s="501" t="s">
        <v>795</v>
      </c>
      <c r="C67" s="138"/>
      <c r="D67" s="138"/>
      <c r="E67" s="545">
        <f t="shared" si="1"/>
        <v>0</v>
      </c>
      <c r="F67" s="137"/>
    </row>
    <row r="68" spans="1:6" ht="16.5" thickBot="1">
      <c r="A68" s="505" t="s">
        <v>796</v>
      </c>
      <c r="B68" s="506" t="s">
        <v>797</v>
      </c>
      <c r="C68" s="549">
        <f>C54+C58+C63+C64+C65+C66</f>
        <v>0</v>
      </c>
      <c r="D68" s="549">
        <f>D54+D58+D63+D64+D65+D66</f>
        <v>0</v>
      </c>
      <c r="E68" s="550">
        <f t="shared" si="1"/>
        <v>0</v>
      </c>
      <c r="F68" s="551">
        <f>F54+F58+F63+F64+F65+F66</f>
        <v>0</v>
      </c>
    </row>
    <row r="69" spans="1:6" ht="15.75">
      <c r="A69" s="518" t="s">
        <v>798</v>
      </c>
      <c r="B69" s="552"/>
      <c r="C69" s="553"/>
      <c r="D69" s="553"/>
      <c r="E69" s="554"/>
      <c r="F69" s="555"/>
    </row>
    <row r="70" spans="1:6" ht="15.75">
      <c r="A70" s="500" t="s">
        <v>799</v>
      </c>
      <c r="B70" s="556" t="s">
        <v>800</v>
      </c>
      <c r="C70" s="138"/>
      <c r="D70" s="138"/>
      <c r="E70" s="545">
        <f t="shared" si="1"/>
        <v>0</v>
      </c>
      <c r="F70" s="137"/>
    </row>
    <row r="71" spans="1:6" ht="16.5" thickBot="1">
      <c r="A71" s="557"/>
      <c r="B71" s="558"/>
      <c r="C71" s="559"/>
      <c r="D71" s="559"/>
      <c r="E71" s="560"/>
      <c r="F71" s="561"/>
    </row>
    <row r="72" spans="1:6" ht="15.75">
      <c r="A72" s="497" t="s">
        <v>801</v>
      </c>
      <c r="B72" s="541"/>
      <c r="C72" s="562"/>
      <c r="D72" s="562"/>
      <c r="E72" s="563"/>
      <c r="F72" s="564"/>
    </row>
    <row r="73" spans="1:6" ht="15.75">
      <c r="A73" s="500" t="s">
        <v>772</v>
      </c>
      <c r="B73" s="501" t="s">
        <v>802</v>
      </c>
      <c r="C73" s="565">
        <f>SUM(C74:C76)</f>
        <v>150</v>
      </c>
      <c r="D73" s="565">
        <f>SUM(D74:D76)</f>
        <v>150</v>
      </c>
      <c r="E73" s="565">
        <f>SUM(E74:E76)</f>
        <v>0</v>
      </c>
      <c r="F73" s="566">
        <f>SUM(F74:F76)</f>
        <v>0</v>
      </c>
    </row>
    <row r="74" spans="1:6" ht="15.75">
      <c r="A74" s="500" t="s">
        <v>803</v>
      </c>
      <c r="B74" s="501" t="s">
        <v>804</v>
      </c>
      <c r="C74" s="138"/>
      <c r="D74" s="138"/>
      <c r="E74" s="545">
        <f t="shared" si="1"/>
        <v>0</v>
      </c>
      <c r="F74" s="137"/>
    </row>
    <row r="75" spans="1:6" ht="15.75">
      <c r="A75" s="500" t="s">
        <v>805</v>
      </c>
      <c r="B75" s="501" t="s">
        <v>806</v>
      </c>
      <c r="C75" s="138">
        <v>74</v>
      </c>
      <c r="D75" s="138">
        <v>74</v>
      </c>
      <c r="E75" s="545">
        <f t="shared" si="1"/>
        <v>0</v>
      </c>
      <c r="F75" s="137"/>
    </row>
    <row r="76" spans="1:6" ht="15.75">
      <c r="A76" s="567" t="s">
        <v>807</v>
      </c>
      <c r="B76" s="501" t="s">
        <v>808</v>
      </c>
      <c r="C76" s="138">
        <v>76</v>
      </c>
      <c r="D76" s="138">
        <v>76</v>
      </c>
      <c r="E76" s="545">
        <f t="shared" si="1"/>
        <v>0</v>
      </c>
      <c r="F76" s="137"/>
    </row>
    <row r="77" spans="1:6" ht="31.5">
      <c r="A77" s="500" t="s">
        <v>779</v>
      </c>
      <c r="B77" s="501" t="s">
        <v>809</v>
      </c>
      <c r="C77" s="544">
        <f>C78+C80</f>
        <v>0</v>
      </c>
      <c r="D77" s="544">
        <f>D78+D80</f>
        <v>0</v>
      </c>
      <c r="E77" s="544">
        <f>E78+E80</f>
        <v>0</v>
      </c>
      <c r="F77" s="547">
        <f>F78+F80</f>
        <v>0</v>
      </c>
    </row>
    <row r="78" spans="1:6" ht="15.75">
      <c r="A78" s="500" t="s">
        <v>810</v>
      </c>
      <c r="B78" s="501" t="s">
        <v>811</v>
      </c>
      <c r="C78" s="138"/>
      <c r="D78" s="138"/>
      <c r="E78" s="545">
        <f t="shared" si="1"/>
        <v>0</v>
      </c>
      <c r="F78" s="137"/>
    </row>
    <row r="79" spans="1:6" ht="15.75">
      <c r="A79" s="500" t="s">
        <v>812</v>
      </c>
      <c r="B79" s="501" t="s">
        <v>813</v>
      </c>
      <c r="C79" s="138"/>
      <c r="D79" s="138"/>
      <c r="E79" s="545">
        <f t="shared" si="1"/>
        <v>0</v>
      </c>
      <c r="F79" s="137"/>
    </row>
    <row r="80" spans="1:6" ht="15.75">
      <c r="A80" s="500" t="s">
        <v>814</v>
      </c>
      <c r="B80" s="501" t="s">
        <v>815</v>
      </c>
      <c r="C80" s="138"/>
      <c r="D80" s="138"/>
      <c r="E80" s="545">
        <f t="shared" si="1"/>
        <v>0</v>
      </c>
      <c r="F80" s="137"/>
    </row>
    <row r="81" spans="1:6" ht="15.75">
      <c r="A81" s="500" t="s">
        <v>783</v>
      </c>
      <c r="B81" s="501" t="s">
        <v>816</v>
      </c>
      <c r="C81" s="138"/>
      <c r="D81" s="138"/>
      <c r="E81" s="545">
        <f t="shared" si="1"/>
        <v>0</v>
      </c>
      <c r="F81" s="137"/>
    </row>
    <row r="82" spans="1:6" ht="15.75">
      <c r="A82" s="500" t="s">
        <v>817</v>
      </c>
      <c r="B82" s="501" t="s">
        <v>818</v>
      </c>
      <c r="C82" s="544">
        <f>SUM(C83:C86)</f>
        <v>0</v>
      </c>
      <c r="D82" s="544">
        <f>SUM(D83:D86)</f>
        <v>0</v>
      </c>
      <c r="E82" s="544">
        <f>SUM(E83:E86)</f>
        <v>0</v>
      </c>
      <c r="F82" s="547">
        <f>SUM(F83:F86)</f>
        <v>0</v>
      </c>
    </row>
    <row r="83" spans="1:6" ht="15.75">
      <c r="A83" s="500" t="s">
        <v>819</v>
      </c>
      <c r="B83" s="501" t="s">
        <v>820</v>
      </c>
      <c r="C83" s="138"/>
      <c r="D83" s="138"/>
      <c r="E83" s="545">
        <f t="shared" si="1"/>
        <v>0</v>
      </c>
      <c r="F83" s="137"/>
    </row>
    <row r="84" spans="1:6" ht="15.75">
      <c r="A84" s="500" t="s">
        <v>821</v>
      </c>
      <c r="B84" s="501" t="s">
        <v>822</v>
      </c>
      <c r="C84" s="138"/>
      <c r="D84" s="138"/>
      <c r="E84" s="545">
        <f t="shared" si="1"/>
        <v>0</v>
      </c>
      <c r="F84" s="137"/>
    </row>
    <row r="85" spans="1:6" ht="31.5">
      <c r="A85" s="500" t="s">
        <v>823</v>
      </c>
      <c r="B85" s="501" t="s">
        <v>824</v>
      </c>
      <c r="C85" s="138"/>
      <c r="D85" s="138"/>
      <c r="E85" s="545">
        <f t="shared" si="1"/>
        <v>0</v>
      </c>
      <c r="F85" s="137"/>
    </row>
    <row r="86" spans="1:6" ht="15.75">
      <c r="A86" s="500" t="s">
        <v>825</v>
      </c>
      <c r="B86" s="501" t="s">
        <v>826</v>
      </c>
      <c r="C86" s="138"/>
      <c r="D86" s="138"/>
      <c r="E86" s="545">
        <f t="shared" si="1"/>
        <v>0</v>
      </c>
      <c r="F86" s="137"/>
    </row>
    <row r="87" spans="1:6" ht="15.75">
      <c r="A87" s="500" t="s">
        <v>827</v>
      </c>
      <c r="B87" s="501" t="s">
        <v>828</v>
      </c>
      <c r="C87" s="568">
        <f>SUM(C88:C92)+C96</f>
        <v>8</v>
      </c>
      <c r="D87" s="568">
        <f>SUM(D88:D92)+D96</f>
        <v>8</v>
      </c>
      <c r="E87" s="568">
        <f>SUM(E88:E92)+E96</f>
        <v>0</v>
      </c>
      <c r="F87" s="546">
        <f>SUM(F88:F92)+F96</f>
        <v>0</v>
      </c>
    </row>
    <row r="88" spans="1:6" ht="15.75">
      <c r="A88" s="500" t="s">
        <v>829</v>
      </c>
      <c r="B88" s="501" t="s">
        <v>830</v>
      </c>
      <c r="C88" s="138"/>
      <c r="D88" s="138"/>
      <c r="E88" s="545">
        <f t="shared" si="1"/>
        <v>0</v>
      </c>
      <c r="F88" s="137"/>
    </row>
    <row r="89" spans="1:6" ht="15.75">
      <c r="A89" s="500" t="s">
        <v>831</v>
      </c>
      <c r="B89" s="501" t="s">
        <v>832</v>
      </c>
      <c r="C89" s="138">
        <v>1</v>
      </c>
      <c r="D89" s="138">
        <v>1</v>
      </c>
      <c r="E89" s="545">
        <f t="shared" si="1"/>
        <v>0</v>
      </c>
      <c r="F89" s="137"/>
    </row>
    <row r="90" spans="1:6" ht="15.75">
      <c r="A90" s="500" t="s">
        <v>833</v>
      </c>
      <c r="B90" s="501" t="s">
        <v>834</v>
      </c>
      <c r="C90" s="138"/>
      <c r="D90" s="138"/>
      <c r="E90" s="545">
        <f t="shared" si="1"/>
        <v>0</v>
      </c>
      <c r="F90" s="137"/>
    </row>
    <row r="91" spans="1:6" ht="15.75">
      <c r="A91" s="500" t="s">
        <v>835</v>
      </c>
      <c r="B91" s="501" t="s">
        <v>836</v>
      </c>
      <c r="C91" s="138">
        <v>6</v>
      </c>
      <c r="D91" s="138">
        <v>6</v>
      </c>
      <c r="E91" s="545">
        <f t="shared" si="1"/>
        <v>0</v>
      </c>
      <c r="F91" s="137"/>
    </row>
    <row r="92" spans="1:6" ht="15.75">
      <c r="A92" s="500" t="s">
        <v>837</v>
      </c>
      <c r="B92" s="501" t="s">
        <v>838</v>
      </c>
      <c r="C92" s="544">
        <f>SUM(C93:C95)</f>
        <v>1</v>
      </c>
      <c r="D92" s="544">
        <f>SUM(D93:D95)</f>
        <v>1</v>
      </c>
      <c r="E92" s="544">
        <f>SUM(E93:E95)</f>
        <v>0</v>
      </c>
      <c r="F92" s="547">
        <f>SUM(F93:F95)</f>
        <v>0</v>
      </c>
    </row>
    <row r="93" spans="1:6" ht="15.75">
      <c r="A93" s="500" t="s">
        <v>839</v>
      </c>
      <c r="B93" s="501" t="s">
        <v>840</v>
      </c>
      <c r="C93" s="138"/>
      <c r="D93" s="138"/>
      <c r="E93" s="545">
        <f t="shared" si="1"/>
        <v>0</v>
      </c>
      <c r="F93" s="137"/>
    </row>
    <row r="94" spans="1:6" ht="15.75">
      <c r="A94" s="500" t="s">
        <v>747</v>
      </c>
      <c r="B94" s="501" t="s">
        <v>841</v>
      </c>
      <c r="C94" s="138"/>
      <c r="D94" s="138"/>
      <c r="E94" s="545">
        <f t="shared" si="1"/>
        <v>0</v>
      </c>
      <c r="F94" s="137"/>
    </row>
    <row r="95" spans="1:6" ht="15.75">
      <c r="A95" s="500" t="s">
        <v>751</v>
      </c>
      <c r="B95" s="501" t="s">
        <v>842</v>
      </c>
      <c r="C95" s="138">
        <v>1</v>
      </c>
      <c r="D95" s="138">
        <v>1</v>
      </c>
      <c r="E95" s="545">
        <f t="shared" si="1"/>
        <v>0</v>
      </c>
      <c r="F95" s="137"/>
    </row>
    <row r="96" spans="1:6" ht="15.75">
      <c r="A96" s="500" t="s">
        <v>843</v>
      </c>
      <c r="B96" s="501" t="s">
        <v>844</v>
      </c>
      <c r="C96" s="138"/>
      <c r="D96" s="138"/>
      <c r="E96" s="545">
        <f t="shared" si="1"/>
        <v>0</v>
      </c>
      <c r="F96" s="137"/>
    </row>
    <row r="97" spans="1:6" ht="15.75">
      <c r="A97" s="500" t="s">
        <v>845</v>
      </c>
      <c r="B97" s="501" t="s">
        <v>846</v>
      </c>
      <c r="C97" s="138"/>
      <c r="D97" s="138"/>
      <c r="E97" s="545">
        <f t="shared" si="1"/>
        <v>0</v>
      </c>
      <c r="F97" s="137"/>
    </row>
    <row r="98" spans="1:6" ht="16.5" thickBot="1">
      <c r="A98" s="505" t="s">
        <v>847</v>
      </c>
      <c r="B98" s="506" t="s">
        <v>848</v>
      </c>
      <c r="C98" s="569">
        <f>C87+C82+C77+C73+C97</f>
        <v>158</v>
      </c>
      <c r="D98" s="569">
        <f>D87+D82+D77+D73+D97</f>
        <v>158</v>
      </c>
      <c r="E98" s="569">
        <f>E87+E82+E77+E73+E97</f>
        <v>0</v>
      </c>
      <c r="F98" s="570">
        <f>F87+F82+F77+F73+F97</f>
        <v>0</v>
      </c>
    </row>
    <row r="99" spans="1:6" ht="16.5" thickBot="1">
      <c r="A99" s="571" t="s">
        <v>849</v>
      </c>
      <c r="B99" s="572" t="s">
        <v>850</v>
      </c>
      <c r="C99" s="573">
        <f>C98+C70+C68</f>
        <v>158</v>
      </c>
      <c r="D99" s="573">
        <f>D98+D70+D68</f>
        <v>158</v>
      </c>
      <c r="E99" s="573">
        <f>E98+E70+E68</f>
        <v>0</v>
      </c>
      <c r="F99" s="574">
        <f>F98+F70+F68</f>
        <v>0</v>
      </c>
    </row>
    <row r="100" spans="1:6" ht="15.75">
      <c r="A100" s="535"/>
      <c r="B100" s="575"/>
      <c r="C100" s="576"/>
      <c r="D100" s="576"/>
      <c r="E100" s="576"/>
      <c r="F100" s="577"/>
    </row>
    <row r="101" spans="1:27" ht="16.5" thickBot="1">
      <c r="A101" s="531" t="s">
        <v>851</v>
      </c>
      <c r="B101" s="578"/>
      <c r="C101" s="576"/>
      <c r="D101" s="576"/>
      <c r="E101" s="576"/>
      <c r="F101" s="33" t="s">
        <v>852</v>
      </c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  <c r="X101" s="534"/>
      <c r="Y101" s="534"/>
      <c r="Z101" s="534"/>
      <c r="AA101" s="534"/>
    </row>
    <row r="102" spans="1:6" s="579" customFormat="1" ht="31.5">
      <c r="A102" s="481" t="s">
        <v>453</v>
      </c>
      <c r="B102" s="482" t="s">
        <v>454</v>
      </c>
      <c r="C102" s="536" t="s">
        <v>853</v>
      </c>
      <c r="D102" s="536" t="s">
        <v>854</v>
      </c>
      <c r="E102" s="536" t="s">
        <v>855</v>
      </c>
      <c r="F102" s="537" t="s">
        <v>856</v>
      </c>
    </row>
    <row r="103" spans="1:6" s="579" customFormat="1" ht="16.5" thickBot="1">
      <c r="A103" s="488" t="s">
        <v>17</v>
      </c>
      <c r="B103" s="489" t="s">
        <v>18</v>
      </c>
      <c r="C103" s="490">
        <v>1</v>
      </c>
      <c r="D103" s="490">
        <v>2</v>
      </c>
      <c r="E103" s="490">
        <v>3</v>
      </c>
      <c r="F103" s="540">
        <v>4</v>
      </c>
    </row>
    <row r="104" spans="1:6" ht="15.75">
      <c r="A104" s="580" t="s">
        <v>857</v>
      </c>
      <c r="B104" s="581" t="s">
        <v>858</v>
      </c>
      <c r="C104" s="582"/>
      <c r="D104" s="582"/>
      <c r="E104" s="582"/>
      <c r="F104" s="583">
        <f>C104+D104-E104</f>
        <v>0</v>
      </c>
    </row>
    <row r="105" spans="1:6" ht="15.75">
      <c r="A105" s="500" t="s">
        <v>859</v>
      </c>
      <c r="B105" s="501" t="s">
        <v>860</v>
      </c>
      <c r="C105" s="138"/>
      <c r="D105" s="138"/>
      <c r="E105" s="138"/>
      <c r="F105" s="584">
        <f>C105+D105-E105</f>
        <v>0</v>
      </c>
    </row>
    <row r="106" spans="1:6" ht="16.5" thickBot="1">
      <c r="A106" s="513" t="s">
        <v>861</v>
      </c>
      <c r="B106" s="585" t="s">
        <v>862</v>
      </c>
      <c r="C106" s="220"/>
      <c r="D106" s="220"/>
      <c r="E106" s="220"/>
      <c r="F106" s="586">
        <f>C106+D106-E106</f>
        <v>0</v>
      </c>
    </row>
    <row r="107" spans="1:6" ht="16.5" thickBot="1">
      <c r="A107" s="587" t="s">
        <v>863</v>
      </c>
      <c r="B107" s="588" t="s">
        <v>864</v>
      </c>
      <c r="C107" s="589">
        <f>SUM(C104:C106)</f>
        <v>0</v>
      </c>
      <c r="D107" s="589">
        <f>SUM(D104:D106)</f>
        <v>0</v>
      </c>
      <c r="E107" s="589">
        <f>SUM(E104:E106)</f>
        <v>0</v>
      </c>
      <c r="F107" s="590">
        <f>SUM(F104:F106)</f>
        <v>0</v>
      </c>
    </row>
    <row r="108" spans="1:27" ht="15.75">
      <c r="A108" s="591"/>
      <c r="B108" s="592"/>
      <c r="C108" s="531"/>
      <c r="D108" s="531"/>
      <c r="E108" s="531"/>
      <c r="F108" s="485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</row>
    <row r="109" spans="1:27" ht="15.75">
      <c r="A109" s="620" t="s">
        <v>865</v>
      </c>
      <c r="B109" s="620"/>
      <c r="C109" s="620"/>
      <c r="D109" s="620"/>
      <c r="E109" s="620"/>
      <c r="F109" s="620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  <c r="S109" s="534"/>
      <c r="T109" s="534"/>
      <c r="U109" s="534"/>
      <c r="V109" s="534"/>
      <c r="W109" s="534"/>
      <c r="X109" s="534"/>
      <c r="Y109" s="534"/>
      <c r="Z109" s="534"/>
      <c r="AA109" s="534"/>
    </row>
    <row r="111" spans="1:8" ht="15.75">
      <c r="A111" s="473" t="s">
        <v>668</v>
      </c>
      <c r="B111" s="594">
        <f>pdeReportingDate</f>
        <v>44485</v>
      </c>
      <c r="C111" s="594"/>
      <c r="D111" s="594"/>
      <c r="E111" s="594"/>
      <c r="F111" s="594"/>
      <c r="G111" s="46"/>
      <c r="H111" s="46"/>
    </row>
    <row r="112" spans="1:8" ht="15.75">
      <c r="A112" s="473"/>
      <c r="B112" s="594"/>
      <c r="C112" s="594"/>
      <c r="D112" s="594"/>
      <c r="E112" s="594"/>
      <c r="F112" s="594"/>
      <c r="G112" s="46"/>
      <c r="H112" s="46"/>
    </row>
    <row r="113" spans="1:8" ht="15.75">
      <c r="A113" s="474" t="s">
        <v>8</v>
      </c>
      <c r="B113" s="595" t="str">
        <f>authorName</f>
        <v>АТА Консулт ООД</v>
      </c>
      <c r="C113" s="595"/>
      <c r="D113" s="595"/>
      <c r="E113" s="595"/>
      <c r="F113" s="595"/>
      <c r="G113" s="67"/>
      <c r="H113" s="67"/>
    </row>
    <row r="114" spans="1:8" ht="15.75">
      <c r="A114" s="474"/>
      <c r="B114" s="595"/>
      <c r="C114" s="595"/>
      <c r="D114" s="595"/>
      <c r="E114" s="595"/>
      <c r="F114" s="595"/>
      <c r="G114" s="67"/>
      <c r="H114" s="67"/>
    </row>
    <row r="115" spans="1:8" ht="15.75">
      <c r="A115" s="474" t="s">
        <v>614</v>
      </c>
      <c r="B115" s="596"/>
      <c r="C115" s="596"/>
      <c r="D115" s="596"/>
      <c r="E115" s="596"/>
      <c r="F115" s="596"/>
      <c r="G115" s="69"/>
      <c r="H115" s="69"/>
    </row>
    <row r="116" spans="1:8" ht="15.75" customHeight="1">
      <c r="A116" s="475"/>
      <c r="B116" s="593" t="s">
        <v>670</v>
      </c>
      <c r="C116" s="593"/>
      <c r="D116" s="593"/>
      <c r="E116" s="593"/>
      <c r="F116" s="593"/>
      <c r="G116" s="475"/>
      <c r="H116" s="475"/>
    </row>
    <row r="117" spans="1:8" ht="15.75" customHeight="1">
      <c r="A117" s="475"/>
      <c r="B117" s="593" t="s">
        <v>670</v>
      </c>
      <c r="C117" s="593"/>
      <c r="D117" s="593"/>
      <c r="E117" s="593"/>
      <c r="F117" s="593"/>
      <c r="G117" s="475"/>
      <c r="H117" s="475"/>
    </row>
    <row r="118" spans="1:8" ht="15.75" customHeight="1">
      <c r="A118" s="475"/>
      <c r="B118" s="593" t="s">
        <v>670</v>
      </c>
      <c r="C118" s="593"/>
      <c r="D118" s="593"/>
      <c r="E118" s="593"/>
      <c r="F118" s="593"/>
      <c r="G118" s="475"/>
      <c r="H118" s="475"/>
    </row>
    <row r="119" spans="1:8" ht="15.75" customHeight="1">
      <c r="A119" s="475"/>
      <c r="B119" s="593" t="s">
        <v>670</v>
      </c>
      <c r="C119" s="593"/>
      <c r="D119" s="593"/>
      <c r="E119" s="593"/>
      <c r="F119" s="593"/>
      <c r="G119" s="475"/>
      <c r="H119" s="475"/>
    </row>
    <row r="120" spans="1:8" ht="15.75">
      <c r="A120" s="475"/>
      <c r="B120" s="593"/>
      <c r="C120" s="593"/>
      <c r="D120" s="593"/>
      <c r="E120" s="593"/>
      <c r="F120" s="593"/>
      <c r="G120" s="475"/>
      <c r="H120" s="475"/>
    </row>
    <row r="121" spans="1:8" ht="15.75">
      <c r="A121" s="475"/>
      <c r="B121" s="593"/>
      <c r="C121" s="593"/>
      <c r="D121" s="593"/>
      <c r="E121" s="593"/>
      <c r="F121" s="593"/>
      <c r="G121" s="475"/>
      <c r="H121" s="475"/>
    </row>
    <row r="122" spans="1:8" ht="15.75">
      <c r="A122" s="475"/>
      <c r="B122" s="593"/>
      <c r="C122" s="593"/>
      <c r="D122" s="593"/>
      <c r="E122" s="593"/>
      <c r="F122" s="593"/>
      <c r="G122" s="475"/>
      <c r="H122" s="475"/>
    </row>
  </sheetData>
  <sheetProtection/>
  <mergeCells count="24">
    <mergeCell ref="B121:F121"/>
    <mergeCell ref="B122:F122"/>
    <mergeCell ref="A1:E1"/>
    <mergeCell ref="A3:E3"/>
    <mergeCell ref="A4:E4"/>
    <mergeCell ref="A5:E5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ТРАНСИНВЕСТМЪНТ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1275</v>
      </c>
      <c r="D6" s="454">
        <f aca="true" t="shared" si="0" ref="D6:D15">C6-E6</f>
        <v>0</v>
      </c>
      <c r="E6" s="453">
        <f>'1-Баланс'!G95</f>
        <v>1275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1117</v>
      </c>
      <c r="D7" s="454">
        <f t="shared" si="0"/>
        <v>467</v>
      </c>
      <c r="E7" s="453">
        <f>'1-Баланс'!G18</f>
        <v>650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17</v>
      </c>
      <c r="D8" s="454">
        <f t="shared" si="0"/>
        <v>0</v>
      </c>
      <c r="E8" s="453">
        <f>ABS('2-Отчет за доходите'!C44)-ABS('2-Отчет за доходите'!G44)</f>
        <v>17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248</v>
      </c>
      <c r="D9" s="454">
        <f t="shared" si="0"/>
        <v>0</v>
      </c>
      <c r="E9" s="453">
        <f>'3-Отчет за паричния поток'!C45</f>
        <v>248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264</v>
      </c>
      <c r="D10" s="454">
        <f t="shared" si="0"/>
        <v>0</v>
      </c>
      <c r="E10" s="453">
        <f>'3-Отчет за паричния поток'!C46</f>
        <v>264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1117</v>
      </c>
      <c r="D11" s="454">
        <f t="shared" si="0"/>
        <v>0</v>
      </c>
      <c r="E11" s="453">
        <f>'4-Отчет за собствения капитал'!L34</f>
        <v>1117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0.01521933751119069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0.10759493670886076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0.013333333333333334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1.2098765432098766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8.069620253164556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8.069620253164556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8.069620253164556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1.6708860759493671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0.1414503133393017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0.12392156862745099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0.01521933751119069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0.17346938775510204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9.294117647058824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</cp:lastModifiedBy>
  <cp:lastPrinted>2021-10-19T13:17:09Z</cp:lastPrinted>
  <dcterms:created xsi:type="dcterms:W3CDTF">2006-09-16T00:00:00Z</dcterms:created>
  <dcterms:modified xsi:type="dcterms:W3CDTF">2021-10-21T12:44:42Z</dcterms:modified>
  <cp:category/>
  <cp:version/>
  <cp:contentType/>
  <cp:contentStatus/>
</cp:coreProperties>
</file>