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8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'1-Баланс'!$A$1:$H$110</definedName>
    <definedName name="_xlnm.Print_Area" localSheetId="2">'2-Отчет за доходите'!$A$1:$H$62</definedName>
    <definedName name="_xlnm.Print_Area" localSheetId="4">'4-Отчет за собствения капитал'!$A$1:$M$50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<sst xmlns="http://schemas.openxmlformats.org/spreadsheetml/2006/main" count="1864" uniqueCount="664">
  <si>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</si>
  <si>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</si>
  <si>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</si>
  <si>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</si>
  <si>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</si>
  <si>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</si>
  <si>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</si>
  <si>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</si>
  <si>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</si>
  <si>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</si>
  <si>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</si>
  <si>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</si>
  <si>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</si>
  <si>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</si>
  <si>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</si>
  <si>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</si>
  <si>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</si>
  <si>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</si>
  <si>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</si>
  <si>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</si>
  <si>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</si>
  <si>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</si>
  <si>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</si>
  <si>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</si>
  <si>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</si>
  <si>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</si>
  <si>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</si>
  <si>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</si>
  <si>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</si>
  <si>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</si>
  <si>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</si>
  <si>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</si>
  <si>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</si>
  <si>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</si>
  <si>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</si>
  <si>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</si>
  <si>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</si>
  <si>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</si>
  <si>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</si>
  <si>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</si>
  <si>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</si>
  <si>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</si>
  <si>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</si>
  <si>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</si>
  <si>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</si>
  <si>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</si>
  <si>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</si>
  <si>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</si>
  <si>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</si>
  <si>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</si>
  <si>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</si>
  <si>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</si>
  <si>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</si>
  <si>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</si>
  <si>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</si>
  <si>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</si>
  <si>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</si>
  <si>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</si>
  <si>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</si>
  <si>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</si>
  <si>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</si>
  <si>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</si>
  <si>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</si>
  <si>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</si>
  <si>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</si>
  <si>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</si>
  <si>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</si>
  <si>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</si>
  <si>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</si>
  <si>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</si>
  <si>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</si>
  <si>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</si>
  <si>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</si>
  <si>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</si>
  <si>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</si>
  <si>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</si>
  <si>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</si>
  <si>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</si>
  <si>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</si>
  <si>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</si>
  <si>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</si>
  <si>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</si>
  <si>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</si>
  <si>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</si>
  <si>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</si>
  <si>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</si>
  <si>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</si>
  <si>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</si>
  <si>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</si>
  <si>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</si>
  <si>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</si>
  <si>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</si>
  <si>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</si>
  <si>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</si>
  <si>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</si>
  <si>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</si>
  <si>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</si>
  <si>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</si>
  <si>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</si>
  <si>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</si>
  <si>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</si>
  <si>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</si>
  <si>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</si>
  <si>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</si>
  <si>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</si>
  <si>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</si>
  <si>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</si>
  <si>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</si>
  <si>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</si>
  <si>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</si>
  <si>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</si>
  <si>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</si>
  <si>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</si>
  <si>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</si>
  <si>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</si>
  <si>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</si>
  <si>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</si>
  <si>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</si>
  <si>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</si>
  <si>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</si>
  <si>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</si>
  <si>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</si>
  <si>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</si>
  <si>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</si>
  <si>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</si>
  <si>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</si>
  <si>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</si>
  <si>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</si>
  <si>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</si>
  <si>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</si>
  <si>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</si>
  <si>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</si>
  <si>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</si>
  <si>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</si>
  <si>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</si>
  <si>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</si>
  <si>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</si>
  <si>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</si>
  <si>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</si>
  <si>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</si>
  <si>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</si>
  <si>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</si>
  <si>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</si>
  <si>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</si>
  <si>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</si>
  <si>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</si>
  <si>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</si>
  <si>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</si>
  <si>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</si>
  <si>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</si>
  <si>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</si>
  <si>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</si>
  <si>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</si>
  <si>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</si>
  <si>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</si>
  <si>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</si>
  <si>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</si>
  <si>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</si>
  <si>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</si>
  <si>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</si>
  <si>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</si>
  <si>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</si>
  <si>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</si>
  <si>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</si>
  <si>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</si>
  <si>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</si>
  <si>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</si>
  <si>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</si>
  <si>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</si>
  <si>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</si>
  <si>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</si>
  <si>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</si>
  <si>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</si>
  <si>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</si>
  <si>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</si>
  <si>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</si>
  <si>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</si>
  <si>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</si>
  <si>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</si>
  <si>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</si>
  <si>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</si>
  <si>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</si>
  <si>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</si>
  <si>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</si>
  <si>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</si>
  <si>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</si>
  <si>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</si>
  <si>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</si>
  <si>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</si>
  <si>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</si>
  <si>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</si>
  <si>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</si>
  <si>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</si>
  <si>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</si>
  <si>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</si>
  <si>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</si>
  <si>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</si>
  <si>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</si>
  <si>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</si>
  <si>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</si>
  <si>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</si>
  <si>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</si>
  <si>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</si>
  <si>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</si>
  <si>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</si>
  <si>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</si>
  <si>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</si>
  <si>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</si>
  <si>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</si>
  <si>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</si>
  <si>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</si>
  <si>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</si>
  <si>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</si>
  <si>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</si>
  <si>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</si>
  <si>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</si>
  <si>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</si>
  <si>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</si>
  <si>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</si>
  <si>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</si>
  <si>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</si>
  <si>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</si>
  <si>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</si>
  <si>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</si>
  <si>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</si>
  <si>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</si>
  <si>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</si>
  <si>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</si>
  <si>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</si>
  <si>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</si>
  <si>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</si>
  <si>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</si>
  <si>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</si>
  <si>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</si>
  <si>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</si>
  <si>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</si>
  <si>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</si>
  <si>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</si>
  <si>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</si>
  <si>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</si>
  <si>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</si>
  <si>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</si>
  <si>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</si>
  <si>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</si>
  <si>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</si>
  <si>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</si>
  <si>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</si>
  <si>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</si>
  <si>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</si>
  <si>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</si>
  <si>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</si>
  <si>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</si>
  <si>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</si>
  <si>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</si>
  <si>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</si>
  <si>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</si>
  <si>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</si>
  <si>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</si>
  <si>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</si>
  <si>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</si>
  <si>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</si>
  <si>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</si>
  <si>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</si>
  <si>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</si>
  <si>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</si>
  <si>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</si>
  <si>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</si>
  <si>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</si>
  <si>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</si>
  <si>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</si>
  <si>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</si>
  <si>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</si>
  <si>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</si>
  <si>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</si>
  <si>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</si>
  <si>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</si>
  <si>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</si>
  <si>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</si>
  <si>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</si>
  <si>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</si>
  <si>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</si>
  <si>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</si>
  <si>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</si>
  <si>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</si>
  <si>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</si>
  <si>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</si>
  <si>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</si>
  <si>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</si>
  <si>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</si>
  <si>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</si>
  <si>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</si>
  <si>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</si>
  <si>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</si>
  <si>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</si>
  <si>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</si>
  <si>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</si>
  <si>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</si>
  <si>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</si>
  <si>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</si>
  <si>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</si>
  <si>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</si>
  <si>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</si>
  <si>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</si>
  <si>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</si>
  <si>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</si>
  <si>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</si>
  <si>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</si>
  <si>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</si>
  <si>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</si>
  <si>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</si>
  <si>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</si>
  <si>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</si>
  <si>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</si>
  <si>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</si>
  <si>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</si>
  <si>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</si>
  <si>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</si>
  <si>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</si>
  <si>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</si>
  <si>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</si>
  <si>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</si>
  <si>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</si>
  <si>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</si>
  <si>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</si>
  <si>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</si>
  <si>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</si>
  <si>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</si>
  <si>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</si>
  <si>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</si>
  <si>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</si>
  <si>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</si>
  <si>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</si>
  <si>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</si>
  <si>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</si>
  <si>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</si>
  <si>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</si>
  <si>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</si>
  <si>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</si>
  <si>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</si>
  <si>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</si>
  <si>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</si>
  <si>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</si>
  <si>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</si>
  <si>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</si>
  <si>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</si>
  <si>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</si>
  <si>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</si>
  <si>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</si>
  <si>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</si>
  <si>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</si>
  <si>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</si>
  <si>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</si>
  <si>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</si>
  <si>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</si>
  <si>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</si>
  <si>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</si>
  <si>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</si>
  <si>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</si>
  <si>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</si>
  <si>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</si>
  <si>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</si>
  <si>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</si>
  <si>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</si>
  <si>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</si>
  <si>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</si>
  <si>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</si>
  <si>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</si>
  <si>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</si>
  <si>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</si>
  <si>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</si>
  <si>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</si>
  <si>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</si>
  <si>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</si>
  <si>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</si>
  <si>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</si>
  <si>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</si>
  <si>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</si>
  <si>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</si>
  <si>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</si>
  <si>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</si>
  <si>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</si>
  <si>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</si>
  <si>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</si>
  <si>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</si>
  <si>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</si>
  <si>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</si>
  <si>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</si>
  <si>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</si>
  <si>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</si>
  <si>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</si>
  <si>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</si>
  <si>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</si>
  <si>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</si>
  <si>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</si>
  <si>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</si>
  <si>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</si>
  <si>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</si>
  <si>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</si>
  <si>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</si>
  <si>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</si>
  <si>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</si>
  <si>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</si>
  <si>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</si>
  <si>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</si>
  <si>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</si>
  <si>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</si>
  <si>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</si>
  <si>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</si>
  <si>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</si>
  <si>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</si>
  <si>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</si>
  <si>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</si>
  <si>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</si>
  <si>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</si>
  <si>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</si>
  <si>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</si>
  <si>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</si>
  <si>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</si>
  <si>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</si>
  <si>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</si>
  <si>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</si>
  <si>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</si>
  <si>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</si>
  <si>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</si>
  <si>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</si>
  <si>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</si>
  <si>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</si>
  <si>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</si>
  <si>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</si>
  <si>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</si>
  <si>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</si>
  <si>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</si>
  <si>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</si>
  <si>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</si>
  <si>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</si>
  <si>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</si>
  <si>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</si>
  <si>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</si>
  <si>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</si>
  <si>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</si>
  <si>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</si>
  <si>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</si>
  <si>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</si>
  <si>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</si>
  <si>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</si>
  <si>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</si>
  <si>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</si>
  <si>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</si>
  <si>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</si>
  <si>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</si>
  <si>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</si>
  <si>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</si>
  <si>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</si>
  <si>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</si>
  <si>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</si>
  <si>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</si>
  <si>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</si>
  <si>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</si>
  <si>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</si>
  <si>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</si>
  <si>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</si>
  <si>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</si>
  <si>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</si>
  <si>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</si>
  <si>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</si>
  <si>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</si>
  <si>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</si>
  <si>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</si>
  <si>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</si>
  <si>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</si>
  <si>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</si>
  <si>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</si>
  <si>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</si>
  <si>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</si>
  <si>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</si>
  <si>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</si>
  <si>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</si>
  <si>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</si>
  <si>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</si>
  <si>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</si>
  <si>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</si>
  <si>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</si>
  <si>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</si>
  <si>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</si>
  <si>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</si>
  <si>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</si>
  <si>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</si>
  <si>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</si>
  <si>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</si>
  <si>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</si>
  <si>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</si>
  <si>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</si>
  <si>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</si>
  <si>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</si>
  <si>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</si>
  <si>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</si>
  <si>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</si>
  <si>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</si>
  <si>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</si>
  <si>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</si>
  <si>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</si>
  <si>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</si>
  <si>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</si>
  <si>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</si>
  <si>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</si>
  <si>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</si>
  <si>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</si>
  <si>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</si>
  <si>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</si>
  <si>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</si>
  <si>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</si>
  <si>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</si>
  <si>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</si>
  <si>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</si>
  <si>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</si>
  <si>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</si>
  <si>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</si>
  <si>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</si>
  <si>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</si>
  <si>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</si>
  <si>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</si>
  <si>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</si>
  <si>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</si>
  <si>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</si>
  <si>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</si>
  <si>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</si>
  <si>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</si>
  <si>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</si>
  <si>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</si>
  <si>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</si>
  <si>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</si>
  <si>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</si>
  <si>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</si>
  <si>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</si>
  <si>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</si>
  <si>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</si>
  <si>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</si>
  <si>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</si>
  <si>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</si>
  <si>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</si>
  <si>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</si>
  <si>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</si>
  <si>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</si>
  <si>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</si>
  <si>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</si>
  <si>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</si>
  <si>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</si>
  <si>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</si>
  <si>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</si>
  <si>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</si>
  <si>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</si>
  <si>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</si>
  <si>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</si>
  <si>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</si>
  <si>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</si>
  <si>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</si>
  <si>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</si>
  <si>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</si>
  <si>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</si>
  <si>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</si>
  <si>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</si>
  <si>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</si>
  <si>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</si>
  <si>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</si>
  <si>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</si>
  <si>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</si>
  <si>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</si>
  <si>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</si>
  <si>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</si>
  <si>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</si>
  <si>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</si>
  <si>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</si>
  <si>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</si>
  <si>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</si>
  <si>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</si>
  <si>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</si>
  <si>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</si>
  <si>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</si>
  <si>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</si>
  <si>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</si>
  <si>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</si>
  <si>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</si>
  <si>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</si>
  <si>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</si>
  <si>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</si>
  <si>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</si>
  <si>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</si>
  <si>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</si>
  <si>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</si>
  <si>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</si>
  <si>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</si>
  <si>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</si>
  <si>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</si>
  <si>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</si>
  <si>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</si>
  <si>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</si>
  <si>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</si>
  <si>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</si>
  <si>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</si>
  <si>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</si>
  <si>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</si>
  <si>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</si>
  <si>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</si>
  <si>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</si>
  <si>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</si>
  <si>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</si>
  <si>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</si>
  <si>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</si>
  <si>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</si>
  <si>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</si>
  <si>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</si>
  <si>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</si>
  <si>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</si>
  <si>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</si>
  <si>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</si>
  <si>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</si>
  <si>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</si>
  <si>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</si>
  <si>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</si>
  <si>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</si>
  <si>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</si>
  <si>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</si>
  <si>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</si>
  <si>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</si>
  <si>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</si>
  <si>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</si>
  <si>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</si>
  <si>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</si>
  <si>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</si>
  <si>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</si>
  <si>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</si>
  <si>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</si>
  <si>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</si>
  <si>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</si>
  <si>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</si>
  <si>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</si>
  <si>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</si>
  <si>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</si>
  <si>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</si>
  <si>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</si>
  <si>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</si>
  <si>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</si>
  <si>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</si>
  <si>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</si>
  <si>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</si>
  <si>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</si>
  <si>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</si>
  <si>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</si>
  <si>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</si>
  <si>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</si>
  <si>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</si>
  <si>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</si>
  <si>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</si>
  <si>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</si>
  <si>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КЕПИТЪЛ КОНСЕПТ ЛИМИТЕД АД</t>
  </si>
  <si>
    <t>ПУИ СЗЕ ДЖОЗИ ЛОК</t>
  </si>
  <si>
    <t>ЕДНОЛИЧНО</t>
  </si>
  <si>
    <t>ГР. СОФИЯ, БУЛ. ЦАРИГРАДСКО ШОСЕ 115Г, БЦ МЕГАПАРК, ЕТ. 5, ОФИС В</t>
  </si>
  <si>
    <t>024053551</t>
  </si>
  <si>
    <t>milenaboteva@bdh-bg.com</t>
  </si>
  <si>
    <t>http://www.bdh-bg.com</t>
  </si>
  <si>
    <t>ОГИС ЕООД</t>
  </si>
  <si>
    <t>СЧЕТОВОДНО ПРЕДПРИЯТИЕ</t>
  </si>
  <si>
    <t>200478388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</si>
</sst>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Alignment="1" applyProtection="1">
      <alignment vertical="top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43100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43157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ОГИС ЕООД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43100</v>
      </c>
    </row>
    <row r="11" spans="1:2" ht="15.75">
      <c r="A11" s="7" t="s">
        <v>640</v>
      </c>
      <c r="B11" s="316">
        <v>43157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663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31.5">
      <c r="A19" s="7" t="s">
        <v>4</v>
      </c>
      <c r="B19" s="315" t="s">
        <v>657</v>
      </c>
    </row>
    <row r="20" spans="1:2" ht="31.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659</v>
      </c>
    </row>
    <row r="24" spans="1:2" ht="15.75">
      <c r="A24" s="10" t="s">
        <v>584</v>
      </c>
      <c r="B24" s="426" t="s">
        <v>660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661</v>
      </c>
    </row>
    <row r="27" spans="1:2" ht="15.75">
      <c r="A27" s="10" t="s">
        <v>634</v>
      </c>
      <c r="B27" s="317" t="s">
        <v>662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SheetLayoutView="80" zoomScalePageLayoutView="0" workbookViewId="0" topLeftCell="A91">
      <selection activeCell="A112" sqref="A11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КЕПИТЪЛ КОНСЕПТ ЛИМИТЕД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200478388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4303</v>
      </c>
      <c r="D12" s="118">
        <v>4470</v>
      </c>
      <c r="E12" s="66" t="s">
        <v>25</v>
      </c>
      <c r="F12" s="69" t="s">
        <v>26</v>
      </c>
      <c r="G12" s="119">
        <v>2151467</v>
      </c>
      <c r="H12" s="118">
        <v>54</v>
      </c>
    </row>
    <row r="13" spans="1:8" ht="15.75">
      <c r="A13" s="66" t="s">
        <v>27</v>
      </c>
      <c r="B13" s="68" t="s">
        <v>28</v>
      </c>
      <c r="C13" s="119">
        <v>12065</v>
      </c>
      <c r="D13" s="118">
        <v>12779</v>
      </c>
      <c r="E13" s="66" t="s">
        <v>525</v>
      </c>
      <c r="F13" s="69" t="s">
        <v>29</v>
      </c>
      <c r="G13" s="119">
        <v>2151467</v>
      </c>
      <c r="H13" s="118">
        <v>54</v>
      </c>
    </row>
    <row r="14" spans="1:8" ht="15.75">
      <c r="A14" s="66" t="s">
        <v>30</v>
      </c>
      <c r="B14" s="68" t="s">
        <v>31</v>
      </c>
      <c r="C14" s="119">
        <v>169</v>
      </c>
      <c r="D14" s="118">
        <v>385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22</v>
      </c>
      <c r="D16" s="118">
        <v>37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37</v>
      </c>
      <c r="D17" s="118">
        <v>56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5783</v>
      </c>
      <c r="D18" s="118">
        <v>5024</v>
      </c>
      <c r="E18" s="249" t="s">
        <v>47</v>
      </c>
      <c r="F18" s="248" t="s">
        <v>48</v>
      </c>
      <c r="G18" s="347">
        <f>G12+G15+G16+G17</f>
        <v>2151467</v>
      </c>
      <c r="H18" s="348">
        <f>H12+H15+H16+H17</f>
        <v>54</v>
      </c>
    </row>
    <row r="19" spans="1:8" ht="15.75">
      <c r="A19" s="66" t="s">
        <v>49</v>
      </c>
      <c r="B19" s="68" t="s">
        <v>50</v>
      </c>
      <c r="C19" s="119">
        <v>135</v>
      </c>
      <c r="D19" s="118">
        <v>197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22514</v>
      </c>
      <c r="D20" s="336">
        <f>SUM(D12:D19)</f>
        <v>22948</v>
      </c>
      <c r="E20" s="66" t="s">
        <v>54</v>
      </c>
      <c r="F20" s="69" t="s">
        <v>55</v>
      </c>
      <c r="G20" s="119">
        <v>16</v>
      </c>
      <c r="H20" s="118">
        <v>16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1279</v>
      </c>
      <c r="H22" s="352">
        <f>SUM(H23:H25)</f>
        <v>1279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45</v>
      </c>
      <c r="D25" s="118">
        <v>4</v>
      </c>
      <c r="E25" s="66" t="s">
        <v>73</v>
      </c>
      <c r="F25" s="69" t="s">
        <v>74</v>
      </c>
      <c r="G25" s="119">
        <v>1279</v>
      </c>
      <c r="H25" s="118">
        <v>1279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1295</v>
      </c>
      <c r="H26" s="336">
        <f>H20+H21+H22</f>
        <v>1295</v>
      </c>
      <c r="M26" s="74"/>
    </row>
    <row r="27" spans="1:8" ht="15.75">
      <c r="A27" s="66" t="s">
        <v>79</v>
      </c>
      <c r="B27" s="68" t="s">
        <v>80</v>
      </c>
      <c r="C27" s="119">
        <v>19</v>
      </c>
      <c r="D27" s="118">
        <v>30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64</v>
      </c>
      <c r="D28" s="336">
        <f>SUM(D24:D27)</f>
        <v>34</v>
      </c>
      <c r="E28" s="124" t="s">
        <v>84</v>
      </c>
      <c r="F28" s="69" t="s">
        <v>85</v>
      </c>
      <c r="G28" s="333">
        <f>SUM(G29:G31)</f>
        <v>-6439</v>
      </c>
      <c r="H28" s="334">
        <f>SUM(H29:H31)</f>
        <v>-529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-6439</v>
      </c>
      <c r="H30" s="118">
        <v>-529</v>
      </c>
      <c r="M30" s="74"/>
    </row>
    <row r="31" spans="1:8" ht="15.75">
      <c r="A31" s="66" t="s">
        <v>91</v>
      </c>
      <c r="B31" s="68" t="s">
        <v>92</v>
      </c>
      <c r="C31" s="119">
        <v>2145485</v>
      </c>
      <c r="D31" s="118">
        <v>2145485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2145485</v>
      </c>
      <c r="D33" s="336">
        <f>D31+D32</f>
        <v>2145485</v>
      </c>
      <c r="E33" s="122" t="s">
        <v>101</v>
      </c>
      <c r="F33" s="69" t="s">
        <v>102</v>
      </c>
      <c r="G33" s="119">
        <v>-4859</v>
      </c>
      <c r="H33" s="118">
        <v>-5910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-11298</v>
      </c>
      <c r="H34" s="336">
        <f>H28+H32+H33</f>
        <v>-6439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2141464</v>
      </c>
      <c r="H37" s="338">
        <f>H26+H18+H34</f>
        <v>-5090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25114</v>
      </c>
      <c r="H44" s="118">
        <v>22669</v>
      </c>
      <c r="M44" s="74"/>
    </row>
    <row r="45" spans="1:8" ht="15.75">
      <c r="A45" s="66" t="s">
        <v>133</v>
      </c>
      <c r="B45" s="68" t="s">
        <v>134</v>
      </c>
      <c r="C45" s="119">
        <v>2032</v>
      </c>
      <c r="D45" s="118">
        <v>1946</v>
      </c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2032</v>
      </c>
      <c r="D46" s="336">
        <f>D35+D40+D45</f>
        <v>1946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25114</v>
      </c>
      <c r="H50" s="334">
        <f>SUM(H44:H49)</f>
        <v>22669</v>
      </c>
    </row>
    <row r="51" spans="1:8" ht="15.75">
      <c r="A51" s="66" t="s">
        <v>79</v>
      </c>
      <c r="B51" s="68" t="s">
        <v>155</v>
      </c>
      <c r="C51" s="119">
        <v>47</v>
      </c>
      <c r="D51" s="118">
        <v>47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47</v>
      </c>
      <c r="D52" s="336">
        <f>SUM(D48:D51)</f>
        <v>47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14</v>
      </c>
      <c r="D55" s="247">
        <v>13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2170156</v>
      </c>
      <c r="D56" s="340">
        <f>D20+D21+D22+D28+D33+D46+D52+D54+D55</f>
        <v>2170473</v>
      </c>
      <c r="E56" s="76" t="s">
        <v>529</v>
      </c>
      <c r="F56" s="75" t="s">
        <v>172</v>
      </c>
      <c r="G56" s="337">
        <f>G50+G52+G53+G54+G55</f>
        <v>25114</v>
      </c>
      <c r="H56" s="338">
        <f>H50+H52+H53+H54+H55</f>
        <v>22669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</v>
      </c>
      <c r="D59" s="118">
        <v>1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121</v>
      </c>
      <c r="D61" s="118">
        <v>143</v>
      </c>
      <c r="E61" s="122" t="s">
        <v>188</v>
      </c>
      <c r="F61" s="69" t="s">
        <v>189</v>
      </c>
      <c r="G61" s="333">
        <f>SUM(G62:G68)</f>
        <v>2379</v>
      </c>
      <c r="H61" s="334">
        <f>SUM(H62:H68)</f>
        <v>2152296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628</v>
      </c>
      <c r="H62" s="118">
        <v>2151413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1043</v>
      </c>
      <c r="H64" s="118">
        <v>251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122</v>
      </c>
      <c r="D65" s="336">
        <f>SUM(D59:D64)</f>
        <v>144</v>
      </c>
      <c r="E65" s="66" t="s">
        <v>201</v>
      </c>
      <c r="F65" s="69" t="s">
        <v>202</v>
      </c>
      <c r="G65" s="119">
        <v>175</v>
      </c>
      <c r="H65" s="118">
        <v>222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51</v>
      </c>
      <c r="H66" s="118">
        <v>55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96</v>
      </c>
      <c r="H67" s="118">
        <v>139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386</v>
      </c>
      <c r="H68" s="118">
        <v>216</v>
      </c>
    </row>
    <row r="69" spans="1:8" ht="15.75">
      <c r="A69" s="66" t="s">
        <v>210</v>
      </c>
      <c r="B69" s="68" t="s">
        <v>211</v>
      </c>
      <c r="C69" s="119">
        <v>21</v>
      </c>
      <c r="D69" s="118">
        <v>22</v>
      </c>
      <c r="E69" s="123" t="s">
        <v>79</v>
      </c>
      <c r="F69" s="69" t="s">
        <v>216</v>
      </c>
      <c r="G69" s="119">
        <v>2238</v>
      </c>
      <c r="H69" s="118">
        <v>1482</v>
      </c>
    </row>
    <row r="70" spans="1:8" ht="15.75">
      <c r="A70" s="66" t="s">
        <v>214</v>
      </c>
      <c r="B70" s="68" t="s">
        <v>215</v>
      </c>
      <c r="C70" s="119">
        <v>492</v>
      </c>
      <c r="D70" s="118">
        <v>480</v>
      </c>
      <c r="E70" s="66" t="s">
        <v>219</v>
      </c>
      <c r="F70" s="69" t="s">
        <v>220</v>
      </c>
      <c r="G70" s="119">
        <v>76</v>
      </c>
      <c r="H70" s="118">
        <v>56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4693</v>
      </c>
      <c r="H71" s="336">
        <f>H59+H60+H61+H69+H70</f>
        <v>2153834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196</v>
      </c>
      <c r="D73" s="118">
        <v>188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216</v>
      </c>
      <c r="D75" s="118">
        <v>55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925</v>
      </c>
      <c r="D76" s="336">
        <f>SUM(D68:D75)</f>
        <v>745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4693</v>
      </c>
      <c r="H79" s="338">
        <f>H71+H73+H75+H77</f>
        <v>2153834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15</v>
      </c>
      <c r="D88" s="118">
        <v>11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52</v>
      </c>
      <c r="D89" s="118">
        <v>20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67</v>
      </c>
      <c r="D92" s="336">
        <f>SUM(D88:D91)</f>
        <v>31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</v>
      </c>
      <c r="D93" s="247">
        <v>20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1115</v>
      </c>
      <c r="D94" s="340">
        <f>D65+D76+D85+D92+D93</f>
        <v>940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2171271</v>
      </c>
      <c r="D95" s="342">
        <f>D94+D56</f>
        <v>2171413</v>
      </c>
      <c r="E95" s="150" t="s">
        <v>607</v>
      </c>
      <c r="F95" s="257" t="s">
        <v>268</v>
      </c>
      <c r="G95" s="341">
        <f>G37+G40+G56+G79</f>
        <v>2171271</v>
      </c>
      <c r="H95" s="342">
        <f>H37+H40+H56+H79</f>
        <v>2171413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43157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ОГИС ЕООД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/>
      <c r="B102" s="57"/>
      <c r="C102" s="57"/>
      <c r="D102" s="57"/>
      <c r="E102" s="57"/>
      <c r="F102" s="57"/>
      <c r="G102" s="57"/>
      <c r="H102" s="57"/>
    </row>
    <row r="103" spans="1:8" ht="15.75">
      <c r="A103" s="431" t="s">
        <v>586</v>
      </c>
      <c r="B103" s="440"/>
      <c r="C103" s="440"/>
      <c r="D103" s="440"/>
      <c r="E103" s="440"/>
      <c r="F103" s="440"/>
      <c r="G103" s="440"/>
      <c r="H103" s="440"/>
    </row>
    <row r="104" spans="1:13" ht="21.75" customHeight="1">
      <c r="A104" s="432"/>
      <c r="B104" s="454" t="str">
        <f>Начална!B17</f>
        <v>ПУИ СЗЕ ДЖОЗИ ЛОК</v>
      </c>
      <c r="C104" s="437"/>
      <c r="D104" s="437"/>
      <c r="E104" s="437"/>
      <c r="M104" s="74"/>
    </row>
    <row r="105" spans="1:5" ht="21.75" customHeight="1">
      <c r="A105" s="432"/>
      <c r="B105" s="437" t="s">
        <v>642</v>
      </c>
      <c r="C105" s="437"/>
      <c r="D105" s="437"/>
      <c r="E105" s="437"/>
    </row>
    <row r="106" spans="1:13" ht="21.75" customHeight="1">
      <c r="A106" s="432"/>
      <c r="B106" s="437" t="s">
        <v>642</v>
      </c>
      <c r="C106" s="437"/>
      <c r="D106" s="437"/>
      <c r="E106" s="437"/>
      <c r="M106" s="74"/>
    </row>
    <row r="107" spans="1:5" ht="21.75" customHeight="1">
      <c r="A107" s="432"/>
      <c r="B107" s="437" t="s">
        <v>642</v>
      </c>
      <c r="C107" s="437"/>
      <c r="D107" s="437"/>
      <c r="E107" s="437"/>
    </row>
    <row r="108" spans="1:13" ht="21.75" customHeight="1">
      <c r="A108" s="432"/>
      <c r="B108" s="437"/>
      <c r="C108" s="437"/>
      <c r="D108" s="437"/>
      <c r="E108" s="437"/>
      <c r="M108" s="74"/>
    </row>
    <row r="109" spans="1:5" ht="21.75" customHeight="1">
      <c r="A109" s="432"/>
      <c r="B109" s="437"/>
      <c r="C109" s="437"/>
      <c r="D109" s="437"/>
      <c r="E109" s="437"/>
    </row>
    <row r="110" spans="1:13" ht="21.75" customHeight="1">
      <c r="A110" s="432"/>
      <c r="B110" s="437"/>
      <c r="C110" s="437"/>
      <c r="D110" s="437"/>
      <c r="E110" s="437"/>
      <c r="M110" s="74"/>
    </row>
    <row r="118" ht="15.75">
      <c r="E118" s="314"/>
    </row>
    <row r="120" spans="5:13" ht="15.75">
      <c r="E120" s="314"/>
      <c r="M120" s="74"/>
    </row>
    <row r="122" spans="5:13" ht="15.75">
      <c r="E122" s="314"/>
      <c r="M122" s="74"/>
    </row>
    <row r="124" ht="15.75">
      <c r="E124" s="314"/>
    </row>
    <row r="126" spans="5:13" ht="15.75">
      <c r="E126" s="314"/>
      <c r="M126" s="74"/>
    </row>
    <row r="128" spans="5:13" ht="15.75">
      <c r="E128" s="314"/>
      <c r="M128" s="74"/>
    </row>
    <row r="130" ht="15.75">
      <c r="M130" s="74"/>
    </row>
    <row r="132" ht="15.75">
      <c r="M132" s="74"/>
    </row>
    <row r="134" ht="15.75">
      <c r="M134" s="74"/>
    </row>
    <row r="136" spans="5:13" ht="15.75">
      <c r="E136" s="314"/>
      <c r="M136" s="74"/>
    </row>
    <row r="138" spans="5:13" ht="15.75">
      <c r="E138" s="314"/>
      <c r="M138" s="74"/>
    </row>
    <row r="140" spans="5:13" ht="15.75">
      <c r="E140" s="314"/>
      <c r="M140" s="74"/>
    </row>
    <row r="142" spans="5:13" ht="15.75">
      <c r="E142" s="314"/>
      <c r="M142" s="74"/>
    </row>
    <row r="144" ht="15.75">
      <c r="E144" s="314"/>
    </row>
    <row r="146" ht="15.75">
      <c r="E146" s="314"/>
    </row>
    <row r="148" ht="15.75">
      <c r="E148" s="314"/>
    </row>
    <row r="150" spans="5:13" ht="15.75">
      <c r="E150" s="314"/>
      <c r="M150" s="74"/>
    </row>
    <row r="152" ht="15.75">
      <c r="M152" s="74"/>
    </row>
    <row r="154" ht="15.75">
      <c r="M154" s="74"/>
    </row>
    <row r="160" ht="15.75">
      <c r="E160" s="314"/>
    </row>
    <row r="162" spans="1:18" s="312" customFormat="1" ht="15.75">
      <c r="A162" s="37"/>
      <c r="B162" s="37"/>
      <c r="C162" s="37"/>
      <c r="D162" s="37"/>
      <c r="E162" s="314"/>
      <c r="G162" s="37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4" spans="1:18" s="312" customFormat="1" ht="15.75">
      <c r="A164" s="37"/>
      <c r="B164" s="37"/>
      <c r="C164" s="37"/>
      <c r="D164" s="37"/>
      <c r="E164" s="314"/>
      <c r="G164" s="37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6" spans="1:18" s="312" customFormat="1" ht="15.75">
      <c r="A166" s="37"/>
      <c r="B166" s="37"/>
      <c r="C166" s="37"/>
      <c r="D166" s="37"/>
      <c r="E166" s="314"/>
      <c r="G166" s="37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8" spans="1:18" s="312" customFormat="1" ht="15.75">
      <c r="A168" s="37"/>
      <c r="B168" s="37"/>
      <c r="C168" s="37"/>
      <c r="D168" s="37"/>
      <c r="E168" s="314"/>
      <c r="G168" s="37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76" spans="1:18" s="312" customFormat="1" ht="15.75">
      <c r="A176" s="37"/>
      <c r="B176" s="37"/>
      <c r="C176" s="37"/>
      <c r="D176" s="37"/>
      <c r="E176" s="314"/>
      <c r="G176" s="37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8" spans="1:18" s="312" customFormat="1" ht="15.75">
      <c r="A178" s="37"/>
      <c r="B178" s="37"/>
      <c r="C178" s="37"/>
      <c r="D178" s="37"/>
      <c r="E178" s="314"/>
      <c r="G178" s="37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80" spans="1:18" s="312" customFormat="1" ht="15.75">
      <c r="A180" s="37"/>
      <c r="B180" s="37"/>
      <c r="C180" s="37"/>
      <c r="D180" s="37"/>
      <c r="E180" s="314"/>
      <c r="G180" s="37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2" spans="1:18" s="312" customFormat="1" ht="15.75">
      <c r="A182" s="37"/>
      <c r="B182" s="37"/>
      <c r="C182" s="37"/>
      <c r="D182" s="37"/>
      <c r="E182" s="314"/>
      <c r="G182" s="37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6" spans="1:18" s="312" customFormat="1" ht="15.75">
      <c r="A186" s="37"/>
      <c r="B186" s="37"/>
      <c r="C186" s="37"/>
      <c r="D186" s="37"/>
      <c r="E186" s="314"/>
      <c r="G186" s="37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</sheetData>
  <sheetProtection password="D554" sheet="1" objects="1" scenarios="1" insertRows="0"/>
  <mergeCells count="10">
    <mergeCell ref="B107:E107"/>
    <mergeCell ref="B108:E108"/>
    <mergeCell ref="B109:E109"/>
    <mergeCell ref="B110:E110"/>
    <mergeCell ref="B98:H98"/>
    <mergeCell ref="B100:H100"/>
    <mergeCell ref="B103:H103"/>
    <mergeCell ref="B104:E104"/>
    <mergeCell ref="B105:E105"/>
    <mergeCell ref="B106:E10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4"/>
  <sheetViews>
    <sheetView zoomScale="70" zoomScaleNormal="70" zoomScaleSheetLayoutView="80" zoomScalePageLayoutView="0" workbookViewId="0" topLeftCell="A32">
      <selection activeCell="A64" sqref="A6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КЕПИТЪЛ КОНСЕПТ ЛИМИТЕД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200478388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101</v>
      </c>
      <c r="D12" s="238">
        <v>4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555</v>
      </c>
      <c r="D13" s="238">
        <v>542</v>
      </c>
      <c r="E13" s="116" t="s">
        <v>281</v>
      </c>
      <c r="F13" s="161" t="s">
        <v>282</v>
      </c>
      <c r="G13" s="237">
        <v>253</v>
      </c>
      <c r="H13" s="238">
        <v>275</v>
      </c>
    </row>
    <row r="14" spans="1:8" ht="15.75">
      <c r="A14" s="116" t="s">
        <v>283</v>
      </c>
      <c r="B14" s="112" t="s">
        <v>284</v>
      </c>
      <c r="C14" s="237">
        <v>83</v>
      </c>
      <c r="D14" s="238">
        <v>80</v>
      </c>
      <c r="E14" s="166" t="s">
        <v>285</v>
      </c>
      <c r="F14" s="161" t="s">
        <v>286</v>
      </c>
      <c r="G14" s="237">
        <v>1720</v>
      </c>
      <c r="H14" s="238">
        <v>1225</v>
      </c>
    </row>
    <row r="15" spans="1:8" ht="15.75">
      <c r="A15" s="116" t="s">
        <v>287</v>
      </c>
      <c r="B15" s="112" t="s">
        <v>288</v>
      </c>
      <c r="C15" s="237">
        <v>563</v>
      </c>
      <c r="D15" s="238">
        <v>507</v>
      </c>
      <c r="E15" s="166" t="s">
        <v>79</v>
      </c>
      <c r="F15" s="161" t="s">
        <v>289</v>
      </c>
      <c r="G15" s="237">
        <v>73</v>
      </c>
      <c r="H15" s="238">
        <v>105</v>
      </c>
    </row>
    <row r="16" spans="1:8" ht="15.75">
      <c r="A16" s="116" t="s">
        <v>290</v>
      </c>
      <c r="B16" s="112" t="s">
        <v>291</v>
      </c>
      <c r="C16" s="237">
        <v>81</v>
      </c>
      <c r="D16" s="238">
        <v>28</v>
      </c>
      <c r="E16" s="157" t="s">
        <v>52</v>
      </c>
      <c r="F16" s="185" t="s">
        <v>292</v>
      </c>
      <c r="G16" s="366">
        <f>SUM(G12:G15)</f>
        <v>2046</v>
      </c>
      <c r="H16" s="367">
        <f>SUM(H12:H15)</f>
        <v>1605</v>
      </c>
    </row>
    <row r="17" spans="1:8" ht="31.5">
      <c r="A17" s="116" t="s">
        <v>293</v>
      </c>
      <c r="B17" s="112" t="s">
        <v>294</v>
      </c>
      <c r="C17" s="237">
        <v>2573</v>
      </c>
      <c r="D17" s="238">
        <v>2307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1942</v>
      </c>
      <c r="D19" s="238">
        <v>3133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5898</v>
      </c>
      <c r="D22" s="367">
        <f>SUM(D12:D18)+D19</f>
        <v>6601</v>
      </c>
      <c r="E22" s="116" t="s">
        <v>309</v>
      </c>
      <c r="F22" s="158" t="s">
        <v>310</v>
      </c>
      <c r="G22" s="237">
        <v>86</v>
      </c>
      <c r="H22" s="238">
        <v>86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1069</v>
      </c>
      <c r="D25" s="238">
        <v>984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5</v>
      </c>
      <c r="D27" s="238">
        <v>18</v>
      </c>
      <c r="E27" s="157" t="s">
        <v>104</v>
      </c>
      <c r="F27" s="159" t="s">
        <v>326</v>
      </c>
      <c r="G27" s="366">
        <f>SUM(G22:G26)</f>
        <v>86</v>
      </c>
      <c r="H27" s="367">
        <f>SUM(H22:H26)</f>
        <v>86</v>
      </c>
    </row>
    <row r="28" spans="1:8" ht="15.75">
      <c r="A28" s="116" t="s">
        <v>79</v>
      </c>
      <c r="B28" s="158" t="s">
        <v>327</v>
      </c>
      <c r="C28" s="237">
        <v>15</v>
      </c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1089</v>
      </c>
      <c r="D29" s="367">
        <f>SUM(D25:D28)</f>
        <v>1002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6987</v>
      </c>
      <c r="D31" s="373">
        <f>D29+D22</f>
        <v>7603</v>
      </c>
      <c r="E31" s="172" t="s">
        <v>521</v>
      </c>
      <c r="F31" s="187" t="s">
        <v>331</v>
      </c>
      <c r="G31" s="174">
        <f>G16+G18+G27</f>
        <v>2132</v>
      </c>
      <c r="H31" s="175">
        <f>H16+H18+H27</f>
        <v>1691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4855</v>
      </c>
      <c r="H33" s="367">
        <f>IF((D31-H31)&gt;0,D31-H31,0)</f>
        <v>5912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6987</v>
      </c>
      <c r="D36" s="375">
        <f>D31-D34+D35</f>
        <v>7603</v>
      </c>
      <c r="E36" s="183" t="s">
        <v>346</v>
      </c>
      <c r="F36" s="177" t="s">
        <v>347</v>
      </c>
      <c r="G36" s="188">
        <f>G35-G34+G31</f>
        <v>2132</v>
      </c>
      <c r="H36" s="189">
        <f>H35-H34+H31</f>
        <v>1691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4855</v>
      </c>
      <c r="H37" s="175">
        <f>IF((D36-H36)&gt;0,D36-H36,0)</f>
        <v>5912</v>
      </c>
    </row>
    <row r="38" spans="1:8" ht="15.75">
      <c r="A38" s="155" t="s">
        <v>352</v>
      </c>
      <c r="B38" s="159" t="s">
        <v>353</v>
      </c>
      <c r="C38" s="366">
        <f>C39+C40+C41</f>
        <v>4</v>
      </c>
      <c r="D38" s="367">
        <f>D39+D40+D41</f>
        <v>-2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5</v>
      </c>
      <c r="D39" s="238">
        <v>2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-1</v>
      </c>
      <c r="D40" s="238">
        <v>-4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4859</v>
      </c>
      <c r="H42" s="165">
        <f>IF(H37&gt;0,IF(D38+H37&lt;0,0,D38+H37),IF(D37-D38&lt;0,D38-D37,0))</f>
        <v>5910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4859</v>
      </c>
      <c r="H44" s="189">
        <f>IF(D42=0,IF(H42-H43&gt;0,H42-H43+D43,0),IF(D42-D43&lt;0,D43-D42+H43,0))</f>
        <v>5910</v>
      </c>
    </row>
    <row r="45" spans="1:8" ht="16.5" thickBot="1">
      <c r="A45" s="191" t="s">
        <v>371</v>
      </c>
      <c r="B45" s="192" t="s">
        <v>372</v>
      </c>
      <c r="C45" s="368">
        <f>C36+C38+C42</f>
        <v>6991</v>
      </c>
      <c r="D45" s="369">
        <f>D36+D38+D42</f>
        <v>7601</v>
      </c>
      <c r="E45" s="191" t="s">
        <v>373</v>
      </c>
      <c r="F45" s="193" t="s">
        <v>374</v>
      </c>
      <c r="G45" s="368">
        <f>G42+G36</f>
        <v>6991</v>
      </c>
      <c r="H45" s="369">
        <f>H42+H36</f>
        <v>7601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43157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ОГИС ЕООД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/>
      <c r="B54" s="57"/>
      <c r="C54" s="57"/>
      <c r="D54" s="57"/>
      <c r="E54" s="57"/>
      <c r="F54" s="57"/>
      <c r="G54" s="57"/>
      <c r="H54" s="57"/>
    </row>
    <row r="55" spans="1:8" s="35" customFormat="1" ht="15.75">
      <c r="A55" s="431" t="s">
        <v>586</v>
      </c>
      <c r="B55" s="440"/>
      <c r="C55" s="440"/>
      <c r="D55" s="440"/>
      <c r="E55" s="440"/>
      <c r="F55" s="440"/>
      <c r="G55" s="440"/>
      <c r="H55" s="440"/>
    </row>
    <row r="56" spans="1:8" ht="15.75" customHeight="1">
      <c r="A56" s="432"/>
      <c r="B56" s="454" t="str">
        <f>Начална!B17</f>
        <v>ПУИ СЗЕ ДЖОЗИ ЛОК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 customHeight="1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8" ht="15.75">
      <c r="A104" s="30"/>
      <c r="B104" s="30"/>
      <c r="C104" s="304"/>
      <c r="D104" s="304"/>
      <c r="E104" s="30"/>
      <c r="F104" s="30"/>
      <c r="G104" s="306"/>
      <c r="H104" s="306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  <row r="364" spans="1:6" ht="15.75">
      <c r="A364" s="30"/>
      <c r="B364" s="30"/>
      <c r="C364" s="29"/>
      <c r="D364" s="29"/>
      <c r="E364" s="30"/>
      <c r="F364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62:E62"/>
    <mergeCell ref="A47:E47"/>
    <mergeCell ref="B50:H50"/>
    <mergeCell ref="B52:H52"/>
    <mergeCell ref="B55:H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38">
      <selection activeCell="B61" sqref="B61:E6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КЕПИТЪЛ КОНСЕПТ ЛИМИТЕД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200478388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2357</v>
      </c>
      <c r="D11" s="118">
        <v>1792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-1571</v>
      </c>
      <c r="D12" s="118">
        <v>-1811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-1266</v>
      </c>
      <c r="D14" s="118">
        <v>-884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-673</v>
      </c>
      <c r="D15" s="118">
        <v>866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</v>
      </c>
      <c r="D16" s="118">
        <v>-2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-4</v>
      </c>
      <c r="D18" s="118">
        <v>-8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-21</v>
      </c>
      <c r="D20" s="118">
        <v>-945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-1181</v>
      </c>
      <c r="D21" s="397">
        <f>SUM(D11:D20)</f>
        <v>-992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-73</v>
      </c>
      <c r="D23" s="118">
        <v>-243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-73</v>
      </c>
      <c r="D33" s="397">
        <f>SUM(D23:D32)</f>
        <v>-243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>
        <v>20</v>
      </c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1305</v>
      </c>
      <c r="D37" s="118">
        <v>721</v>
      </c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-15</v>
      </c>
      <c r="D42" s="118">
        <v>-15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1290</v>
      </c>
      <c r="D43" s="399">
        <f>SUM(D35:D42)</f>
        <v>726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36</v>
      </c>
      <c r="D44" s="228">
        <f>D43+D33+D21</f>
        <v>-509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31</v>
      </c>
      <c r="D45" s="230">
        <v>540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67</v>
      </c>
      <c r="D46" s="232">
        <f>D45+D44</f>
        <v>31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67</v>
      </c>
      <c r="D47" s="219">
        <v>31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43157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ОГИС ЕООД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/>
      <c r="B58" s="57"/>
      <c r="C58" s="57"/>
      <c r="D58" s="57"/>
      <c r="E58" s="57"/>
      <c r="F58" s="57"/>
      <c r="G58" s="57"/>
      <c r="H58" s="57"/>
    </row>
    <row r="59" spans="1:8" s="35" customFormat="1" ht="15.75">
      <c r="A59" s="431" t="s">
        <v>586</v>
      </c>
      <c r="B59" s="439"/>
      <c r="C59" s="439"/>
      <c r="D59" s="439"/>
      <c r="E59" s="439"/>
      <c r="F59" s="57"/>
      <c r="G59" s="57"/>
      <c r="H59" s="57"/>
    </row>
    <row r="60" spans="1:8" s="113" customFormat="1" ht="15.75">
      <c r="A60" s="432"/>
      <c r="B60" s="454" t="str">
        <f>Начална!B17</f>
        <v>ПУИ СЗЕ ДЖОЗИ ЛОК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 t="s">
        <v>642</v>
      </c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1:8" ht="15.75">
      <c r="A66" s="432"/>
      <c r="B66" s="437"/>
      <c r="C66" s="437"/>
      <c r="D66" s="437"/>
      <c r="E66" s="437"/>
      <c r="F66" s="312"/>
      <c r="G66" s="37"/>
      <c r="H66" s="35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  <row r="102" spans="7:8" ht="15.75">
      <c r="G102" s="102"/>
      <c r="H102" s="102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3:E63"/>
    <mergeCell ref="B64:E64"/>
    <mergeCell ref="B65:E65"/>
    <mergeCell ref="B66:E66"/>
    <mergeCell ref="B54:E54"/>
    <mergeCell ref="B55:E55"/>
    <mergeCell ref="B56:E56"/>
    <mergeCell ref="B57:E57"/>
    <mergeCell ref="B59:E5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6"/>
  <sheetViews>
    <sheetView tabSelected="1" view="pageBreakPreview" zoomScaleSheetLayoutView="100" zoomScalePageLayoutView="0" workbookViewId="0" topLeftCell="A22">
      <selection activeCell="B40" sqref="B40:H4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КЕПИТЪЛ КОНСЕПТ ЛИМИТЕД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200478388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54</v>
      </c>
      <c r="D13" s="322">
        <f>'1-Баланс'!H20</f>
        <v>16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>
        <v>1279</v>
      </c>
      <c r="I13" s="322">
        <f>'1-Баланс'!H29+'1-Баланс'!H32</f>
        <v>0</v>
      </c>
      <c r="J13" s="322">
        <f>'1-Баланс'!H30+'1-Баланс'!H33</f>
        <v>-6439</v>
      </c>
      <c r="K13" s="323"/>
      <c r="L13" s="322">
        <f>SUM(C13:K13)</f>
        <v>-5090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54</v>
      </c>
      <c r="D17" s="391">
        <f aca="true" t="shared" si="2" ref="D17:M17">D13+D14</f>
        <v>16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1279</v>
      </c>
      <c r="I17" s="391">
        <f t="shared" si="2"/>
        <v>0</v>
      </c>
      <c r="J17" s="391">
        <f t="shared" si="2"/>
        <v>-6439</v>
      </c>
      <c r="K17" s="391">
        <f t="shared" si="2"/>
        <v>0</v>
      </c>
      <c r="L17" s="322">
        <f t="shared" si="1"/>
        <v>-5090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-4859</v>
      </c>
      <c r="K18" s="323"/>
      <c r="L18" s="322">
        <f t="shared" si="1"/>
        <v>-4859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>
        <v>2151413</v>
      </c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2151413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2151467</v>
      </c>
      <c r="D31" s="391">
        <f aca="true" t="shared" si="6" ref="D31:M31">D19+D22+D23+D26+D30+D29+D17+D18</f>
        <v>16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1279</v>
      </c>
      <c r="I31" s="391">
        <f t="shared" si="6"/>
        <v>0</v>
      </c>
      <c r="J31" s="391">
        <f t="shared" si="6"/>
        <v>-11298</v>
      </c>
      <c r="K31" s="391">
        <f t="shared" si="6"/>
        <v>0</v>
      </c>
      <c r="L31" s="322">
        <f t="shared" si="1"/>
        <v>2141464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2151467</v>
      </c>
      <c r="D34" s="325">
        <f t="shared" si="7"/>
        <v>16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1279</v>
      </c>
      <c r="I34" s="325">
        <f t="shared" si="7"/>
        <v>0</v>
      </c>
      <c r="J34" s="325">
        <f t="shared" si="7"/>
        <v>-11298</v>
      </c>
      <c r="K34" s="325">
        <f t="shared" si="7"/>
        <v>0</v>
      </c>
      <c r="L34" s="389">
        <f t="shared" si="1"/>
        <v>2141464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43157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ОГИС ЕООД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/>
      <c r="B42" s="57"/>
      <c r="C42" s="57"/>
      <c r="D42" s="57"/>
      <c r="E42" s="57"/>
      <c r="F42" s="57"/>
      <c r="G42" s="57"/>
      <c r="H42" s="57"/>
      <c r="M42" s="91"/>
    </row>
    <row r="43" spans="1:13" ht="15.75">
      <c r="A43" s="431" t="s">
        <v>586</v>
      </c>
      <c r="B43" s="440"/>
      <c r="C43" s="440"/>
      <c r="D43" s="440"/>
      <c r="E43" s="440"/>
      <c r="F43" s="440"/>
      <c r="G43" s="440"/>
      <c r="H43" s="440"/>
      <c r="M43" s="91"/>
    </row>
    <row r="44" spans="1:13" ht="15.75">
      <c r="A44" s="432"/>
      <c r="B44" s="454" t="str">
        <f>Начална!B17</f>
        <v>ПУИ СЗЕ ДЖОЗИ ЛОК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 t="s">
        <v>642</v>
      </c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spans="1:13" ht="15.75">
      <c r="A50" s="432"/>
      <c r="B50" s="437"/>
      <c r="C50" s="437"/>
      <c r="D50" s="437"/>
      <c r="E50" s="437"/>
      <c r="F50" s="312"/>
      <c r="G50" s="37"/>
      <c r="H50" s="35"/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  <row r="536" ht="15.75">
      <c r="M536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7:E47"/>
    <mergeCell ref="B48:E48"/>
    <mergeCell ref="B49:E49"/>
    <mergeCell ref="B50:E50"/>
    <mergeCell ref="B38:H38"/>
    <mergeCell ref="B40:H40"/>
    <mergeCell ref="B43:H43"/>
    <mergeCell ref="B44:E44"/>
    <mergeCell ref="B45:E45"/>
    <mergeCell ref="B46:E46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КЕПИТЪЛ КОНСЕПТ ЛИМИТЕД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31.12.2017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2171271</v>
      </c>
      <c r="D6" s="413">
        <f aca="true" t="shared" si="0" ref="D6:D15">C6-E6</f>
        <v>0</v>
      </c>
      <c r="E6" s="412">
        <f>'1-Баланс'!G95</f>
        <v>2171271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2141464</v>
      </c>
      <c r="D7" s="413">
        <f t="shared" si="0"/>
        <v>-10003</v>
      </c>
      <c r="E7" s="412">
        <f>'1-Баланс'!G18</f>
        <v>2151467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-4859</v>
      </c>
      <c r="D8" s="413">
        <f t="shared" si="0"/>
        <v>0</v>
      </c>
      <c r="E8" s="412">
        <f>ABS('2-Отчет за доходите'!C44)-ABS('2-Отчет за доходите'!G44)</f>
        <v>-4859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31</v>
      </c>
      <c r="D9" s="413">
        <f t="shared" si="0"/>
        <v>0</v>
      </c>
      <c r="E9" s="412">
        <f>'3-Отчет за паричния поток'!C45</f>
        <v>31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67</v>
      </c>
      <c r="D10" s="413">
        <f t="shared" si="0"/>
        <v>0</v>
      </c>
      <c r="E10" s="412">
        <f>'3-Отчет за паричния поток'!C46</f>
        <v>67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2141464</v>
      </c>
      <c r="D11" s="413">
        <f t="shared" si="0"/>
        <v>0</v>
      </c>
      <c r="E11" s="412">
        <f>'4-Отчет за собствения капитал'!L34</f>
        <v>2141464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-2.3748778103616814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-0.0022690084913872003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-0.16301539906733317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-0.0022378597604813034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0.3051381136396164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0.23758789686767526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0.21137864905177925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0.014276582143618155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0.014276582143618155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0.09013215859030838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0.0009423052212275667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0.011591551285021817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0.013918982527840766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0.013727904070933569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1069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0.000499191207510376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0.5403377110694184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25.874131944444443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КЕПИТЪЛ КОНСЕПТ ЛИМИТЕД АД</v>
      </c>
      <c r="B3" s="81" t="str">
        <f aca="true" t="shared" si="1" ref="B3:B34">pdeBulstat</f>
        <v>200478388</v>
      </c>
      <c r="C3" s="319">
        <f aca="true" t="shared" si="2" ref="C3:C34">endDate</f>
        <v>43100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4303</v>
      </c>
    </row>
    <row r="4" spans="1:8" ht="15.75">
      <c r="A4" s="81" t="str">
        <f t="shared" si="0"/>
        <v>КЕПИТЪЛ КОНСЕПТ ЛИМИТЕД АД</v>
      </c>
      <c r="B4" s="81" t="str">
        <f t="shared" si="1"/>
        <v>200478388</v>
      </c>
      <c r="C4" s="319">
        <f t="shared" si="2"/>
        <v>43100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12065</v>
      </c>
    </row>
    <row r="5" spans="1:8" ht="15.75">
      <c r="A5" s="81" t="str">
        <f t="shared" si="0"/>
        <v>КЕПИТЪЛ КОНСЕПТ ЛИМИТЕД АД</v>
      </c>
      <c r="B5" s="81" t="str">
        <f t="shared" si="1"/>
        <v>200478388</v>
      </c>
      <c r="C5" s="319">
        <f t="shared" si="2"/>
        <v>43100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169</v>
      </c>
    </row>
    <row r="6" spans="1:8" ht="15.75">
      <c r="A6" s="81" t="str">
        <f t="shared" si="0"/>
        <v>КЕПИТЪЛ КОНСЕПТ ЛИМИТЕД АД</v>
      </c>
      <c r="B6" s="81" t="str">
        <f t="shared" si="1"/>
        <v>200478388</v>
      </c>
      <c r="C6" s="319">
        <f t="shared" si="2"/>
        <v>43100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КЕПИТЪЛ КОНСЕПТ ЛИМИТЕД АД</v>
      </c>
      <c r="B7" s="81" t="str">
        <f t="shared" si="1"/>
        <v>200478388</v>
      </c>
      <c r="C7" s="319">
        <f t="shared" si="2"/>
        <v>43100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22</v>
      </c>
    </row>
    <row r="8" spans="1:8" ht="15.75">
      <c r="A8" s="81" t="str">
        <f t="shared" si="0"/>
        <v>КЕПИТЪЛ КОНСЕПТ ЛИМИТЕД АД</v>
      </c>
      <c r="B8" s="81" t="str">
        <f t="shared" si="1"/>
        <v>200478388</v>
      </c>
      <c r="C8" s="319">
        <f t="shared" si="2"/>
        <v>43100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37</v>
      </c>
    </row>
    <row r="9" spans="1:8" ht="15.75">
      <c r="A9" s="81" t="str">
        <f t="shared" si="0"/>
        <v>КЕПИТЪЛ КОНСЕПТ ЛИМИТЕД АД</v>
      </c>
      <c r="B9" s="81" t="str">
        <f t="shared" si="1"/>
        <v>200478388</v>
      </c>
      <c r="C9" s="319">
        <f t="shared" si="2"/>
        <v>43100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5783</v>
      </c>
    </row>
    <row r="10" spans="1:8" ht="15.75">
      <c r="A10" s="81" t="str">
        <f t="shared" si="0"/>
        <v>КЕПИТЪЛ КОНСЕПТ ЛИМИТЕД АД</v>
      </c>
      <c r="B10" s="81" t="str">
        <f t="shared" si="1"/>
        <v>200478388</v>
      </c>
      <c r="C10" s="319">
        <f t="shared" si="2"/>
        <v>43100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135</v>
      </c>
    </row>
    <row r="11" spans="1:8" ht="15.75">
      <c r="A11" s="81" t="str">
        <f t="shared" si="0"/>
        <v>КЕПИТЪЛ КОНСЕПТ ЛИМИТЕД АД</v>
      </c>
      <c r="B11" s="81" t="str">
        <f t="shared" si="1"/>
        <v>200478388</v>
      </c>
      <c r="C11" s="319">
        <f t="shared" si="2"/>
        <v>43100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22514</v>
      </c>
    </row>
    <row r="12" spans="1:8" ht="15.75">
      <c r="A12" s="81" t="str">
        <f t="shared" si="0"/>
        <v>КЕПИТЪЛ КОНСЕПТ ЛИМИТЕД АД</v>
      </c>
      <c r="B12" s="81" t="str">
        <f t="shared" si="1"/>
        <v>200478388</v>
      </c>
      <c r="C12" s="319">
        <f t="shared" si="2"/>
        <v>43100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КЕПИТЪЛ КОНСЕПТ ЛИМИТЕД АД</v>
      </c>
      <c r="B13" s="81" t="str">
        <f t="shared" si="1"/>
        <v>200478388</v>
      </c>
      <c r="C13" s="319">
        <f t="shared" si="2"/>
        <v>43100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КЕПИТЪЛ КОНСЕПТ ЛИМИТЕД АД</v>
      </c>
      <c r="B14" s="81" t="str">
        <f t="shared" si="1"/>
        <v>200478388</v>
      </c>
      <c r="C14" s="319">
        <f t="shared" si="2"/>
        <v>43100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КЕПИТЪЛ КОНСЕПТ ЛИМИТЕД АД</v>
      </c>
      <c r="B15" s="81" t="str">
        <f t="shared" si="1"/>
        <v>200478388</v>
      </c>
      <c r="C15" s="319">
        <f t="shared" si="2"/>
        <v>43100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45</v>
      </c>
    </row>
    <row r="16" spans="1:8" ht="15.75">
      <c r="A16" s="81" t="str">
        <f t="shared" si="0"/>
        <v>КЕПИТЪЛ КОНСЕПТ ЛИМИТЕД АД</v>
      </c>
      <c r="B16" s="81" t="str">
        <f t="shared" si="1"/>
        <v>200478388</v>
      </c>
      <c r="C16" s="319">
        <f t="shared" si="2"/>
        <v>43100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КЕПИТЪЛ КОНСЕПТ ЛИМИТЕД АД</v>
      </c>
      <c r="B17" s="81" t="str">
        <f t="shared" si="1"/>
        <v>200478388</v>
      </c>
      <c r="C17" s="319">
        <f t="shared" si="2"/>
        <v>43100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19</v>
      </c>
    </row>
    <row r="18" spans="1:8" ht="15.75">
      <c r="A18" s="81" t="str">
        <f t="shared" si="0"/>
        <v>КЕПИТЪЛ КОНСЕПТ ЛИМИТЕД АД</v>
      </c>
      <c r="B18" s="81" t="str">
        <f t="shared" si="1"/>
        <v>200478388</v>
      </c>
      <c r="C18" s="319">
        <f t="shared" si="2"/>
        <v>43100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64</v>
      </c>
    </row>
    <row r="19" spans="1:8" ht="15.75">
      <c r="A19" s="81" t="str">
        <f t="shared" si="0"/>
        <v>КЕПИТЪЛ КОНСЕПТ ЛИМИТЕД АД</v>
      </c>
      <c r="B19" s="81" t="str">
        <f t="shared" si="1"/>
        <v>200478388</v>
      </c>
      <c r="C19" s="319">
        <f t="shared" si="2"/>
        <v>43100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2145485</v>
      </c>
    </row>
    <row r="20" spans="1:8" ht="15.75">
      <c r="A20" s="81" t="str">
        <f t="shared" si="0"/>
        <v>КЕПИТЪЛ КОНСЕПТ ЛИМИТЕД АД</v>
      </c>
      <c r="B20" s="81" t="str">
        <f t="shared" si="1"/>
        <v>200478388</v>
      </c>
      <c r="C20" s="319">
        <f t="shared" si="2"/>
        <v>43100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КЕПИТЪЛ КОНСЕПТ ЛИМИТЕД АД</v>
      </c>
      <c r="B21" s="81" t="str">
        <f t="shared" si="1"/>
        <v>200478388</v>
      </c>
      <c r="C21" s="319">
        <f t="shared" si="2"/>
        <v>43100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2145485</v>
      </c>
    </row>
    <row r="22" spans="1:8" ht="15.75">
      <c r="A22" s="81" t="str">
        <f t="shared" si="0"/>
        <v>КЕПИТЪЛ КОНСЕПТ ЛИМИТЕД АД</v>
      </c>
      <c r="B22" s="81" t="str">
        <f t="shared" si="1"/>
        <v>200478388</v>
      </c>
      <c r="C22" s="319">
        <f t="shared" si="2"/>
        <v>43100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КЕПИТЪЛ КОНСЕПТ ЛИМИТЕД АД</v>
      </c>
      <c r="B23" s="81" t="str">
        <f t="shared" si="1"/>
        <v>200478388</v>
      </c>
      <c r="C23" s="319">
        <f t="shared" si="2"/>
        <v>43100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КЕПИТЪЛ КОНСЕПТ ЛИМИТЕД АД</v>
      </c>
      <c r="B24" s="81" t="str">
        <f t="shared" si="1"/>
        <v>200478388</v>
      </c>
      <c r="C24" s="319">
        <f t="shared" si="2"/>
        <v>43100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КЕПИТЪЛ КОНСЕПТ ЛИМИТЕД АД</v>
      </c>
      <c r="B25" s="81" t="str">
        <f t="shared" si="1"/>
        <v>200478388</v>
      </c>
      <c r="C25" s="319">
        <f t="shared" si="2"/>
        <v>43100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КЕПИТЪЛ КОНСЕПТ ЛИМИТЕД АД</v>
      </c>
      <c r="B26" s="81" t="str">
        <f t="shared" si="1"/>
        <v>200478388</v>
      </c>
      <c r="C26" s="319">
        <f t="shared" si="2"/>
        <v>43100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КЕПИТЪЛ КОНСЕПТ ЛИМИТЕД АД</v>
      </c>
      <c r="B27" s="81" t="str">
        <f t="shared" si="1"/>
        <v>200478388</v>
      </c>
      <c r="C27" s="319">
        <f t="shared" si="2"/>
        <v>43100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КЕПИТЪЛ КОНСЕПТ ЛИМИТЕД АД</v>
      </c>
      <c r="B28" s="81" t="str">
        <f t="shared" si="1"/>
        <v>200478388</v>
      </c>
      <c r="C28" s="319">
        <f t="shared" si="2"/>
        <v>43100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КЕПИТЪЛ КОНСЕПТ ЛИМИТЕД АД</v>
      </c>
      <c r="B29" s="81" t="str">
        <f t="shared" si="1"/>
        <v>200478388</v>
      </c>
      <c r="C29" s="319">
        <f t="shared" si="2"/>
        <v>43100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КЕПИТЪЛ КОНСЕПТ ЛИМИТЕД АД</v>
      </c>
      <c r="B30" s="81" t="str">
        <f t="shared" si="1"/>
        <v>200478388</v>
      </c>
      <c r="C30" s="319">
        <f t="shared" si="2"/>
        <v>43100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КЕПИТЪЛ КОНСЕПТ ЛИМИТЕД АД</v>
      </c>
      <c r="B31" s="81" t="str">
        <f t="shared" si="1"/>
        <v>200478388</v>
      </c>
      <c r="C31" s="319">
        <f t="shared" si="2"/>
        <v>43100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КЕПИТЪЛ КОНСЕПТ ЛИМИТЕД АД</v>
      </c>
      <c r="B32" s="81" t="str">
        <f t="shared" si="1"/>
        <v>200478388</v>
      </c>
      <c r="C32" s="319">
        <f t="shared" si="2"/>
        <v>43100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2032</v>
      </c>
    </row>
    <row r="33" spans="1:8" ht="15.75">
      <c r="A33" s="81" t="str">
        <f t="shared" si="0"/>
        <v>КЕПИТЪЛ КОНСЕПТ ЛИМИТЕД АД</v>
      </c>
      <c r="B33" s="81" t="str">
        <f t="shared" si="1"/>
        <v>200478388</v>
      </c>
      <c r="C33" s="319">
        <f t="shared" si="2"/>
        <v>43100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2032</v>
      </c>
    </row>
    <row r="34" spans="1:8" ht="15.75">
      <c r="A34" s="81" t="str">
        <f t="shared" si="0"/>
        <v>КЕПИТЪЛ КОНСЕПТ ЛИМИТЕД АД</v>
      </c>
      <c r="B34" s="81" t="str">
        <f t="shared" si="1"/>
        <v>200478388</v>
      </c>
      <c r="C34" s="319">
        <f t="shared" si="2"/>
        <v>43100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КЕПИТЪЛ КОНСЕПТ ЛИМИТЕД АД</v>
      </c>
      <c r="B35" s="81" t="str">
        <f aca="true" t="shared" si="4" ref="B35:B66">pdeBulstat</f>
        <v>200478388</v>
      </c>
      <c r="C35" s="319">
        <f aca="true" t="shared" si="5" ref="C35:C66">endDate</f>
        <v>43100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КЕПИТЪЛ КОНСЕПТ ЛИМИТЕД АД</v>
      </c>
      <c r="B36" s="81" t="str">
        <f t="shared" si="4"/>
        <v>200478388</v>
      </c>
      <c r="C36" s="319">
        <f t="shared" si="5"/>
        <v>43100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КЕПИТЪЛ КОНСЕПТ ЛИМИТЕД АД</v>
      </c>
      <c r="B37" s="81" t="str">
        <f t="shared" si="4"/>
        <v>200478388</v>
      </c>
      <c r="C37" s="319">
        <f t="shared" si="5"/>
        <v>43100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47</v>
      </c>
    </row>
    <row r="38" spans="1:8" ht="15.75">
      <c r="A38" s="81" t="str">
        <f t="shared" si="3"/>
        <v>КЕПИТЪЛ КОНСЕПТ ЛИМИТЕД АД</v>
      </c>
      <c r="B38" s="81" t="str">
        <f t="shared" si="4"/>
        <v>200478388</v>
      </c>
      <c r="C38" s="319">
        <f t="shared" si="5"/>
        <v>43100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47</v>
      </c>
    </row>
    <row r="39" spans="1:8" ht="15.75">
      <c r="A39" s="81" t="str">
        <f t="shared" si="3"/>
        <v>КЕПИТЪЛ КОНСЕПТ ЛИМИТЕД АД</v>
      </c>
      <c r="B39" s="81" t="str">
        <f t="shared" si="4"/>
        <v>200478388</v>
      </c>
      <c r="C39" s="319">
        <f t="shared" si="5"/>
        <v>43100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КЕПИТЪЛ КОНСЕПТ ЛИМИТЕД АД</v>
      </c>
      <c r="B40" s="81" t="str">
        <f t="shared" si="4"/>
        <v>200478388</v>
      </c>
      <c r="C40" s="319">
        <f t="shared" si="5"/>
        <v>43100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14</v>
      </c>
    </row>
    <row r="41" spans="1:8" ht="15.75">
      <c r="A41" s="81" t="str">
        <f t="shared" si="3"/>
        <v>КЕПИТЪЛ КОНСЕПТ ЛИМИТЕД АД</v>
      </c>
      <c r="B41" s="81" t="str">
        <f t="shared" si="4"/>
        <v>200478388</v>
      </c>
      <c r="C41" s="319">
        <f t="shared" si="5"/>
        <v>43100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2170156</v>
      </c>
    </row>
    <row r="42" spans="1:8" ht="15.75">
      <c r="A42" s="81" t="str">
        <f t="shared" si="3"/>
        <v>КЕПИТЪЛ КОНСЕПТ ЛИМИТЕД АД</v>
      </c>
      <c r="B42" s="81" t="str">
        <f t="shared" si="4"/>
        <v>200478388</v>
      </c>
      <c r="C42" s="319">
        <f t="shared" si="5"/>
        <v>43100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</v>
      </c>
    </row>
    <row r="43" spans="1:8" ht="15.75">
      <c r="A43" s="81" t="str">
        <f t="shared" si="3"/>
        <v>КЕПИТЪЛ КОНСЕПТ ЛИМИТЕД АД</v>
      </c>
      <c r="B43" s="81" t="str">
        <f t="shared" si="4"/>
        <v>200478388</v>
      </c>
      <c r="C43" s="319">
        <f t="shared" si="5"/>
        <v>43100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КЕПИТЪЛ КОНСЕПТ ЛИМИТЕД АД</v>
      </c>
      <c r="B44" s="81" t="str">
        <f t="shared" si="4"/>
        <v>200478388</v>
      </c>
      <c r="C44" s="319">
        <f t="shared" si="5"/>
        <v>43100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121</v>
      </c>
    </row>
    <row r="45" spans="1:8" ht="15.75">
      <c r="A45" s="81" t="str">
        <f t="shared" si="3"/>
        <v>КЕПИТЪЛ КОНСЕПТ ЛИМИТЕД АД</v>
      </c>
      <c r="B45" s="81" t="str">
        <f t="shared" si="4"/>
        <v>200478388</v>
      </c>
      <c r="C45" s="319">
        <f t="shared" si="5"/>
        <v>43100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КЕПИТЪЛ КОНСЕПТ ЛИМИТЕД АД</v>
      </c>
      <c r="B46" s="81" t="str">
        <f t="shared" si="4"/>
        <v>200478388</v>
      </c>
      <c r="C46" s="319">
        <f t="shared" si="5"/>
        <v>43100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КЕПИТЪЛ КОНСЕПТ ЛИМИТЕД АД</v>
      </c>
      <c r="B47" s="81" t="str">
        <f t="shared" si="4"/>
        <v>200478388</v>
      </c>
      <c r="C47" s="319">
        <f t="shared" si="5"/>
        <v>43100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КЕПИТЪЛ КОНСЕПТ ЛИМИТЕД АД</v>
      </c>
      <c r="B48" s="81" t="str">
        <f t="shared" si="4"/>
        <v>200478388</v>
      </c>
      <c r="C48" s="319">
        <f t="shared" si="5"/>
        <v>43100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122</v>
      </c>
    </row>
    <row r="49" spans="1:8" ht="15.75">
      <c r="A49" s="81" t="str">
        <f t="shared" si="3"/>
        <v>КЕПИТЪЛ КОНСЕПТ ЛИМИТЕД АД</v>
      </c>
      <c r="B49" s="81" t="str">
        <f t="shared" si="4"/>
        <v>200478388</v>
      </c>
      <c r="C49" s="319">
        <f t="shared" si="5"/>
        <v>43100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КЕПИТЪЛ КОНСЕПТ ЛИМИТЕД АД</v>
      </c>
      <c r="B50" s="81" t="str">
        <f t="shared" si="4"/>
        <v>200478388</v>
      </c>
      <c r="C50" s="319">
        <f t="shared" si="5"/>
        <v>43100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21</v>
      </c>
    </row>
    <row r="51" spans="1:8" ht="15.75">
      <c r="A51" s="81" t="str">
        <f t="shared" si="3"/>
        <v>КЕПИТЪЛ КОНСЕПТ ЛИМИТЕД АД</v>
      </c>
      <c r="B51" s="81" t="str">
        <f t="shared" si="4"/>
        <v>200478388</v>
      </c>
      <c r="C51" s="319">
        <f t="shared" si="5"/>
        <v>43100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492</v>
      </c>
    </row>
    <row r="52" spans="1:8" ht="15.75">
      <c r="A52" s="81" t="str">
        <f t="shared" si="3"/>
        <v>КЕПИТЪЛ КОНСЕПТ ЛИМИТЕД АД</v>
      </c>
      <c r="B52" s="81" t="str">
        <f t="shared" si="4"/>
        <v>200478388</v>
      </c>
      <c r="C52" s="319">
        <f t="shared" si="5"/>
        <v>43100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КЕПИТЪЛ КОНСЕПТ ЛИМИТЕД АД</v>
      </c>
      <c r="B53" s="81" t="str">
        <f t="shared" si="4"/>
        <v>200478388</v>
      </c>
      <c r="C53" s="319">
        <f t="shared" si="5"/>
        <v>43100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КЕПИТЪЛ КОНСЕПТ ЛИМИТЕД АД</v>
      </c>
      <c r="B54" s="81" t="str">
        <f t="shared" si="4"/>
        <v>200478388</v>
      </c>
      <c r="C54" s="319">
        <f t="shared" si="5"/>
        <v>43100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196</v>
      </c>
    </row>
    <row r="55" spans="1:8" ht="15.75">
      <c r="A55" s="81" t="str">
        <f t="shared" si="3"/>
        <v>КЕПИТЪЛ КОНСЕПТ ЛИМИТЕД АД</v>
      </c>
      <c r="B55" s="81" t="str">
        <f t="shared" si="4"/>
        <v>200478388</v>
      </c>
      <c r="C55" s="319">
        <f t="shared" si="5"/>
        <v>43100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КЕПИТЪЛ КОНСЕПТ ЛИМИТЕД АД</v>
      </c>
      <c r="B56" s="81" t="str">
        <f t="shared" si="4"/>
        <v>200478388</v>
      </c>
      <c r="C56" s="319">
        <f t="shared" si="5"/>
        <v>43100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216</v>
      </c>
    </row>
    <row r="57" spans="1:8" ht="15.75">
      <c r="A57" s="81" t="str">
        <f t="shared" si="3"/>
        <v>КЕПИТЪЛ КОНСЕПТ ЛИМИТЕД АД</v>
      </c>
      <c r="B57" s="81" t="str">
        <f t="shared" si="4"/>
        <v>200478388</v>
      </c>
      <c r="C57" s="319">
        <f t="shared" si="5"/>
        <v>43100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925</v>
      </c>
    </row>
    <row r="58" spans="1:8" ht="15.75">
      <c r="A58" s="81" t="str">
        <f t="shared" si="3"/>
        <v>КЕПИТЪЛ КОНСЕПТ ЛИМИТЕД АД</v>
      </c>
      <c r="B58" s="81" t="str">
        <f t="shared" si="4"/>
        <v>200478388</v>
      </c>
      <c r="C58" s="319">
        <f t="shared" si="5"/>
        <v>43100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КЕПИТЪЛ КОНСЕПТ ЛИМИТЕД АД</v>
      </c>
      <c r="B59" s="81" t="str">
        <f t="shared" si="4"/>
        <v>200478388</v>
      </c>
      <c r="C59" s="319">
        <f t="shared" si="5"/>
        <v>43100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КЕПИТЪЛ КОНСЕПТ ЛИМИТЕД АД</v>
      </c>
      <c r="B60" s="81" t="str">
        <f t="shared" si="4"/>
        <v>200478388</v>
      </c>
      <c r="C60" s="319">
        <f t="shared" si="5"/>
        <v>43100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КЕПИТЪЛ КОНСЕПТ ЛИМИТЕД АД</v>
      </c>
      <c r="B61" s="81" t="str">
        <f t="shared" si="4"/>
        <v>200478388</v>
      </c>
      <c r="C61" s="319">
        <f t="shared" si="5"/>
        <v>43100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КЕПИТЪЛ КОНСЕПТ ЛИМИТЕД АД</v>
      </c>
      <c r="B62" s="81" t="str">
        <f t="shared" si="4"/>
        <v>200478388</v>
      </c>
      <c r="C62" s="319">
        <f t="shared" si="5"/>
        <v>43100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КЕПИТЪЛ КОНСЕПТ ЛИМИТЕД АД</v>
      </c>
      <c r="B63" s="81" t="str">
        <f t="shared" si="4"/>
        <v>200478388</v>
      </c>
      <c r="C63" s="319">
        <f t="shared" si="5"/>
        <v>43100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КЕПИТЪЛ КОНСЕПТ ЛИМИТЕД АД</v>
      </c>
      <c r="B64" s="81" t="str">
        <f t="shared" si="4"/>
        <v>200478388</v>
      </c>
      <c r="C64" s="319">
        <f t="shared" si="5"/>
        <v>43100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КЕПИТЪЛ КОНСЕПТ ЛИМИТЕД АД</v>
      </c>
      <c r="B65" s="81" t="str">
        <f t="shared" si="4"/>
        <v>200478388</v>
      </c>
      <c r="C65" s="319">
        <f t="shared" si="5"/>
        <v>43100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15</v>
      </c>
    </row>
    <row r="66" spans="1:8" ht="15.75">
      <c r="A66" s="81" t="str">
        <f t="shared" si="3"/>
        <v>КЕПИТЪЛ КОНСЕПТ ЛИМИТЕД АД</v>
      </c>
      <c r="B66" s="81" t="str">
        <f t="shared" si="4"/>
        <v>200478388</v>
      </c>
      <c r="C66" s="319">
        <f t="shared" si="5"/>
        <v>43100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52</v>
      </c>
    </row>
    <row r="67" spans="1:8" ht="15.75">
      <c r="A67" s="81" t="str">
        <f aca="true" t="shared" si="6" ref="A67:A98">pdeName</f>
        <v>КЕПИТЪЛ КОНСЕПТ ЛИМИТЕД АД</v>
      </c>
      <c r="B67" s="81" t="str">
        <f aca="true" t="shared" si="7" ref="B67:B98">pdeBulstat</f>
        <v>200478388</v>
      </c>
      <c r="C67" s="319">
        <f aca="true" t="shared" si="8" ref="C67:C98">endDate</f>
        <v>43100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КЕПИТЪЛ КОНСЕПТ ЛИМИТЕД АД</v>
      </c>
      <c r="B68" s="81" t="str">
        <f t="shared" si="7"/>
        <v>200478388</v>
      </c>
      <c r="C68" s="319">
        <f t="shared" si="8"/>
        <v>43100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КЕПИТЪЛ КОНСЕПТ ЛИМИТЕД АД</v>
      </c>
      <c r="B69" s="81" t="str">
        <f t="shared" si="7"/>
        <v>200478388</v>
      </c>
      <c r="C69" s="319">
        <f t="shared" si="8"/>
        <v>43100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67</v>
      </c>
    </row>
    <row r="70" spans="1:8" ht="15.75">
      <c r="A70" s="81" t="str">
        <f t="shared" si="6"/>
        <v>КЕПИТЪЛ КОНСЕПТ ЛИМИТЕД АД</v>
      </c>
      <c r="B70" s="81" t="str">
        <f t="shared" si="7"/>
        <v>200478388</v>
      </c>
      <c r="C70" s="319">
        <f t="shared" si="8"/>
        <v>43100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</v>
      </c>
    </row>
    <row r="71" spans="1:8" ht="15.75">
      <c r="A71" s="81" t="str">
        <f t="shared" si="6"/>
        <v>КЕПИТЪЛ КОНСЕПТ ЛИМИТЕД АД</v>
      </c>
      <c r="B71" s="81" t="str">
        <f t="shared" si="7"/>
        <v>200478388</v>
      </c>
      <c r="C71" s="319">
        <f t="shared" si="8"/>
        <v>43100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1115</v>
      </c>
    </row>
    <row r="72" spans="1:8" ht="15.75">
      <c r="A72" s="81" t="str">
        <f t="shared" si="6"/>
        <v>КЕПИТЪЛ КОНСЕПТ ЛИМИТЕД АД</v>
      </c>
      <c r="B72" s="81" t="str">
        <f t="shared" si="7"/>
        <v>200478388</v>
      </c>
      <c r="C72" s="319">
        <f t="shared" si="8"/>
        <v>43100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2171271</v>
      </c>
    </row>
    <row r="73" spans="1:8" ht="15.75">
      <c r="A73" s="81" t="str">
        <f t="shared" si="6"/>
        <v>КЕПИТЪЛ КОНСЕПТ ЛИМИТЕД АД</v>
      </c>
      <c r="B73" s="81" t="str">
        <f t="shared" si="7"/>
        <v>200478388</v>
      </c>
      <c r="C73" s="319">
        <f t="shared" si="8"/>
        <v>43100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2151467</v>
      </c>
    </row>
    <row r="74" spans="1:8" ht="15.75">
      <c r="A74" s="81" t="str">
        <f t="shared" si="6"/>
        <v>КЕПИТЪЛ КОНСЕПТ ЛИМИТЕД АД</v>
      </c>
      <c r="B74" s="81" t="str">
        <f t="shared" si="7"/>
        <v>200478388</v>
      </c>
      <c r="C74" s="319">
        <f t="shared" si="8"/>
        <v>43100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2151467</v>
      </c>
    </row>
    <row r="75" spans="1:8" ht="15.75">
      <c r="A75" s="81" t="str">
        <f t="shared" si="6"/>
        <v>КЕПИТЪЛ КОНСЕПТ ЛИМИТЕД АД</v>
      </c>
      <c r="B75" s="81" t="str">
        <f t="shared" si="7"/>
        <v>200478388</v>
      </c>
      <c r="C75" s="319">
        <f t="shared" si="8"/>
        <v>43100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КЕПИТЪЛ КОНСЕПТ ЛИМИТЕД АД</v>
      </c>
      <c r="B76" s="81" t="str">
        <f t="shared" si="7"/>
        <v>200478388</v>
      </c>
      <c r="C76" s="319">
        <f t="shared" si="8"/>
        <v>43100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КЕПИТЪЛ КОНСЕПТ ЛИМИТЕД АД</v>
      </c>
      <c r="B77" s="81" t="str">
        <f t="shared" si="7"/>
        <v>200478388</v>
      </c>
      <c r="C77" s="319">
        <f t="shared" si="8"/>
        <v>43100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КЕПИТЪЛ КОНСЕПТ ЛИМИТЕД АД</v>
      </c>
      <c r="B78" s="81" t="str">
        <f t="shared" si="7"/>
        <v>200478388</v>
      </c>
      <c r="C78" s="319">
        <f t="shared" si="8"/>
        <v>43100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КЕПИТЪЛ КОНСЕПТ ЛИМИТЕД АД</v>
      </c>
      <c r="B79" s="81" t="str">
        <f t="shared" si="7"/>
        <v>200478388</v>
      </c>
      <c r="C79" s="319">
        <f t="shared" si="8"/>
        <v>43100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2151467</v>
      </c>
    </row>
    <row r="80" spans="1:8" ht="15.75">
      <c r="A80" s="81" t="str">
        <f t="shared" si="6"/>
        <v>КЕПИТЪЛ КОНСЕПТ ЛИМИТЕД АД</v>
      </c>
      <c r="B80" s="81" t="str">
        <f t="shared" si="7"/>
        <v>200478388</v>
      </c>
      <c r="C80" s="319">
        <f t="shared" si="8"/>
        <v>43100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16</v>
      </c>
    </row>
    <row r="81" spans="1:8" ht="15.75">
      <c r="A81" s="81" t="str">
        <f t="shared" si="6"/>
        <v>КЕПИТЪЛ КОНСЕПТ ЛИМИТЕД АД</v>
      </c>
      <c r="B81" s="81" t="str">
        <f t="shared" si="7"/>
        <v>200478388</v>
      </c>
      <c r="C81" s="319">
        <f t="shared" si="8"/>
        <v>43100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КЕПИТЪЛ КОНСЕПТ ЛИМИТЕД АД</v>
      </c>
      <c r="B82" s="81" t="str">
        <f t="shared" si="7"/>
        <v>200478388</v>
      </c>
      <c r="C82" s="319">
        <f t="shared" si="8"/>
        <v>43100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1279</v>
      </c>
    </row>
    <row r="83" spans="1:8" ht="15.75">
      <c r="A83" s="81" t="str">
        <f t="shared" si="6"/>
        <v>КЕПИТЪЛ КОНСЕПТ ЛИМИТЕД АД</v>
      </c>
      <c r="B83" s="81" t="str">
        <f t="shared" si="7"/>
        <v>200478388</v>
      </c>
      <c r="C83" s="319">
        <f t="shared" si="8"/>
        <v>43100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КЕПИТЪЛ КОНСЕПТ ЛИМИТЕД АД</v>
      </c>
      <c r="B84" s="81" t="str">
        <f t="shared" si="7"/>
        <v>200478388</v>
      </c>
      <c r="C84" s="319">
        <f t="shared" si="8"/>
        <v>43100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КЕПИТЪЛ КОНСЕПТ ЛИМИТЕД АД</v>
      </c>
      <c r="B85" s="81" t="str">
        <f t="shared" si="7"/>
        <v>200478388</v>
      </c>
      <c r="C85" s="319">
        <f t="shared" si="8"/>
        <v>43100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1279</v>
      </c>
    </row>
    <row r="86" spans="1:8" ht="15.75">
      <c r="A86" s="81" t="str">
        <f t="shared" si="6"/>
        <v>КЕПИТЪЛ КОНСЕПТ ЛИМИТЕД АД</v>
      </c>
      <c r="B86" s="81" t="str">
        <f t="shared" si="7"/>
        <v>200478388</v>
      </c>
      <c r="C86" s="319">
        <f t="shared" si="8"/>
        <v>43100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1295</v>
      </c>
    </row>
    <row r="87" spans="1:8" ht="15.75">
      <c r="A87" s="81" t="str">
        <f t="shared" si="6"/>
        <v>КЕПИТЪЛ КОНСЕПТ ЛИМИТЕД АД</v>
      </c>
      <c r="B87" s="81" t="str">
        <f t="shared" si="7"/>
        <v>200478388</v>
      </c>
      <c r="C87" s="319">
        <f t="shared" si="8"/>
        <v>43100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-6439</v>
      </c>
    </row>
    <row r="88" spans="1:8" ht="15.75">
      <c r="A88" s="81" t="str">
        <f t="shared" si="6"/>
        <v>КЕПИТЪЛ КОНСЕПТ ЛИМИТЕД АД</v>
      </c>
      <c r="B88" s="81" t="str">
        <f t="shared" si="7"/>
        <v>200478388</v>
      </c>
      <c r="C88" s="319">
        <f t="shared" si="8"/>
        <v>43100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КЕПИТЪЛ КОНСЕПТ ЛИМИТЕД АД</v>
      </c>
      <c r="B89" s="81" t="str">
        <f t="shared" si="7"/>
        <v>200478388</v>
      </c>
      <c r="C89" s="319">
        <f t="shared" si="8"/>
        <v>43100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-6439</v>
      </c>
    </row>
    <row r="90" spans="1:8" ht="15.75">
      <c r="A90" s="81" t="str">
        <f t="shared" si="6"/>
        <v>КЕПИТЪЛ КОНСЕПТ ЛИМИТЕД АД</v>
      </c>
      <c r="B90" s="81" t="str">
        <f t="shared" si="7"/>
        <v>200478388</v>
      </c>
      <c r="C90" s="319">
        <f t="shared" si="8"/>
        <v>43100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КЕПИТЪЛ КОНСЕПТ ЛИМИТЕД АД</v>
      </c>
      <c r="B91" s="81" t="str">
        <f t="shared" si="7"/>
        <v>200478388</v>
      </c>
      <c r="C91" s="319">
        <f t="shared" si="8"/>
        <v>43100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КЕПИТЪЛ КОНСЕПТ ЛИМИТЕД АД</v>
      </c>
      <c r="B92" s="81" t="str">
        <f t="shared" si="7"/>
        <v>200478388</v>
      </c>
      <c r="C92" s="319">
        <f t="shared" si="8"/>
        <v>43100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-4859</v>
      </c>
    </row>
    <row r="93" spans="1:8" ht="15.75">
      <c r="A93" s="81" t="str">
        <f t="shared" si="6"/>
        <v>КЕПИТЪЛ КОНСЕПТ ЛИМИТЕД АД</v>
      </c>
      <c r="B93" s="81" t="str">
        <f t="shared" si="7"/>
        <v>200478388</v>
      </c>
      <c r="C93" s="319">
        <f t="shared" si="8"/>
        <v>43100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-11298</v>
      </c>
    </row>
    <row r="94" spans="1:8" ht="15.75">
      <c r="A94" s="81" t="str">
        <f t="shared" si="6"/>
        <v>КЕПИТЪЛ КОНСЕПТ ЛИМИТЕД АД</v>
      </c>
      <c r="B94" s="81" t="str">
        <f t="shared" si="7"/>
        <v>200478388</v>
      </c>
      <c r="C94" s="319">
        <f t="shared" si="8"/>
        <v>43100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2141464</v>
      </c>
    </row>
    <row r="95" spans="1:8" ht="15.75">
      <c r="A95" s="81" t="str">
        <f t="shared" si="6"/>
        <v>КЕПИТЪЛ КОНСЕПТ ЛИМИТЕД АД</v>
      </c>
      <c r="B95" s="81" t="str">
        <f t="shared" si="7"/>
        <v>200478388</v>
      </c>
      <c r="C95" s="319">
        <f t="shared" si="8"/>
        <v>43100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КЕПИТЪЛ КОНСЕПТ ЛИМИТЕД АД</v>
      </c>
      <c r="B96" s="81" t="str">
        <f t="shared" si="7"/>
        <v>200478388</v>
      </c>
      <c r="C96" s="319">
        <f t="shared" si="8"/>
        <v>43100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25114</v>
      </c>
    </row>
    <row r="97" spans="1:8" ht="15.75">
      <c r="A97" s="81" t="str">
        <f t="shared" si="6"/>
        <v>КЕПИТЪЛ КОНСЕПТ ЛИМИТЕД АД</v>
      </c>
      <c r="B97" s="81" t="str">
        <f t="shared" si="7"/>
        <v>200478388</v>
      </c>
      <c r="C97" s="319">
        <f t="shared" si="8"/>
        <v>43100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КЕПИТЪЛ КОНСЕПТ ЛИМИТЕД АД</v>
      </c>
      <c r="B98" s="81" t="str">
        <f t="shared" si="7"/>
        <v>200478388</v>
      </c>
      <c r="C98" s="319">
        <f t="shared" si="8"/>
        <v>43100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КЕПИТЪЛ КОНСЕПТ ЛИМИТЕД АД</v>
      </c>
      <c r="B99" s="81" t="str">
        <f aca="true" t="shared" si="10" ref="B99:B125">pdeBulstat</f>
        <v>200478388</v>
      </c>
      <c r="C99" s="319">
        <f aca="true" t="shared" si="11" ref="C99:C125">endDate</f>
        <v>43100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КЕПИТЪЛ КОНСЕПТ ЛИМИТЕД АД</v>
      </c>
      <c r="B100" s="81" t="str">
        <f t="shared" si="10"/>
        <v>200478388</v>
      </c>
      <c r="C100" s="319">
        <f t="shared" si="11"/>
        <v>43100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КЕПИТЪЛ КОНСЕПТ ЛИМИТЕД АД</v>
      </c>
      <c r="B101" s="81" t="str">
        <f t="shared" si="10"/>
        <v>200478388</v>
      </c>
      <c r="C101" s="319">
        <f t="shared" si="11"/>
        <v>43100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КЕПИТЪЛ КОНСЕПТ ЛИМИТЕД АД</v>
      </c>
      <c r="B102" s="81" t="str">
        <f t="shared" si="10"/>
        <v>200478388</v>
      </c>
      <c r="C102" s="319">
        <f t="shared" si="11"/>
        <v>43100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25114</v>
      </c>
    </row>
    <row r="103" spans="1:8" ht="15.75">
      <c r="A103" s="81" t="str">
        <f t="shared" si="9"/>
        <v>КЕПИТЪЛ КОНСЕПТ ЛИМИТЕД АД</v>
      </c>
      <c r="B103" s="81" t="str">
        <f t="shared" si="10"/>
        <v>200478388</v>
      </c>
      <c r="C103" s="319">
        <f t="shared" si="11"/>
        <v>43100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КЕПИТЪЛ КОНСЕПТ ЛИМИТЕД АД</v>
      </c>
      <c r="B104" s="81" t="str">
        <f t="shared" si="10"/>
        <v>200478388</v>
      </c>
      <c r="C104" s="319">
        <f t="shared" si="11"/>
        <v>43100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КЕПИТЪЛ КОНСЕПТ ЛИМИТЕД АД</v>
      </c>
      <c r="B105" s="81" t="str">
        <f t="shared" si="10"/>
        <v>200478388</v>
      </c>
      <c r="C105" s="319">
        <f t="shared" si="11"/>
        <v>43100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КЕПИТЪЛ КОНСЕПТ ЛИМИТЕД АД</v>
      </c>
      <c r="B106" s="81" t="str">
        <f t="shared" si="10"/>
        <v>200478388</v>
      </c>
      <c r="C106" s="319">
        <f t="shared" si="11"/>
        <v>43100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КЕПИТЪЛ КОНСЕПТ ЛИМИТЕД АД</v>
      </c>
      <c r="B107" s="81" t="str">
        <f t="shared" si="10"/>
        <v>200478388</v>
      </c>
      <c r="C107" s="319">
        <f t="shared" si="11"/>
        <v>43100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25114</v>
      </c>
    </row>
    <row r="108" spans="1:8" ht="15.75">
      <c r="A108" s="81" t="str">
        <f t="shared" si="9"/>
        <v>КЕПИТЪЛ КОНСЕПТ ЛИМИТЕД АД</v>
      </c>
      <c r="B108" s="81" t="str">
        <f t="shared" si="10"/>
        <v>200478388</v>
      </c>
      <c r="C108" s="319">
        <f t="shared" si="11"/>
        <v>43100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КЕПИТЪЛ КОНСЕПТ ЛИМИТЕД АД</v>
      </c>
      <c r="B109" s="81" t="str">
        <f t="shared" si="10"/>
        <v>200478388</v>
      </c>
      <c r="C109" s="319">
        <f t="shared" si="11"/>
        <v>43100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КЕПИТЪЛ КОНСЕПТ ЛИМИТЕД АД</v>
      </c>
      <c r="B110" s="81" t="str">
        <f t="shared" si="10"/>
        <v>200478388</v>
      </c>
      <c r="C110" s="319">
        <f t="shared" si="11"/>
        <v>43100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2379</v>
      </c>
    </row>
    <row r="111" spans="1:8" ht="15.75">
      <c r="A111" s="81" t="str">
        <f t="shared" si="9"/>
        <v>КЕПИТЪЛ КОНСЕПТ ЛИМИТЕД АД</v>
      </c>
      <c r="B111" s="81" t="str">
        <f t="shared" si="10"/>
        <v>200478388</v>
      </c>
      <c r="C111" s="319">
        <f t="shared" si="11"/>
        <v>43100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628</v>
      </c>
    </row>
    <row r="112" spans="1:8" ht="15.75">
      <c r="A112" s="81" t="str">
        <f t="shared" si="9"/>
        <v>КЕПИТЪЛ КОНСЕПТ ЛИМИТЕД АД</v>
      </c>
      <c r="B112" s="81" t="str">
        <f t="shared" si="10"/>
        <v>200478388</v>
      </c>
      <c r="C112" s="319">
        <f t="shared" si="11"/>
        <v>43100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КЕПИТЪЛ КОНСЕПТ ЛИМИТЕД АД</v>
      </c>
      <c r="B113" s="81" t="str">
        <f t="shared" si="10"/>
        <v>200478388</v>
      </c>
      <c r="C113" s="319">
        <f t="shared" si="11"/>
        <v>43100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1043</v>
      </c>
    </row>
    <row r="114" spans="1:8" ht="15.75">
      <c r="A114" s="81" t="str">
        <f t="shared" si="9"/>
        <v>КЕПИТЪЛ КОНСЕПТ ЛИМИТЕД АД</v>
      </c>
      <c r="B114" s="81" t="str">
        <f t="shared" si="10"/>
        <v>200478388</v>
      </c>
      <c r="C114" s="319">
        <f t="shared" si="11"/>
        <v>43100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175</v>
      </c>
    </row>
    <row r="115" spans="1:8" ht="15.75">
      <c r="A115" s="81" t="str">
        <f t="shared" si="9"/>
        <v>КЕПИТЪЛ КОНСЕПТ ЛИМИТЕД АД</v>
      </c>
      <c r="B115" s="81" t="str">
        <f t="shared" si="10"/>
        <v>200478388</v>
      </c>
      <c r="C115" s="319">
        <f t="shared" si="11"/>
        <v>43100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51</v>
      </c>
    </row>
    <row r="116" spans="1:8" ht="15.75">
      <c r="A116" s="81" t="str">
        <f t="shared" si="9"/>
        <v>КЕПИТЪЛ КОНСЕПТ ЛИМИТЕД АД</v>
      </c>
      <c r="B116" s="81" t="str">
        <f t="shared" si="10"/>
        <v>200478388</v>
      </c>
      <c r="C116" s="319">
        <f t="shared" si="11"/>
        <v>43100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96</v>
      </c>
    </row>
    <row r="117" spans="1:8" ht="15.75">
      <c r="A117" s="81" t="str">
        <f t="shared" si="9"/>
        <v>КЕПИТЪЛ КОНСЕПТ ЛИМИТЕД АД</v>
      </c>
      <c r="B117" s="81" t="str">
        <f t="shared" si="10"/>
        <v>200478388</v>
      </c>
      <c r="C117" s="319">
        <f t="shared" si="11"/>
        <v>43100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386</v>
      </c>
    </row>
    <row r="118" spans="1:8" ht="15.75">
      <c r="A118" s="81" t="str">
        <f t="shared" si="9"/>
        <v>КЕПИТЪЛ КОНСЕПТ ЛИМИТЕД АД</v>
      </c>
      <c r="B118" s="81" t="str">
        <f t="shared" si="10"/>
        <v>200478388</v>
      </c>
      <c r="C118" s="319">
        <f t="shared" si="11"/>
        <v>43100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2238</v>
      </c>
    </row>
    <row r="119" spans="1:8" ht="15.75">
      <c r="A119" s="81" t="str">
        <f t="shared" si="9"/>
        <v>КЕПИТЪЛ КОНСЕПТ ЛИМИТЕД АД</v>
      </c>
      <c r="B119" s="81" t="str">
        <f t="shared" si="10"/>
        <v>200478388</v>
      </c>
      <c r="C119" s="319">
        <f t="shared" si="11"/>
        <v>43100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76</v>
      </c>
    </row>
    <row r="120" spans="1:8" ht="15.75">
      <c r="A120" s="81" t="str">
        <f t="shared" si="9"/>
        <v>КЕПИТЪЛ КОНСЕПТ ЛИМИТЕД АД</v>
      </c>
      <c r="B120" s="81" t="str">
        <f t="shared" si="10"/>
        <v>200478388</v>
      </c>
      <c r="C120" s="319">
        <f t="shared" si="11"/>
        <v>43100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4693</v>
      </c>
    </row>
    <row r="121" spans="1:8" ht="15.75">
      <c r="A121" s="81" t="str">
        <f t="shared" si="9"/>
        <v>КЕПИТЪЛ КОНСЕПТ ЛИМИТЕД АД</v>
      </c>
      <c r="B121" s="81" t="str">
        <f t="shared" si="10"/>
        <v>200478388</v>
      </c>
      <c r="C121" s="319">
        <f t="shared" si="11"/>
        <v>43100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КЕПИТЪЛ КОНСЕПТ ЛИМИТЕД АД</v>
      </c>
      <c r="B122" s="81" t="str">
        <f t="shared" si="10"/>
        <v>200478388</v>
      </c>
      <c r="C122" s="319">
        <f t="shared" si="11"/>
        <v>43100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КЕПИТЪЛ КОНСЕПТ ЛИМИТЕД АД</v>
      </c>
      <c r="B123" s="81" t="str">
        <f t="shared" si="10"/>
        <v>200478388</v>
      </c>
      <c r="C123" s="319">
        <f t="shared" si="11"/>
        <v>43100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КЕПИТЪЛ КОНСЕПТ ЛИМИТЕД АД</v>
      </c>
      <c r="B124" s="81" t="str">
        <f t="shared" si="10"/>
        <v>200478388</v>
      </c>
      <c r="C124" s="319">
        <f t="shared" si="11"/>
        <v>43100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4693</v>
      </c>
    </row>
    <row r="125" spans="1:8" ht="15.75">
      <c r="A125" s="81" t="str">
        <f t="shared" si="9"/>
        <v>КЕПИТЪЛ КОНСЕПТ ЛИМИТЕД АД</v>
      </c>
      <c r="B125" s="81" t="str">
        <f t="shared" si="10"/>
        <v>200478388</v>
      </c>
      <c r="C125" s="319">
        <f t="shared" si="11"/>
        <v>43100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2171271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КЕПИТЪЛ КОНСЕПТ ЛИМИТЕД АД</v>
      </c>
      <c r="B127" s="81" t="str">
        <f aca="true" t="shared" si="13" ref="B127:B158">pdeBulstat</f>
        <v>200478388</v>
      </c>
      <c r="C127" s="319">
        <f aca="true" t="shared" si="14" ref="C127:C158">endDate</f>
        <v>43100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101</v>
      </c>
    </row>
    <row r="128" spans="1:8" ht="15.75">
      <c r="A128" s="81" t="str">
        <f t="shared" si="12"/>
        <v>КЕПИТЪЛ КОНСЕПТ ЛИМИТЕД АД</v>
      </c>
      <c r="B128" s="81" t="str">
        <f t="shared" si="13"/>
        <v>200478388</v>
      </c>
      <c r="C128" s="319">
        <f t="shared" si="14"/>
        <v>43100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555</v>
      </c>
    </row>
    <row r="129" spans="1:8" ht="15.75">
      <c r="A129" s="81" t="str">
        <f t="shared" si="12"/>
        <v>КЕПИТЪЛ КОНСЕПТ ЛИМИТЕД АД</v>
      </c>
      <c r="B129" s="81" t="str">
        <f t="shared" si="13"/>
        <v>200478388</v>
      </c>
      <c r="C129" s="319">
        <f t="shared" si="14"/>
        <v>43100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83</v>
      </c>
    </row>
    <row r="130" spans="1:8" ht="15.75">
      <c r="A130" s="81" t="str">
        <f t="shared" si="12"/>
        <v>КЕПИТЪЛ КОНСЕПТ ЛИМИТЕД АД</v>
      </c>
      <c r="B130" s="81" t="str">
        <f t="shared" si="13"/>
        <v>200478388</v>
      </c>
      <c r="C130" s="319">
        <f t="shared" si="14"/>
        <v>43100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563</v>
      </c>
    </row>
    <row r="131" spans="1:8" ht="15.75">
      <c r="A131" s="81" t="str">
        <f t="shared" si="12"/>
        <v>КЕПИТЪЛ КОНСЕПТ ЛИМИТЕД АД</v>
      </c>
      <c r="B131" s="81" t="str">
        <f t="shared" si="13"/>
        <v>200478388</v>
      </c>
      <c r="C131" s="319">
        <f t="shared" si="14"/>
        <v>43100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81</v>
      </c>
    </row>
    <row r="132" spans="1:8" ht="15.75">
      <c r="A132" s="81" t="str">
        <f t="shared" si="12"/>
        <v>КЕПИТЪЛ КОНСЕПТ ЛИМИТЕД АД</v>
      </c>
      <c r="B132" s="81" t="str">
        <f t="shared" si="13"/>
        <v>200478388</v>
      </c>
      <c r="C132" s="319">
        <f t="shared" si="14"/>
        <v>43100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2573</v>
      </c>
    </row>
    <row r="133" spans="1:8" ht="15.75">
      <c r="A133" s="81" t="str">
        <f t="shared" si="12"/>
        <v>КЕПИТЪЛ КОНСЕПТ ЛИМИТЕД АД</v>
      </c>
      <c r="B133" s="81" t="str">
        <f t="shared" si="13"/>
        <v>200478388</v>
      </c>
      <c r="C133" s="319">
        <f t="shared" si="14"/>
        <v>43100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КЕПИТЪЛ КОНСЕПТ ЛИМИТЕД АД</v>
      </c>
      <c r="B134" s="81" t="str">
        <f t="shared" si="13"/>
        <v>200478388</v>
      </c>
      <c r="C134" s="319">
        <f t="shared" si="14"/>
        <v>43100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1942</v>
      </c>
    </row>
    <row r="135" spans="1:8" ht="15.75">
      <c r="A135" s="81" t="str">
        <f t="shared" si="12"/>
        <v>КЕПИТЪЛ КОНСЕПТ ЛИМИТЕД АД</v>
      </c>
      <c r="B135" s="81" t="str">
        <f t="shared" si="13"/>
        <v>200478388</v>
      </c>
      <c r="C135" s="319">
        <f t="shared" si="14"/>
        <v>43100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КЕПИТЪЛ КОНСЕПТ ЛИМИТЕД АД</v>
      </c>
      <c r="B136" s="81" t="str">
        <f t="shared" si="13"/>
        <v>200478388</v>
      </c>
      <c r="C136" s="319">
        <f t="shared" si="14"/>
        <v>43100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КЕПИТЪЛ КОНСЕПТ ЛИМИТЕД АД</v>
      </c>
      <c r="B137" s="81" t="str">
        <f t="shared" si="13"/>
        <v>200478388</v>
      </c>
      <c r="C137" s="319">
        <f t="shared" si="14"/>
        <v>43100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5898</v>
      </c>
    </row>
    <row r="138" spans="1:8" ht="15.75">
      <c r="A138" s="81" t="str">
        <f t="shared" si="12"/>
        <v>КЕПИТЪЛ КОНСЕПТ ЛИМИТЕД АД</v>
      </c>
      <c r="B138" s="81" t="str">
        <f t="shared" si="13"/>
        <v>200478388</v>
      </c>
      <c r="C138" s="319">
        <f t="shared" si="14"/>
        <v>43100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1069</v>
      </c>
    </row>
    <row r="139" spans="1:8" ht="15.75">
      <c r="A139" s="81" t="str">
        <f t="shared" si="12"/>
        <v>КЕПИТЪЛ КОНСЕПТ ЛИМИТЕД АД</v>
      </c>
      <c r="B139" s="81" t="str">
        <f t="shared" si="13"/>
        <v>200478388</v>
      </c>
      <c r="C139" s="319">
        <f t="shared" si="14"/>
        <v>43100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КЕПИТЪЛ КОНСЕПТ ЛИМИТЕД АД</v>
      </c>
      <c r="B140" s="81" t="str">
        <f t="shared" si="13"/>
        <v>200478388</v>
      </c>
      <c r="C140" s="319">
        <f t="shared" si="14"/>
        <v>43100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5</v>
      </c>
    </row>
    <row r="141" spans="1:8" ht="15.75">
      <c r="A141" s="81" t="str">
        <f t="shared" si="12"/>
        <v>КЕПИТЪЛ КОНСЕПТ ЛИМИТЕД АД</v>
      </c>
      <c r="B141" s="81" t="str">
        <f t="shared" si="13"/>
        <v>200478388</v>
      </c>
      <c r="C141" s="319">
        <f t="shared" si="14"/>
        <v>43100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15</v>
      </c>
    </row>
    <row r="142" spans="1:8" ht="15.75">
      <c r="A142" s="81" t="str">
        <f t="shared" si="12"/>
        <v>КЕПИТЪЛ КОНСЕПТ ЛИМИТЕД АД</v>
      </c>
      <c r="B142" s="81" t="str">
        <f t="shared" si="13"/>
        <v>200478388</v>
      </c>
      <c r="C142" s="319">
        <f t="shared" si="14"/>
        <v>43100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1089</v>
      </c>
    </row>
    <row r="143" spans="1:8" ht="15.75">
      <c r="A143" s="81" t="str">
        <f t="shared" si="12"/>
        <v>КЕПИТЪЛ КОНСЕПТ ЛИМИТЕД АД</v>
      </c>
      <c r="B143" s="81" t="str">
        <f t="shared" si="13"/>
        <v>200478388</v>
      </c>
      <c r="C143" s="319">
        <f t="shared" si="14"/>
        <v>43100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6987</v>
      </c>
    </row>
    <row r="144" spans="1:8" ht="15.75">
      <c r="A144" s="81" t="str">
        <f t="shared" si="12"/>
        <v>КЕПИТЪЛ КОНСЕПТ ЛИМИТЕД АД</v>
      </c>
      <c r="B144" s="81" t="str">
        <f t="shared" si="13"/>
        <v>200478388</v>
      </c>
      <c r="C144" s="319">
        <f t="shared" si="14"/>
        <v>43100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КЕПИТЪЛ КОНСЕПТ ЛИМИТЕД АД</v>
      </c>
      <c r="B145" s="81" t="str">
        <f t="shared" si="13"/>
        <v>200478388</v>
      </c>
      <c r="C145" s="319">
        <f t="shared" si="14"/>
        <v>43100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КЕПИТЪЛ КОНСЕПТ ЛИМИТЕД АД</v>
      </c>
      <c r="B146" s="81" t="str">
        <f t="shared" si="13"/>
        <v>200478388</v>
      </c>
      <c r="C146" s="319">
        <f t="shared" si="14"/>
        <v>43100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КЕПИТЪЛ КОНСЕПТ ЛИМИТЕД АД</v>
      </c>
      <c r="B147" s="81" t="str">
        <f t="shared" si="13"/>
        <v>200478388</v>
      </c>
      <c r="C147" s="319">
        <f t="shared" si="14"/>
        <v>43100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6987</v>
      </c>
    </row>
    <row r="148" spans="1:8" ht="15.75">
      <c r="A148" s="81" t="str">
        <f t="shared" si="12"/>
        <v>КЕПИТЪЛ КОНСЕПТ ЛИМИТЕД АД</v>
      </c>
      <c r="B148" s="81" t="str">
        <f t="shared" si="13"/>
        <v>200478388</v>
      </c>
      <c r="C148" s="319">
        <f t="shared" si="14"/>
        <v>43100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КЕПИТЪЛ КОНСЕПТ ЛИМИТЕД АД</v>
      </c>
      <c r="B149" s="81" t="str">
        <f t="shared" si="13"/>
        <v>200478388</v>
      </c>
      <c r="C149" s="319">
        <f t="shared" si="14"/>
        <v>43100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4</v>
      </c>
    </row>
    <row r="150" spans="1:8" ht="15.75">
      <c r="A150" s="81" t="str">
        <f t="shared" si="12"/>
        <v>КЕПИТЪЛ КОНСЕПТ ЛИМИТЕД АД</v>
      </c>
      <c r="B150" s="81" t="str">
        <f t="shared" si="13"/>
        <v>200478388</v>
      </c>
      <c r="C150" s="319">
        <f t="shared" si="14"/>
        <v>43100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5</v>
      </c>
    </row>
    <row r="151" spans="1:8" ht="15.75">
      <c r="A151" s="81" t="str">
        <f t="shared" si="12"/>
        <v>КЕПИТЪЛ КОНСЕПТ ЛИМИТЕД АД</v>
      </c>
      <c r="B151" s="81" t="str">
        <f t="shared" si="13"/>
        <v>200478388</v>
      </c>
      <c r="C151" s="319">
        <f t="shared" si="14"/>
        <v>43100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-1</v>
      </c>
    </row>
    <row r="152" spans="1:8" ht="15.75">
      <c r="A152" s="81" t="str">
        <f t="shared" si="12"/>
        <v>КЕПИТЪЛ КОНСЕПТ ЛИМИТЕД АД</v>
      </c>
      <c r="B152" s="81" t="str">
        <f t="shared" si="13"/>
        <v>200478388</v>
      </c>
      <c r="C152" s="319">
        <f t="shared" si="14"/>
        <v>43100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КЕПИТЪЛ КОНСЕПТ ЛИМИТЕД АД</v>
      </c>
      <c r="B153" s="81" t="str">
        <f t="shared" si="13"/>
        <v>200478388</v>
      </c>
      <c r="C153" s="319">
        <f t="shared" si="14"/>
        <v>43100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КЕПИТЪЛ КОНСЕПТ ЛИМИТЕД АД</v>
      </c>
      <c r="B154" s="81" t="str">
        <f t="shared" si="13"/>
        <v>200478388</v>
      </c>
      <c r="C154" s="319">
        <f t="shared" si="14"/>
        <v>43100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КЕПИТЪЛ КОНСЕПТ ЛИМИТЕД АД</v>
      </c>
      <c r="B155" s="81" t="str">
        <f t="shared" si="13"/>
        <v>200478388</v>
      </c>
      <c r="C155" s="319">
        <f t="shared" si="14"/>
        <v>43100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КЕПИТЪЛ КОНСЕПТ ЛИМИТЕД АД</v>
      </c>
      <c r="B156" s="81" t="str">
        <f t="shared" si="13"/>
        <v>200478388</v>
      </c>
      <c r="C156" s="319">
        <f t="shared" si="14"/>
        <v>43100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6991</v>
      </c>
    </row>
    <row r="157" spans="1:8" ht="15.75">
      <c r="A157" s="81" t="str">
        <f t="shared" si="12"/>
        <v>КЕПИТЪЛ КОНСЕПТ ЛИМИТЕД АД</v>
      </c>
      <c r="B157" s="81" t="str">
        <f t="shared" si="13"/>
        <v>200478388</v>
      </c>
      <c r="C157" s="319">
        <f t="shared" si="14"/>
        <v>43100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КЕПИТЪЛ КОНСЕПТ ЛИМИТЕД АД</v>
      </c>
      <c r="B158" s="81" t="str">
        <f t="shared" si="13"/>
        <v>200478388</v>
      </c>
      <c r="C158" s="319">
        <f t="shared" si="14"/>
        <v>43100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253</v>
      </c>
    </row>
    <row r="159" spans="1:8" ht="15.75">
      <c r="A159" s="81" t="str">
        <f aca="true" t="shared" si="15" ref="A159:A179">pdeName</f>
        <v>КЕПИТЪЛ КОНСЕПТ ЛИМИТЕД АД</v>
      </c>
      <c r="B159" s="81" t="str">
        <f aca="true" t="shared" si="16" ref="B159:B179">pdeBulstat</f>
        <v>200478388</v>
      </c>
      <c r="C159" s="319">
        <f aca="true" t="shared" si="17" ref="C159:C179">endDate</f>
        <v>43100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1720</v>
      </c>
    </row>
    <row r="160" spans="1:8" ht="15.75">
      <c r="A160" s="81" t="str">
        <f t="shared" si="15"/>
        <v>КЕПИТЪЛ КОНСЕПТ ЛИМИТЕД АД</v>
      </c>
      <c r="B160" s="81" t="str">
        <f t="shared" si="16"/>
        <v>200478388</v>
      </c>
      <c r="C160" s="319">
        <f t="shared" si="17"/>
        <v>43100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73</v>
      </c>
    </row>
    <row r="161" spans="1:8" ht="15.75">
      <c r="A161" s="81" t="str">
        <f t="shared" si="15"/>
        <v>КЕПИТЪЛ КОНСЕПТ ЛИМИТЕД АД</v>
      </c>
      <c r="B161" s="81" t="str">
        <f t="shared" si="16"/>
        <v>200478388</v>
      </c>
      <c r="C161" s="319">
        <f t="shared" si="17"/>
        <v>43100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2046</v>
      </c>
    </row>
    <row r="162" spans="1:8" ht="15.75">
      <c r="A162" s="81" t="str">
        <f t="shared" si="15"/>
        <v>КЕПИТЪЛ КОНСЕПТ ЛИМИТЕД АД</v>
      </c>
      <c r="B162" s="81" t="str">
        <f t="shared" si="16"/>
        <v>200478388</v>
      </c>
      <c r="C162" s="319">
        <f t="shared" si="17"/>
        <v>43100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КЕПИТЪЛ КОНСЕПТ ЛИМИТЕД АД</v>
      </c>
      <c r="B163" s="81" t="str">
        <f t="shared" si="16"/>
        <v>200478388</v>
      </c>
      <c r="C163" s="319">
        <f t="shared" si="17"/>
        <v>43100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КЕПИТЪЛ КОНСЕПТ ЛИМИТЕД АД</v>
      </c>
      <c r="B164" s="81" t="str">
        <f t="shared" si="16"/>
        <v>200478388</v>
      </c>
      <c r="C164" s="319">
        <f t="shared" si="17"/>
        <v>43100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86</v>
      </c>
    </row>
    <row r="165" spans="1:8" ht="15.75">
      <c r="A165" s="81" t="str">
        <f t="shared" si="15"/>
        <v>КЕПИТЪЛ КОНСЕПТ ЛИМИТЕД АД</v>
      </c>
      <c r="B165" s="81" t="str">
        <f t="shared" si="16"/>
        <v>200478388</v>
      </c>
      <c r="C165" s="319">
        <f t="shared" si="17"/>
        <v>43100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КЕПИТЪЛ КОНСЕПТ ЛИМИТЕД АД</v>
      </c>
      <c r="B166" s="81" t="str">
        <f t="shared" si="16"/>
        <v>200478388</v>
      </c>
      <c r="C166" s="319">
        <f t="shared" si="17"/>
        <v>43100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КЕПИТЪЛ КОНСЕПТ ЛИМИТЕД АД</v>
      </c>
      <c r="B167" s="81" t="str">
        <f t="shared" si="16"/>
        <v>200478388</v>
      </c>
      <c r="C167" s="319">
        <f t="shared" si="17"/>
        <v>43100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КЕПИТЪЛ КОНСЕПТ ЛИМИТЕД АД</v>
      </c>
      <c r="B168" s="81" t="str">
        <f t="shared" si="16"/>
        <v>200478388</v>
      </c>
      <c r="C168" s="319">
        <f t="shared" si="17"/>
        <v>43100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КЕПИТЪЛ КОНСЕПТ ЛИМИТЕД АД</v>
      </c>
      <c r="B169" s="81" t="str">
        <f t="shared" si="16"/>
        <v>200478388</v>
      </c>
      <c r="C169" s="319">
        <f t="shared" si="17"/>
        <v>43100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86</v>
      </c>
    </row>
    <row r="170" spans="1:8" ht="15.75">
      <c r="A170" s="81" t="str">
        <f t="shared" si="15"/>
        <v>КЕПИТЪЛ КОНСЕПТ ЛИМИТЕД АД</v>
      </c>
      <c r="B170" s="81" t="str">
        <f t="shared" si="16"/>
        <v>200478388</v>
      </c>
      <c r="C170" s="319">
        <f t="shared" si="17"/>
        <v>43100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2132</v>
      </c>
    </row>
    <row r="171" spans="1:8" ht="15.75">
      <c r="A171" s="81" t="str">
        <f t="shared" si="15"/>
        <v>КЕПИТЪЛ КОНСЕПТ ЛИМИТЕД АД</v>
      </c>
      <c r="B171" s="81" t="str">
        <f t="shared" si="16"/>
        <v>200478388</v>
      </c>
      <c r="C171" s="319">
        <f t="shared" si="17"/>
        <v>43100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4855</v>
      </c>
    </row>
    <row r="172" spans="1:8" ht="15.75">
      <c r="A172" s="81" t="str">
        <f t="shared" si="15"/>
        <v>КЕПИТЪЛ КОНСЕПТ ЛИМИТЕД АД</v>
      </c>
      <c r="B172" s="81" t="str">
        <f t="shared" si="16"/>
        <v>200478388</v>
      </c>
      <c r="C172" s="319">
        <f t="shared" si="17"/>
        <v>43100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КЕПИТЪЛ КОНСЕПТ ЛИМИТЕД АД</v>
      </c>
      <c r="B173" s="81" t="str">
        <f t="shared" si="16"/>
        <v>200478388</v>
      </c>
      <c r="C173" s="319">
        <f t="shared" si="17"/>
        <v>43100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КЕПИТЪЛ КОНСЕПТ ЛИМИТЕД АД</v>
      </c>
      <c r="B174" s="81" t="str">
        <f t="shared" si="16"/>
        <v>200478388</v>
      </c>
      <c r="C174" s="319">
        <f t="shared" si="17"/>
        <v>43100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2132</v>
      </c>
    </row>
    <row r="175" spans="1:8" ht="15.75">
      <c r="A175" s="81" t="str">
        <f t="shared" si="15"/>
        <v>КЕПИТЪЛ КОНСЕПТ ЛИМИТЕД АД</v>
      </c>
      <c r="B175" s="81" t="str">
        <f t="shared" si="16"/>
        <v>200478388</v>
      </c>
      <c r="C175" s="319">
        <f t="shared" si="17"/>
        <v>43100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4855</v>
      </c>
    </row>
    <row r="176" spans="1:8" ht="15.75">
      <c r="A176" s="81" t="str">
        <f t="shared" si="15"/>
        <v>КЕПИТЪЛ КОНСЕПТ ЛИМИТЕД АД</v>
      </c>
      <c r="B176" s="81" t="str">
        <f t="shared" si="16"/>
        <v>200478388</v>
      </c>
      <c r="C176" s="319">
        <f t="shared" si="17"/>
        <v>43100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4859</v>
      </c>
    </row>
    <row r="177" spans="1:8" ht="15.75">
      <c r="A177" s="81" t="str">
        <f t="shared" si="15"/>
        <v>КЕПИТЪЛ КОНСЕПТ ЛИМИТЕД АД</v>
      </c>
      <c r="B177" s="81" t="str">
        <f t="shared" si="16"/>
        <v>200478388</v>
      </c>
      <c r="C177" s="319">
        <f t="shared" si="17"/>
        <v>43100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КЕПИТЪЛ КОНСЕПТ ЛИМИТЕД АД</v>
      </c>
      <c r="B178" s="81" t="str">
        <f t="shared" si="16"/>
        <v>200478388</v>
      </c>
      <c r="C178" s="319">
        <f t="shared" si="17"/>
        <v>43100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4859</v>
      </c>
    </row>
    <row r="179" spans="1:8" ht="15.75">
      <c r="A179" s="81" t="str">
        <f t="shared" si="15"/>
        <v>КЕПИТЪЛ КОНСЕПТ ЛИМИТЕД АД</v>
      </c>
      <c r="B179" s="81" t="str">
        <f t="shared" si="16"/>
        <v>200478388</v>
      </c>
      <c r="C179" s="319">
        <f t="shared" si="17"/>
        <v>43100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6991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КЕПИТЪЛ КОНСЕПТ ЛИМИТЕД АД</v>
      </c>
      <c r="B181" s="81" t="str">
        <f aca="true" t="shared" si="19" ref="B181:B216">pdeBulstat</f>
        <v>200478388</v>
      </c>
      <c r="C181" s="319">
        <f aca="true" t="shared" si="20" ref="C181:C216">endDate</f>
        <v>43100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2357</v>
      </c>
    </row>
    <row r="182" spans="1:8" ht="15.75">
      <c r="A182" s="81" t="str">
        <f t="shared" si="18"/>
        <v>КЕПИТЪЛ КОНСЕПТ ЛИМИТЕД АД</v>
      </c>
      <c r="B182" s="81" t="str">
        <f t="shared" si="19"/>
        <v>200478388</v>
      </c>
      <c r="C182" s="319">
        <f t="shared" si="20"/>
        <v>43100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-1571</v>
      </c>
    </row>
    <row r="183" spans="1:8" ht="15.75">
      <c r="A183" s="81" t="str">
        <f t="shared" si="18"/>
        <v>КЕПИТЪЛ КОНСЕПТ ЛИМИТЕД АД</v>
      </c>
      <c r="B183" s="81" t="str">
        <f t="shared" si="19"/>
        <v>200478388</v>
      </c>
      <c r="C183" s="319">
        <f t="shared" si="20"/>
        <v>43100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КЕПИТЪЛ КОНСЕПТ ЛИМИТЕД АД</v>
      </c>
      <c r="B184" s="81" t="str">
        <f t="shared" si="19"/>
        <v>200478388</v>
      </c>
      <c r="C184" s="319">
        <f t="shared" si="20"/>
        <v>43100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-1266</v>
      </c>
    </row>
    <row r="185" spans="1:8" ht="15.75">
      <c r="A185" s="81" t="str">
        <f t="shared" si="18"/>
        <v>КЕПИТЪЛ КОНСЕПТ ЛИМИТЕД АД</v>
      </c>
      <c r="B185" s="81" t="str">
        <f t="shared" si="19"/>
        <v>200478388</v>
      </c>
      <c r="C185" s="319">
        <f t="shared" si="20"/>
        <v>43100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-673</v>
      </c>
    </row>
    <row r="186" spans="1:8" ht="15.75">
      <c r="A186" s="81" t="str">
        <f t="shared" si="18"/>
        <v>КЕПИТЪЛ КОНСЕПТ ЛИМИТЕД АД</v>
      </c>
      <c r="B186" s="81" t="str">
        <f t="shared" si="19"/>
        <v>200478388</v>
      </c>
      <c r="C186" s="319">
        <f t="shared" si="20"/>
        <v>43100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</v>
      </c>
    </row>
    <row r="187" spans="1:8" ht="15.75">
      <c r="A187" s="81" t="str">
        <f t="shared" si="18"/>
        <v>КЕПИТЪЛ КОНСЕПТ ЛИМИТЕД АД</v>
      </c>
      <c r="B187" s="81" t="str">
        <f t="shared" si="19"/>
        <v>200478388</v>
      </c>
      <c r="C187" s="319">
        <f t="shared" si="20"/>
        <v>43100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КЕПИТЪЛ КОНСЕПТ ЛИМИТЕД АД</v>
      </c>
      <c r="B188" s="81" t="str">
        <f t="shared" si="19"/>
        <v>200478388</v>
      </c>
      <c r="C188" s="319">
        <f t="shared" si="20"/>
        <v>43100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-4</v>
      </c>
    </row>
    <row r="189" spans="1:8" ht="15.75">
      <c r="A189" s="81" t="str">
        <f t="shared" si="18"/>
        <v>КЕПИТЪЛ КОНСЕПТ ЛИМИТЕД АД</v>
      </c>
      <c r="B189" s="81" t="str">
        <f t="shared" si="19"/>
        <v>200478388</v>
      </c>
      <c r="C189" s="319">
        <f t="shared" si="20"/>
        <v>43100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КЕПИТЪЛ КОНСЕПТ ЛИМИТЕД АД</v>
      </c>
      <c r="B190" s="81" t="str">
        <f t="shared" si="19"/>
        <v>200478388</v>
      </c>
      <c r="C190" s="319">
        <f t="shared" si="20"/>
        <v>43100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-21</v>
      </c>
    </row>
    <row r="191" spans="1:8" ht="15.75">
      <c r="A191" s="81" t="str">
        <f t="shared" si="18"/>
        <v>КЕПИТЪЛ КОНСЕПТ ЛИМИТЕД АД</v>
      </c>
      <c r="B191" s="81" t="str">
        <f t="shared" si="19"/>
        <v>200478388</v>
      </c>
      <c r="C191" s="319">
        <f t="shared" si="20"/>
        <v>43100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-1181</v>
      </c>
    </row>
    <row r="192" spans="1:8" ht="15.75">
      <c r="A192" s="81" t="str">
        <f t="shared" si="18"/>
        <v>КЕПИТЪЛ КОНСЕПТ ЛИМИТЕД АД</v>
      </c>
      <c r="B192" s="81" t="str">
        <f t="shared" si="19"/>
        <v>200478388</v>
      </c>
      <c r="C192" s="319">
        <f t="shared" si="20"/>
        <v>43100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-73</v>
      </c>
    </row>
    <row r="193" spans="1:8" ht="15.75">
      <c r="A193" s="81" t="str">
        <f t="shared" si="18"/>
        <v>КЕПИТЪЛ КОНСЕПТ ЛИМИТЕД АД</v>
      </c>
      <c r="B193" s="81" t="str">
        <f t="shared" si="19"/>
        <v>200478388</v>
      </c>
      <c r="C193" s="319">
        <f t="shared" si="20"/>
        <v>43100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КЕПИТЪЛ КОНСЕПТ ЛИМИТЕД АД</v>
      </c>
      <c r="B194" s="81" t="str">
        <f t="shared" si="19"/>
        <v>200478388</v>
      </c>
      <c r="C194" s="319">
        <f t="shared" si="20"/>
        <v>43100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КЕПИТЪЛ КОНСЕПТ ЛИМИТЕД АД</v>
      </c>
      <c r="B195" s="81" t="str">
        <f t="shared" si="19"/>
        <v>200478388</v>
      </c>
      <c r="C195" s="319">
        <f t="shared" si="20"/>
        <v>43100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КЕПИТЪЛ КОНСЕПТ ЛИМИТЕД АД</v>
      </c>
      <c r="B196" s="81" t="str">
        <f t="shared" si="19"/>
        <v>200478388</v>
      </c>
      <c r="C196" s="319">
        <f t="shared" si="20"/>
        <v>43100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КЕПИТЪЛ КОНСЕПТ ЛИМИТЕД АД</v>
      </c>
      <c r="B197" s="81" t="str">
        <f t="shared" si="19"/>
        <v>200478388</v>
      </c>
      <c r="C197" s="319">
        <f t="shared" si="20"/>
        <v>43100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КЕПИТЪЛ КОНСЕПТ ЛИМИТЕД АД</v>
      </c>
      <c r="B198" s="81" t="str">
        <f t="shared" si="19"/>
        <v>200478388</v>
      </c>
      <c r="C198" s="319">
        <f t="shared" si="20"/>
        <v>43100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КЕПИТЪЛ КОНСЕПТ ЛИМИТЕД АД</v>
      </c>
      <c r="B199" s="81" t="str">
        <f t="shared" si="19"/>
        <v>200478388</v>
      </c>
      <c r="C199" s="319">
        <f t="shared" si="20"/>
        <v>43100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КЕПИТЪЛ КОНСЕПТ ЛИМИТЕД АД</v>
      </c>
      <c r="B200" s="81" t="str">
        <f t="shared" si="19"/>
        <v>200478388</v>
      </c>
      <c r="C200" s="319">
        <f t="shared" si="20"/>
        <v>43100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КЕПИТЪЛ КОНСЕПТ ЛИМИТЕД АД</v>
      </c>
      <c r="B201" s="81" t="str">
        <f t="shared" si="19"/>
        <v>200478388</v>
      </c>
      <c r="C201" s="319">
        <f t="shared" si="20"/>
        <v>43100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КЕПИТЪЛ КОНСЕПТ ЛИМИТЕД АД</v>
      </c>
      <c r="B202" s="81" t="str">
        <f t="shared" si="19"/>
        <v>200478388</v>
      </c>
      <c r="C202" s="319">
        <f t="shared" si="20"/>
        <v>43100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-73</v>
      </c>
    </row>
    <row r="203" spans="1:8" ht="15.75">
      <c r="A203" s="81" t="str">
        <f t="shared" si="18"/>
        <v>КЕПИТЪЛ КОНСЕПТ ЛИМИТЕД АД</v>
      </c>
      <c r="B203" s="81" t="str">
        <f t="shared" si="19"/>
        <v>200478388</v>
      </c>
      <c r="C203" s="319">
        <f t="shared" si="20"/>
        <v>43100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КЕПИТЪЛ КОНСЕПТ ЛИМИТЕД АД</v>
      </c>
      <c r="B204" s="81" t="str">
        <f t="shared" si="19"/>
        <v>200478388</v>
      </c>
      <c r="C204" s="319">
        <f t="shared" si="20"/>
        <v>43100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КЕПИТЪЛ КОНСЕПТ ЛИМИТЕД АД</v>
      </c>
      <c r="B205" s="81" t="str">
        <f t="shared" si="19"/>
        <v>200478388</v>
      </c>
      <c r="C205" s="319">
        <f t="shared" si="20"/>
        <v>43100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1305</v>
      </c>
    </row>
    <row r="206" spans="1:8" ht="15.75">
      <c r="A206" s="81" t="str">
        <f t="shared" si="18"/>
        <v>КЕПИТЪЛ КОНСЕПТ ЛИМИТЕД АД</v>
      </c>
      <c r="B206" s="81" t="str">
        <f t="shared" si="19"/>
        <v>200478388</v>
      </c>
      <c r="C206" s="319">
        <f t="shared" si="20"/>
        <v>43100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КЕПИТЪЛ КОНСЕПТ ЛИМИТЕД АД</v>
      </c>
      <c r="B207" s="81" t="str">
        <f t="shared" si="19"/>
        <v>200478388</v>
      </c>
      <c r="C207" s="319">
        <f t="shared" si="20"/>
        <v>43100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КЕПИТЪЛ КОНСЕПТ ЛИМИТЕД АД</v>
      </c>
      <c r="B208" s="81" t="str">
        <f t="shared" si="19"/>
        <v>200478388</v>
      </c>
      <c r="C208" s="319">
        <f t="shared" si="20"/>
        <v>43100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КЕПИТЪЛ КОНСЕПТ ЛИМИТЕД АД</v>
      </c>
      <c r="B209" s="81" t="str">
        <f t="shared" si="19"/>
        <v>200478388</v>
      </c>
      <c r="C209" s="319">
        <f t="shared" si="20"/>
        <v>43100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КЕПИТЪЛ КОНСЕПТ ЛИМИТЕД АД</v>
      </c>
      <c r="B210" s="81" t="str">
        <f t="shared" si="19"/>
        <v>200478388</v>
      </c>
      <c r="C210" s="319">
        <f t="shared" si="20"/>
        <v>43100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-15</v>
      </c>
    </row>
    <row r="211" spans="1:8" ht="15.75">
      <c r="A211" s="81" t="str">
        <f t="shared" si="18"/>
        <v>КЕПИТЪЛ КОНСЕПТ ЛИМИТЕД АД</v>
      </c>
      <c r="B211" s="81" t="str">
        <f t="shared" si="19"/>
        <v>200478388</v>
      </c>
      <c r="C211" s="319">
        <f t="shared" si="20"/>
        <v>43100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1290</v>
      </c>
    </row>
    <row r="212" spans="1:8" ht="15.75">
      <c r="A212" s="81" t="str">
        <f t="shared" si="18"/>
        <v>КЕПИТЪЛ КОНСЕПТ ЛИМИТЕД АД</v>
      </c>
      <c r="B212" s="81" t="str">
        <f t="shared" si="19"/>
        <v>200478388</v>
      </c>
      <c r="C212" s="319">
        <f t="shared" si="20"/>
        <v>43100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36</v>
      </c>
    </row>
    <row r="213" spans="1:8" ht="15.75">
      <c r="A213" s="81" t="str">
        <f t="shared" si="18"/>
        <v>КЕПИТЪЛ КОНСЕПТ ЛИМИТЕД АД</v>
      </c>
      <c r="B213" s="81" t="str">
        <f t="shared" si="19"/>
        <v>200478388</v>
      </c>
      <c r="C213" s="319">
        <f t="shared" si="20"/>
        <v>43100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31</v>
      </c>
    </row>
    <row r="214" spans="1:8" ht="15.75">
      <c r="A214" s="81" t="str">
        <f t="shared" si="18"/>
        <v>КЕПИТЪЛ КОНСЕПТ ЛИМИТЕД АД</v>
      </c>
      <c r="B214" s="81" t="str">
        <f t="shared" si="19"/>
        <v>200478388</v>
      </c>
      <c r="C214" s="319">
        <f t="shared" si="20"/>
        <v>43100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67</v>
      </c>
    </row>
    <row r="215" spans="1:8" ht="15.75">
      <c r="A215" s="81" t="str">
        <f t="shared" si="18"/>
        <v>КЕПИТЪЛ КОНСЕПТ ЛИМИТЕД АД</v>
      </c>
      <c r="B215" s="81" t="str">
        <f t="shared" si="19"/>
        <v>200478388</v>
      </c>
      <c r="C215" s="319">
        <f t="shared" si="20"/>
        <v>43100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67</v>
      </c>
    </row>
    <row r="216" spans="1:8" ht="15.75">
      <c r="A216" s="81" t="str">
        <f t="shared" si="18"/>
        <v>КЕПИТЪЛ КОНСЕПТ ЛИМИТЕД АД</v>
      </c>
      <c r="B216" s="81" t="str">
        <f t="shared" si="19"/>
        <v>200478388</v>
      </c>
      <c r="C216" s="319">
        <f t="shared" si="20"/>
        <v>43100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КЕПИТЪЛ КОНСЕПТ ЛИМИТЕД АД</v>
      </c>
      <c r="B218" s="81" t="str">
        <f aca="true" t="shared" si="22" ref="B218:B281">pdeBulstat</f>
        <v>200478388</v>
      </c>
      <c r="C218" s="319">
        <f aca="true" t="shared" si="23" ref="C218:C281">endDate</f>
        <v>43100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54</v>
      </c>
    </row>
    <row r="219" spans="1:8" ht="15.75">
      <c r="A219" s="81" t="str">
        <f t="shared" si="21"/>
        <v>КЕПИТЪЛ КОНСЕПТ ЛИМИТЕД АД</v>
      </c>
      <c r="B219" s="81" t="str">
        <f t="shared" si="22"/>
        <v>200478388</v>
      </c>
      <c r="C219" s="319">
        <f t="shared" si="23"/>
        <v>43100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КЕПИТЪЛ КОНСЕПТ ЛИМИТЕД АД</v>
      </c>
      <c r="B220" s="81" t="str">
        <f t="shared" si="22"/>
        <v>200478388</v>
      </c>
      <c r="C220" s="319">
        <f t="shared" si="23"/>
        <v>43100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КЕПИТЪЛ КОНСЕПТ ЛИМИТЕД АД</v>
      </c>
      <c r="B221" s="81" t="str">
        <f t="shared" si="22"/>
        <v>200478388</v>
      </c>
      <c r="C221" s="319">
        <f t="shared" si="23"/>
        <v>43100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КЕПИТЪЛ КОНСЕПТ ЛИМИТЕД АД</v>
      </c>
      <c r="B222" s="81" t="str">
        <f t="shared" si="22"/>
        <v>200478388</v>
      </c>
      <c r="C222" s="319">
        <f t="shared" si="23"/>
        <v>43100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54</v>
      </c>
    </row>
    <row r="223" spans="1:8" ht="15.75">
      <c r="A223" s="81" t="str">
        <f t="shared" si="21"/>
        <v>КЕПИТЪЛ КОНСЕПТ ЛИМИТЕД АД</v>
      </c>
      <c r="B223" s="81" t="str">
        <f t="shared" si="22"/>
        <v>200478388</v>
      </c>
      <c r="C223" s="319">
        <f t="shared" si="23"/>
        <v>43100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КЕПИТЪЛ КОНСЕПТ ЛИМИТЕД АД</v>
      </c>
      <c r="B224" s="81" t="str">
        <f t="shared" si="22"/>
        <v>200478388</v>
      </c>
      <c r="C224" s="319">
        <f t="shared" si="23"/>
        <v>43100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КЕПИТЪЛ КОНСЕПТ ЛИМИТЕД АД</v>
      </c>
      <c r="B225" s="81" t="str">
        <f t="shared" si="22"/>
        <v>200478388</v>
      </c>
      <c r="C225" s="319">
        <f t="shared" si="23"/>
        <v>43100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КЕПИТЪЛ КОНСЕПТ ЛИМИТЕД АД</v>
      </c>
      <c r="B226" s="81" t="str">
        <f t="shared" si="22"/>
        <v>200478388</v>
      </c>
      <c r="C226" s="319">
        <f t="shared" si="23"/>
        <v>43100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КЕПИТЪЛ КОНСЕПТ ЛИМИТЕД АД</v>
      </c>
      <c r="B227" s="81" t="str">
        <f t="shared" si="22"/>
        <v>200478388</v>
      </c>
      <c r="C227" s="319">
        <f t="shared" si="23"/>
        <v>43100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КЕПИТЪЛ КОНСЕПТ ЛИМИТЕД АД</v>
      </c>
      <c r="B228" s="81" t="str">
        <f t="shared" si="22"/>
        <v>200478388</v>
      </c>
      <c r="C228" s="319">
        <f t="shared" si="23"/>
        <v>43100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КЕПИТЪЛ КОНСЕПТ ЛИМИТЕД АД</v>
      </c>
      <c r="B229" s="81" t="str">
        <f t="shared" si="22"/>
        <v>200478388</v>
      </c>
      <c r="C229" s="319">
        <f t="shared" si="23"/>
        <v>43100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КЕПИТЪЛ КОНСЕПТ ЛИМИТЕД АД</v>
      </c>
      <c r="B230" s="81" t="str">
        <f t="shared" si="22"/>
        <v>200478388</v>
      </c>
      <c r="C230" s="319">
        <f t="shared" si="23"/>
        <v>43100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КЕПИТЪЛ КОНСЕПТ ЛИМИТЕД АД</v>
      </c>
      <c r="B231" s="81" t="str">
        <f t="shared" si="22"/>
        <v>200478388</v>
      </c>
      <c r="C231" s="319">
        <f t="shared" si="23"/>
        <v>43100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КЕПИТЪЛ КОНСЕПТ ЛИМИТЕД АД</v>
      </c>
      <c r="B232" s="81" t="str">
        <f t="shared" si="22"/>
        <v>200478388</v>
      </c>
      <c r="C232" s="319">
        <f t="shared" si="23"/>
        <v>43100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КЕПИТЪЛ КОНСЕПТ ЛИМИТЕД АД</v>
      </c>
      <c r="B233" s="81" t="str">
        <f t="shared" si="22"/>
        <v>200478388</v>
      </c>
      <c r="C233" s="319">
        <f t="shared" si="23"/>
        <v>43100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КЕПИТЪЛ КОНСЕПТ ЛИМИТЕД АД</v>
      </c>
      <c r="B234" s="81" t="str">
        <f t="shared" si="22"/>
        <v>200478388</v>
      </c>
      <c r="C234" s="319">
        <f t="shared" si="23"/>
        <v>43100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КЕПИТЪЛ КОНСЕПТ ЛИМИТЕД АД</v>
      </c>
      <c r="B235" s="81" t="str">
        <f t="shared" si="22"/>
        <v>200478388</v>
      </c>
      <c r="C235" s="319">
        <f t="shared" si="23"/>
        <v>43100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2151413</v>
      </c>
    </row>
    <row r="236" spans="1:8" ht="15.75">
      <c r="A236" s="81" t="str">
        <f t="shared" si="21"/>
        <v>КЕПИТЪЛ КОНСЕПТ ЛИМИТЕД АД</v>
      </c>
      <c r="B236" s="81" t="str">
        <f t="shared" si="22"/>
        <v>200478388</v>
      </c>
      <c r="C236" s="319">
        <f t="shared" si="23"/>
        <v>43100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2151467</v>
      </c>
    </row>
    <row r="237" spans="1:8" ht="15.75">
      <c r="A237" s="81" t="str">
        <f t="shared" si="21"/>
        <v>КЕПИТЪЛ КОНСЕПТ ЛИМИТЕД АД</v>
      </c>
      <c r="B237" s="81" t="str">
        <f t="shared" si="22"/>
        <v>200478388</v>
      </c>
      <c r="C237" s="319">
        <f t="shared" si="23"/>
        <v>43100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КЕПИТЪЛ КОНСЕПТ ЛИМИТЕД АД</v>
      </c>
      <c r="B238" s="81" t="str">
        <f t="shared" si="22"/>
        <v>200478388</v>
      </c>
      <c r="C238" s="319">
        <f t="shared" si="23"/>
        <v>43100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КЕПИТЪЛ КОНСЕПТ ЛИМИТЕД АД</v>
      </c>
      <c r="B239" s="81" t="str">
        <f t="shared" si="22"/>
        <v>200478388</v>
      </c>
      <c r="C239" s="319">
        <f t="shared" si="23"/>
        <v>43100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2151467</v>
      </c>
    </row>
    <row r="240" spans="1:8" ht="15.75">
      <c r="A240" s="81" t="str">
        <f t="shared" si="21"/>
        <v>КЕПИТЪЛ КОНСЕПТ ЛИМИТЕД АД</v>
      </c>
      <c r="B240" s="81" t="str">
        <f t="shared" si="22"/>
        <v>200478388</v>
      </c>
      <c r="C240" s="319">
        <f t="shared" si="23"/>
        <v>43100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16</v>
      </c>
    </row>
    <row r="241" spans="1:8" ht="15.75">
      <c r="A241" s="81" t="str">
        <f t="shared" si="21"/>
        <v>КЕПИТЪЛ КОНСЕПТ ЛИМИТЕД АД</v>
      </c>
      <c r="B241" s="81" t="str">
        <f t="shared" si="22"/>
        <v>200478388</v>
      </c>
      <c r="C241" s="319">
        <f t="shared" si="23"/>
        <v>43100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КЕПИТЪЛ КОНСЕПТ ЛИМИТЕД АД</v>
      </c>
      <c r="B242" s="81" t="str">
        <f t="shared" si="22"/>
        <v>200478388</v>
      </c>
      <c r="C242" s="319">
        <f t="shared" si="23"/>
        <v>43100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КЕПИТЪЛ КОНСЕПТ ЛИМИТЕД АД</v>
      </c>
      <c r="B243" s="81" t="str">
        <f t="shared" si="22"/>
        <v>200478388</v>
      </c>
      <c r="C243" s="319">
        <f t="shared" si="23"/>
        <v>43100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КЕПИТЪЛ КОНСЕПТ ЛИМИТЕД АД</v>
      </c>
      <c r="B244" s="81" t="str">
        <f t="shared" si="22"/>
        <v>200478388</v>
      </c>
      <c r="C244" s="319">
        <f t="shared" si="23"/>
        <v>43100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16</v>
      </c>
    </row>
    <row r="245" spans="1:8" ht="15.75">
      <c r="A245" s="81" t="str">
        <f t="shared" si="21"/>
        <v>КЕПИТЪЛ КОНСЕПТ ЛИМИТЕД АД</v>
      </c>
      <c r="B245" s="81" t="str">
        <f t="shared" si="22"/>
        <v>200478388</v>
      </c>
      <c r="C245" s="319">
        <f t="shared" si="23"/>
        <v>43100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КЕПИТЪЛ КОНСЕПТ ЛИМИТЕД АД</v>
      </c>
      <c r="B246" s="81" t="str">
        <f t="shared" si="22"/>
        <v>200478388</v>
      </c>
      <c r="C246" s="319">
        <f t="shared" si="23"/>
        <v>43100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КЕПИТЪЛ КОНСЕПТ ЛИМИТЕД АД</v>
      </c>
      <c r="B247" s="81" t="str">
        <f t="shared" si="22"/>
        <v>200478388</v>
      </c>
      <c r="C247" s="319">
        <f t="shared" si="23"/>
        <v>43100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КЕПИТЪЛ КОНСЕПТ ЛИМИТЕД АД</v>
      </c>
      <c r="B248" s="81" t="str">
        <f t="shared" si="22"/>
        <v>200478388</v>
      </c>
      <c r="C248" s="319">
        <f t="shared" si="23"/>
        <v>43100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КЕПИТЪЛ КОНСЕПТ ЛИМИТЕД АД</v>
      </c>
      <c r="B249" s="81" t="str">
        <f t="shared" si="22"/>
        <v>200478388</v>
      </c>
      <c r="C249" s="319">
        <f t="shared" si="23"/>
        <v>43100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КЕПИТЪЛ КОНСЕПТ ЛИМИТЕД АД</v>
      </c>
      <c r="B250" s="81" t="str">
        <f t="shared" si="22"/>
        <v>200478388</v>
      </c>
      <c r="C250" s="319">
        <f t="shared" si="23"/>
        <v>43100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КЕПИТЪЛ КОНСЕПТ ЛИМИТЕД АД</v>
      </c>
      <c r="B251" s="81" t="str">
        <f t="shared" si="22"/>
        <v>200478388</v>
      </c>
      <c r="C251" s="319">
        <f t="shared" si="23"/>
        <v>43100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КЕПИТЪЛ КОНСЕПТ ЛИМИТЕД АД</v>
      </c>
      <c r="B252" s="81" t="str">
        <f t="shared" si="22"/>
        <v>200478388</v>
      </c>
      <c r="C252" s="319">
        <f t="shared" si="23"/>
        <v>43100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КЕПИТЪЛ КОНСЕПТ ЛИМИТЕД АД</v>
      </c>
      <c r="B253" s="81" t="str">
        <f t="shared" si="22"/>
        <v>200478388</v>
      </c>
      <c r="C253" s="319">
        <f t="shared" si="23"/>
        <v>43100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КЕПИТЪЛ КОНСЕПТ ЛИМИТЕД АД</v>
      </c>
      <c r="B254" s="81" t="str">
        <f t="shared" si="22"/>
        <v>200478388</v>
      </c>
      <c r="C254" s="319">
        <f t="shared" si="23"/>
        <v>43100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КЕПИТЪЛ КОНСЕПТ ЛИМИТЕД АД</v>
      </c>
      <c r="B255" s="81" t="str">
        <f t="shared" si="22"/>
        <v>200478388</v>
      </c>
      <c r="C255" s="319">
        <f t="shared" si="23"/>
        <v>43100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КЕПИТЪЛ КОНСЕПТ ЛИМИТЕД АД</v>
      </c>
      <c r="B256" s="81" t="str">
        <f t="shared" si="22"/>
        <v>200478388</v>
      </c>
      <c r="C256" s="319">
        <f t="shared" si="23"/>
        <v>43100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КЕПИТЪЛ КОНСЕПТ ЛИМИТЕД АД</v>
      </c>
      <c r="B257" s="81" t="str">
        <f t="shared" si="22"/>
        <v>200478388</v>
      </c>
      <c r="C257" s="319">
        <f t="shared" si="23"/>
        <v>43100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КЕПИТЪЛ КОНСЕПТ ЛИМИТЕД АД</v>
      </c>
      <c r="B258" s="81" t="str">
        <f t="shared" si="22"/>
        <v>200478388</v>
      </c>
      <c r="C258" s="319">
        <f t="shared" si="23"/>
        <v>43100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16</v>
      </c>
    </row>
    <row r="259" spans="1:8" ht="15.75">
      <c r="A259" s="81" t="str">
        <f t="shared" si="21"/>
        <v>КЕПИТЪЛ КОНСЕПТ ЛИМИТЕД АД</v>
      </c>
      <c r="B259" s="81" t="str">
        <f t="shared" si="22"/>
        <v>200478388</v>
      </c>
      <c r="C259" s="319">
        <f t="shared" si="23"/>
        <v>43100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КЕПИТЪЛ КОНСЕПТ ЛИМИТЕД АД</v>
      </c>
      <c r="B260" s="81" t="str">
        <f t="shared" si="22"/>
        <v>200478388</v>
      </c>
      <c r="C260" s="319">
        <f t="shared" si="23"/>
        <v>43100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КЕПИТЪЛ КОНСЕПТ ЛИМИТЕД АД</v>
      </c>
      <c r="B261" s="81" t="str">
        <f t="shared" si="22"/>
        <v>200478388</v>
      </c>
      <c r="C261" s="319">
        <f t="shared" si="23"/>
        <v>43100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16</v>
      </c>
    </row>
    <row r="262" spans="1:8" ht="15.75">
      <c r="A262" s="81" t="str">
        <f t="shared" si="21"/>
        <v>КЕПИТЪЛ КОНСЕПТ ЛИМИТЕД АД</v>
      </c>
      <c r="B262" s="81" t="str">
        <f t="shared" si="22"/>
        <v>200478388</v>
      </c>
      <c r="C262" s="319">
        <f t="shared" si="23"/>
        <v>43100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КЕПИТЪЛ КОНСЕПТ ЛИМИТЕД АД</v>
      </c>
      <c r="B263" s="81" t="str">
        <f t="shared" si="22"/>
        <v>200478388</v>
      </c>
      <c r="C263" s="319">
        <f t="shared" si="23"/>
        <v>43100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КЕПИТЪЛ КОНСЕПТ ЛИМИТЕД АД</v>
      </c>
      <c r="B264" s="81" t="str">
        <f t="shared" si="22"/>
        <v>200478388</v>
      </c>
      <c r="C264" s="319">
        <f t="shared" si="23"/>
        <v>43100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КЕПИТЪЛ КОНСЕПТ ЛИМИТЕД АД</v>
      </c>
      <c r="B265" s="81" t="str">
        <f t="shared" si="22"/>
        <v>200478388</v>
      </c>
      <c r="C265" s="319">
        <f t="shared" si="23"/>
        <v>43100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КЕПИТЪЛ КОНСЕПТ ЛИМИТЕД АД</v>
      </c>
      <c r="B266" s="81" t="str">
        <f t="shared" si="22"/>
        <v>200478388</v>
      </c>
      <c r="C266" s="319">
        <f t="shared" si="23"/>
        <v>43100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КЕПИТЪЛ КОНСЕПТ ЛИМИТЕД АД</v>
      </c>
      <c r="B267" s="81" t="str">
        <f t="shared" si="22"/>
        <v>200478388</v>
      </c>
      <c r="C267" s="319">
        <f t="shared" si="23"/>
        <v>43100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КЕПИТЪЛ КОНСЕПТ ЛИМИТЕД АД</v>
      </c>
      <c r="B268" s="81" t="str">
        <f t="shared" si="22"/>
        <v>200478388</v>
      </c>
      <c r="C268" s="319">
        <f t="shared" si="23"/>
        <v>43100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КЕПИТЪЛ КОНСЕПТ ЛИМИТЕД АД</v>
      </c>
      <c r="B269" s="81" t="str">
        <f t="shared" si="22"/>
        <v>200478388</v>
      </c>
      <c r="C269" s="319">
        <f t="shared" si="23"/>
        <v>43100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КЕПИТЪЛ КОНСЕПТ ЛИМИТЕД АД</v>
      </c>
      <c r="B270" s="81" t="str">
        <f t="shared" si="22"/>
        <v>200478388</v>
      </c>
      <c r="C270" s="319">
        <f t="shared" si="23"/>
        <v>43100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КЕПИТЪЛ КОНСЕПТ ЛИМИТЕД АД</v>
      </c>
      <c r="B271" s="81" t="str">
        <f t="shared" si="22"/>
        <v>200478388</v>
      </c>
      <c r="C271" s="319">
        <f t="shared" si="23"/>
        <v>43100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КЕПИТЪЛ КОНСЕПТ ЛИМИТЕД АД</v>
      </c>
      <c r="B272" s="81" t="str">
        <f t="shared" si="22"/>
        <v>200478388</v>
      </c>
      <c r="C272" s="319">
        <f t="shared" si="23"/>
        <v>43100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КЕПИТЪЛ КОНСЕПТ ЛИМИТЕД АД</v>
      </c>
      <c r="B273" s="81" t="str">
        <f t="shared" si="22"/>
        <v>200478388</v>
      </c>
      <c r="C273" s="319">
        <f t="shared" si="23"/>
        <v>43100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КЕПИТЪЛ КОНСЕПТ ЛИМИТЕД АД</v>
      </c>
      <c r="B274" s="81" t="str">
        <f t="shared" si="22"/>
        <v>200478388</v>
      </c>
      <c r="C274" s="319">
        <f t="shared" si="23"/>
        <v>43100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КЕПИТЪЛ КОНСЕПТ ЛИМИТЕД АД</v>
      </c>
      <c r="B275" s="81" t="str">
        <f t="shared" si="22"/>
        <v>200478388</v>
      </c>
      <c r="C275" s="319">
        <f t="shared" si="23"/>
        <v>43100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КЕПИТЪЛ КОНСЕПТ ЛИМИТЕД АД</v>
      </c>
      <c r="B276" s="81" t="str">
        <f t="shared" si="22"/>
        <v>200478388</v>
      </c>
      <c r="C276" s="319">
        <f t="shared" si="23"/>
        <v>43100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КЕПИТЪЛ КОНСЕПТ ЛИМИТЕД АД</v>
      </c>
      <c r="B277" s="81" t="str">
        <f t="shared" si="22"/>
        <v>200478388</v>
      </c>
      <c r="C277" s="319">
        <f t="shared" si="23"/>
        <v>43100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КЕПИТЪЛ КОНСЕПТ ЛИМИТЕД АД</v>
      </c>
      <c r="B278" s="81" t="str">
        <f t="shared" si="22"/>
        <v>200478388</v>
      </c>
      <c r="C278" s="319">
        <f t="shared" si="23"/>
        <v>43100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КЕПИТЪЛ КОНСЕПТ ЛИМИТЕД АД</v>
      </c>
      <c r="B279" s="81" t="str">
        <f t="shared" si="22"/>
        <v>200478388</v>
      </c>
      <c r="C279" s="319">
        <f t="shared" si="23"/>
        <v>43100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КЕПИТЪЛ КОНСЕПТ ЛИМИТЕД АД</v>
      </c>
      <c r="B280" s="81" t="str">
        <f t="shared" si="22"/>
        <v>200478388</v>
      </c>
      <c r="C280" s="319">
        <f t="shared" si="23"/>
        <v>43100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КЕПИТЪЛ КОНСЕПТ ЛИМИТЕД АД</v>
      </c>
      <c r="B281" s="81" t="str">
        <f t="shared" si="22"/>
        <v>200478388</v>
      </c>
      <c r="C281" s="319">
        <f t="shared" si="23"/>
        <v>43100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КЕПИТЪЛ КОНСЕПТ ЛИМИТЕД АД</v>
      </c>
      <c r="B282" s="81" t="str">
        <f aca="true" t="shared" si="25" ref="B282:B345">pdeBulstat</f>
        <v>200478388</v>
      </c>
      <c r="C282" s="319">
        <f aca="true" t="shared" si="26" ref="C282:C345">endDate</f>
        <v>43100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КЕПИТЪЛ КОНСЕПТ ЛИМИТЕД АД</v>
      </c>
      <c r="B283" s="81" t="str">
        <f t="shared" si="25"/>
        <v>200478388</v>
      </c>
      <c r="C283" s="319">
        <f t="shared" si="26"/>
        <v>43100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КЕПИТЪЛ КОНСЕПТ ЛИМИТЕД АД</v>
      </c>
      <c r="B284" s="81" t="str">
        <f t="shared" si="25"/>
        <v>200478388</v>
      </c>
      <c r="C284" s="319">
        <f t="shared" si="26"/>
        <v>43100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КЕПИТЪЛ КОНСЕПТ ЛИМИТЕД АД</v>
      </c>
      <c r="B285" s="81" t="str">
        <f t="shared" si="25"/>
        <v>200478388</v>
      </c>
      <c r="C285" s="319">
        <f t="shared" si="26"/>
        <v>43100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КЕПИТЪЛ КОНСЕПТ ЛИМИТЕД АД</v>
      </c>
      <c r="B286" s="81" t="str">
        <f t="shared" si="25"/>
        <v>200478388</v>
      </c>
      <c r="C286" s="319">
        <f t="shared" si="26"/>
        <v>43100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КЕПИТЪЛ КОНСЕПТ ЛИМИТЕД АД</v>
      </c>
      <c r="B287" s="81" t="str">
        <f t="shared" si="25"/>
        <v>200478388</v>
      </c>
      <c r="C287" s="319">
        <f t="shared" si="26"/>
        <v>43100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КЕПИТЪЛ КОНСЕПТ ЛИМИТЕД АД</v>
      </c>
      <c r="B288" s="81" t="str">
        <f t="shared" si="25"/>
        <v>200478388</v>
      </c>
      <c r="C288" s="319">
        <f t="shared" si="26"/>
        <v>43100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КЕПИТЪЛ КОНСЕПТ ЛИМИТЕД АД</v>
      </c>
      <c r="B289" s="81" t="str">
        <f t="shared" si="25"/>
        <v>200478388</v>
      </c>
      <c r="C289" s="319">
        <f t="shared" si="26"/>
        <v>43100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КЕПИТЪЛ КОНСЕПТ ЛИМИТЕД АД</v>
      </c>
      <c r="B290" s="81" t="str">
        <f t="shared" si="25"/>
        <v>200478388</v>
      </c>
      <c r="C290" s="319">
        <f t="shared" si="26"/>
        <v>43100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КЕПИТЪЛ КОНСЕПТ ЛИМИТЕД АД</v>
      </c>
      <c r="B291" s="81" t="str">
        <f t="shared" si="25"/>
        <v>200478388</v>
      </c>
      <c r="C291" s="319">
        <f t="shared" si="26"/>
        <v>43100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КЕПИТЪЛ КОНСЕПТ ЛИМИТЕД АД</v>
      </c>
      <c r="B292" s="81" t="str">
        <f t="shared" si="25"/>
        <v>200478388</v>
      </c>
      <c r="C292" s="319">
        <f t="shared" si="26"/>
        <v>43100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КЕПИТЪЛ КОНСЕПТ ЛИМИТЕД АД</v>
      </c>
      <c r="B293" s="81" t="str">
        <f t="shared" si="25"/>
        <v>200478388</v>
      </c>
      <c r="C293" s="319">
        <f t="shared" si="26"/>
        <v>43100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КЕПИТЪЛ КОНСЕПТ ЛИМИТЕД АД</v>
      </c>
      <c r="B294" s="81" t="str">
        <f t="shared" si="25"/>
        <v>200478388</v>
      </c>
      <c r="C294" s="319">
        <f t="shared" si="26"/>
        <v>43100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КЕПИТЪЛ КОНСЕПТ ЛИМИТЕД АД</v>
      </c>
      <c r="B295" s="81" t="str">
        <f t="shared" si="25"/>
        <v>200478388</v>
      </c>
      <c r="C295" s="319">
        <f t="shared" si="26"/>
        <v>43100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КЕПИТЪЛ КОНСЕПТ ЛИМИТЕД АД</v>
      </c>
      <c r="B296" s="81" t="str">
        <f t="shared" si="25"/>
        <v>200478388</v>
      </c>
      <c r="C296" s="319">
        <f t="shared" si="26"/>
        <v>43100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КЕПИТЪЛ КОНСЕПТ ЛИМИТЕД АД</v>
      </c>
      <c r="B297" s="81" t="str">
        <f t="shared" si="25"/>
        <v>200478388</v>
      </c>
      <c r="C297" s="319">
        <f t="shared" si="26"/>
        <v>43100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КЕПИТЪЛ КОНСЕПТ ЛИМИТЕД АД</v>
      </c>
      <c r="B298" s="81" t="str">
        <f t="shared" si="25"/>
        <v>200478388</v>
      </c>
      <c r="C298" s="319">
        <f t="shared" si="26"/>
        <v>43100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КЕПИТЪЛ КОНСЕПТ ЛИМИТЕД АД</v>
      </c>
      <c r="B299" s="81" t="str">
        <f t="shared" si="25"/>
        <v>200478388</v>
      </c>
      <c r="C299" s="319">
        <f t="shared" si="26"/>
        <v>43100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КЕПИТЪЛ КОНСЕПТ ЛИМИТЕД АД</v>
      </c>
      <c r="B300" s="81" t="str">
        <f t="shared" si="25"/>
        <v>200478388</v>
      </c>
      <c r="C300" s="319">
        <f t="shared" si="26"/>
        <v>43100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КЕПИТЪЛ КОНСЕПТ ЛИМИТЕД АД</v>
      </c>
      <c r="B301" s="81" t="str">
        <f t="shared" si="25"/>
        <v>200478388</v>
      </c>
      <c r="C301" s="319">
        <f t="shared" si="26"/>
        <v>43100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КЕПИТЪЛ КОНСЕПТ ЛИМИТЕД АД</v>
      </c>
      <c r="B302" s="81" t="str">
        <f t="shared" si="25"/>
        <v>200478388</v>
      </c>
      <c r="C302" s="319">
        <f t="shared" si="26"/>
        <v>43100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КЕПИТЪЛ КОНСЕПТ ЛИМИТЕД АД</v>
      </c>
      <c r="B303" s="81" t="str">
        <f t="shared" si="25"/>
        <v>200478388</v>
      </c>
      <c r="C303" s="319">
        <f t="shared" si="26"/>
        <v>43100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КЕПИТЪЛ КОНСЕПТ ЛИМИТЕД АД</v>
      </c>
      <c r="B304" s="81" t="str">
        <f t="shared" si="25"/>
        <v>200478388</v>
      </c>
      <c r="C304" s="319">
        <f t="shared" si="26"/>
        <v>43100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КЕПИТЪЛ КОНСЕПТ ЛИМИТЕД АД</v>
      </c>
      <c r="B305" s="81" t="str">
        <f t="shared" si="25"/>
        <v>200478388</v>
      </c>
      <c r="C305" s="319">
        <f t="shared" si="26"/>
        <v>43100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КЕПИТЪЛ КОНСЕПТ ЛИМИТЕД АД</v>
      </c>
      <c r="B306" s="81" t="str">
        <f t="shared" si="25"/>
        <v>200478388</v>
      </c>
      <c r="C306" s="319">
        <f t="shared" si="26"/>
        <v>43100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КЕПИТЪЛ КОНСЕПТ ЛИМИТЕД АД</v>
      </c>
      <c r="B307" s="81" t="str">
        <f t="shared" si="25"/>
        <v>200478388</v>
      </c>
      <c r="C307" s="319">
        <f t="shared" si="26"/>
        <v>43100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КЕПИТЪЛ КОНСЕПТ ЛИМИТЕД АД</v>
      </c>
      <c r="B308" s="81" t="str">
        <f t="shared" si="25"/>
        <v>200478388</v>
      </c>
      <c r="C308" s="319">
        <f t="shared" si="26"/>
        <v>43100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КЕПИТЪЛ КОНСЕПТ ЛИМИТЕД АД</v>
      </c>
      <c r="B309" s="81" t="str">
        <f t="shared" si="25"/>
        <v>200478388</v>
      </c>
      <c r="C309" s="319">
        <f t="shared" si="26"/>
        <v>43100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КЕПИТЪЛ КОНСЕПТ ЛИМИТЕД АД</v>
      </c>
      <c r="B310" s="81" t="str">
        <f t="shared" si="25"/>
        <v>200478388</v>
      </c>
      <c r="C310" s="319">
        <f t="shared" si="26"/>
        <v>43100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КЕПИТЪЛ КОНСЕПТ ЛИМИТЕД АД</v>
      </c>
      <c r="B311" s="81" t="str">
        <f t="shared" si="25"/>
        <v>200478388</v>
      </c>
      <c r="C311" s="319">
        <f t="shared" si="26"/>
        <v>43100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КЕПИТЪЛ КОНСЕПТ ЛИМИТЕД АД</v>
      </c>
      <c r="B312" s="81" t="str">
        <f t="shared" si="25"/>
        <v>200478388</v>
      </c>
      <c r="C312" s="319">
        <f t="shared" si="26"/>
        <v>43100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КЕПИТЪЛ КОНСЕПТ ЛИМИТЕД АД</v>
      </c>
      <c r="B313" s="81" t="str">
        <f t="shared" si="25"/>
        <v>200478388</v>
      </c>
      <c r="C313" s="319">
        <f t="shared" si="26"/>
        <v>43100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КЕПИТЪЛ КОНСЕПТ ЛИМИТЕД АД</v>
      </c>
      <c r="B314" s="81" t="str">
        <f t="shared" si="25"/>
        <v>200478388</v>
      </c>
      <c r="C314" s="319">
        <f t="shared" si="26"/>
        <v>43100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КЕПИТЪЛ КОНСЕПТ ЛИМИТЕД АД</v>
      </c>
      <c r="B315" s="81" t="str">
        <f t="shared" si="25"/>
        <v>200478388</v>
      </c>
      <c r="C315" s="319">
        <f t="shared" si="26"/>
        <v>43100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КЕПИТЪЛ КОНСЕПТ ЛИМИТЕД АД</v>
      </c>
      <c r="B316" s="81" t="str">
        <f t="shared" si="25"/>
        <v>200478388</v>
      </c>
      <c r="C316" s="319">
        <f t="shared" si="26"/>
        <v>43100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КЕПИТЪЛ КОНСЕПТ ЛИМИТЕД АД</v>
      </c>
      <c r="B317" s="81" t="str">
        <f t="shared" si="25"/>
        <v>200478388</v>
      </c>
      <c r="C317" s="319">
        <f t="shared" si="26"/>
        <v>43100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КЕПИТЪЛ КОНСЕПТ ЛИМИТЕД АД</v>
      </c>
      <c r="B318" s="81" t="str">
        <f t="shared" si="25"/>
        <v>200478388</v>
      </c>
      <c r="C318" s="319">
        <f t="shared" si="26"/>
        <v>43100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КЕПИТЪЛ КОНСЕПТ ЛИМИТЕД АД</v>
      </c>
      <c r="B319" s="81" t="str">
        <f t="shared" si="25"/>
        <v>200478388</v>
      </c>
      <c r="C319" s="319">
        <f t="shared" si="26"/>
        <v>43100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КЕПИТЪЛ КОНСЕПТ ЛИМИТЕД АД</v>
      </c>
      <c r="B320" s="81" t="str">
        <f t="shared" si="25"/>
        <v>200478388</v>
      </c>
      <c r="C320" s="319">
        <f t="shared" si="26"/>
        <v>43100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КЕПИТЪЛ КОНСЕПТ ЛИМИТЕД АД</v>
      </c>
      <c r="B321" s="81" t="str">
        <f t="shared" si="25"/>
        <v>200478388</v>
      </c>
      <c r="C321" s="319">
        <f t="shared" si="26"/>
        <v>43100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КЕПИТЪЛ КОНСЕПТ ЛИМИТЕД АД</v>
      </c>
      <c r="B322" s="81" t="str">
        <f t="shared" si="25"/>
        <v>200478388</v>
      </c>
      <c r="C322" s="319">
        <f t="shared" si="26"/>
        <v>43100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КЕПИТЪЛ КОНСЕПТ ЛИМИТЕД АД</v>
      </c>
      <c r="B323" s="81" t="str">
        <f t="shared" si="25"/>
        <v>200478388</v>
      </c>
      <c r="C323" s="319">
        <f t="shared" si="26"/>
        <v>43100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КЕПИТЪЛ КОНСЕПТ ЛИМИТЕД АД</v>
      </c>
      <c r="B324" s="81" t="str">
        <f t="shared" si="25"/>
        <v>200478388</v>
      </c>
      <c r="C324" s="319">
        <f t="shared" si="26"/>
        <v>43100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КЕПИТЪЛ КОНСЕПТ ЛИМИТЕД АД</v>
      </c>
      <c r="B325" s="81" t="str">
        <f t="shared" si="25"/>
        <v>200478388</v>
      </c>
      <c r="C325" s="319">
        <f t="shared" si="26"/>
        <v>43100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КЕПИТЪЛ КОНСЕПТ ЛИМИТЕД АД</v>
      </c>
      <c r="B326" s="81" t="str">
        <f t="shared" si="25"/>
        <v>200478388</v>
      </c>
      <c r="C326" s="319">
        <f t="shared" si="26"/>
        <v>43100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КЕПИТЪЛ КОНСЕПТ ЛИМИТЕД АД</v>
      </c>
      <c r="B327" s="81" t="str">
        <f t="shared" si="25"/>
        <v>200478388</v>
      </c>
      <c r="C327" s="319">
        <f t="shared" si="26"/>
        <v>43100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КЕПИТЪЛ КОНСЕПТ ЛИМИТЕД АД</v>
      </c>
      <c r="B328" s="81" t="str">
        <f t="shared" si="25"/>
        <v>200478388</v>
      </c>
      <c r="C328" s="319">
        <f t="shared" si="26"/>
        <v>43100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1279</v>
      </c>
    </row>
    <row r="329" spans="1:8" ht="15.75">
      <c r="A329" s="81" t="str">
        <f t="shared" si="24"/>
        <v>КЕПИТЪЛ КОНСЕПТ ЛИМИТЕД АД</v>
      </c>
      <c r="B329" s="81" t="str">
        <f t="shared" si="25"/>
        <v>200478388</v>
      </c>
      <c r="C329" s="319">
        <f t="shared" si="26"/>
        <v>43100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КЕПИТЪЛ КОНСЕПТ ЛИМИТЕД АД</v>
      </c>
      <c r="B330" s="81" t="str">
        <f t="shared" si="25"/>
        <v>200478388</v>
      </c>
      <c r="C330" s="319">
        <f t="shared" si="26"/>
        <v>43100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КЕПИТЪЛ КОНСЕПТ ЛИМИТЕД АД</v>
      </c>
      <c r="B331" s="81" t="str">
        <f t="shared" si="25"/>
        <v>200478388</v>
      </c>
      <c r="C331" s="319">
        <f t="shared" si="26"/>
        <v>43100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КЕПИТЪЛ КОНСЕПТ ЛИМИТЕД АД</v>
      </c>
      <c r="B332" s="81" t="str">
        <f t="shared" si="25"/>
        <v>200478388</v>
      </c>
      <c r="C332" s="319">
        <f t="shared" si="26"/>
        <v>43100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1279</v>
      </c>
    </row>
    <row r="333" spans="1:8" ht="15.75">
      <c r="A333" s="81" t="str">
        <f t="shared" si="24"/>
        <v>КЕПИТЪЛ КОНСЕПТ ЛИМИТЕД АД</v>
      </c>
      <c r="B333" s="81" t="str">
        <f t="shared" si="25"/>
        <v>200478388</v>
      </c>
      <c r="C333" s="319">
        <f t="shared" si="26"/>
        <v>43100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КЕПИТЪЛ КОНСЕПТ ЛИМИТЕД АД</v>
      </c>
      <c r="B334" s="81" t="str">
        <f t="shared" si="25"/>
        <v>200478388</v>
      </c>
      <c r="C334" s="319">
        <f t="shared" si="26"/>
        <v>43100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КЕПИТЪЛ КОНСЕПТ ЛИМИТЕД АД</v>
      </c>
      <c r="B335" s="81" t="str">
        <f t="shared" si="25"/>
        <v>200478388</v>
      </c>
      <c r="C335" s="319">
        <f t="shared" si="26"/>
        <v>43100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КЕПИТЪЛ КОНСЕПТ ЛИМИТЕД АД</v>
      </c>
      <c r="B336" s="81" t="str">
        <f t="shared" si="25"/>
        <v>200478388</v>
      </c>
      <c r="C336" s="319">
        <f t="shared" si="26"/>
        <v>43100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КЕПИТЪЛ КОНСЕПТ ЛИМИТЕД АД</v>
      </c>
      <c r="B337" s="81" t="str">
        <f t="shared" si="25"/>
        <v>200478388</v>
      </c>
      <c r="C337" s="319">
        <f t="shared" si="26"/>
        <v>43100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КЕПИТЪЛ КОНСЕПТ ЛИМИТЕД АД</v>
      </c>
      <c r="B338" s="81" t="str">
        <f t="shared" si="25"/>
        <v>200478388</v>
      </c>
      <c r="C338" s="319">
        <f t="shared" si="26"/>
        <v>43100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КЕПИТЪЛ КОНСЕПТ ЛИМИТЕД АД</v>
      </c>
      <c r="B339" s="81" t="str">
        <f t="shared" si="25"/>
        <v>200478388</v>
      </c>
      <c r="C339" s="319">
        <f t="shared" si="26"/>
        <v>43100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КЕПИТЪЛ КОНСЕПТ ЛИМИТЕД АД</v>
      </c>
      <c r="B340" s="81" t="str">
        <f t="shared" si="25"/>
        <v>200478388</v>
      </c>
      <c r="C340" s="319">
        <f t="shared" si="26"/>
        <v>43100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КЕПИТЪЛ КОНСЕПТ ЛИМИТЕД АД</v>
      </c>
      <c r="B341" s="81" t="str">
        <f t="shared" si="25"/>
        <v>200478388</v>
      </c>
      <c r="C341" s="319">
        <f t="shared" si="26"/>
        <v>43100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КЕПИТЪЛ КОНСЕПТ ЛИМИТЕД АД</v>
      </c>
      <c r="B342" s="81" t="str">
        <f t="shared" si="25"/>
        <v>200478388</v>
      </c>
      <c r="C342" s="319">
        <f t="shared" si="26"/>
        <v>43100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КЕПИТЪЛ КОНСЕПТ ЛИМИТЕД АД</v>
      </c>
      <c r="B343" s="81" t="str">
        <f t="shared" si="25"/>
        <v>200478388</v>
      </c>
      <c r="C343" s="319">
        <f t="shared" si="26"/>
        <v>43100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КЕПИТЪЛ КОНСЕПТ ЛИМИТЕД АД</v>
      </c>
      <c r="B344" s="81" t="str">
        <f t="shared" si="25"/>
        <v>200478388</v>
      </c>
      <c r="C344" s="319">
        <f t="shared" si="26"/>
        <v>43100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КЕПИТЪЛ КОНСЕПТ ЛИМИТЕД АД</v>
      </c>
      <c r="B345" s="81" t="str">
        <f t="shared" si="25"/>
        <v>200478388</v>
      </c>
      <c r="C345" s="319">
        <f t="shared" si="26"/>
        <v>43100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КЕПИТЪЛ КОНСЕПТ ЛИМИТЕД АД</v>
      </c>
      <c r="B346" s="81" t="str">
        <f aca="true" t="shared" si="28" ref="B346:B409">pdeBulstat</f>
        <v>200478388</v>
      </c>
      <c r="C346" s="319">
        <f aca="true" t="shared" si="29" ref="C346:C409">endDate</f>
        <v>43100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1279</v>
      </c>
    </row>
    <row r="347" spans="1:8" ht="15.75">
      <c r="A347" s="81" t="str">
        <f t="shared" si="27"/>
        <v>КЕПИТЪЛ КОНСЕПТ ЛИМИТЕД АД</v>
      </c>
      <c r="B347" s="81" t="str">
        <f t="shared" si="28"/>
        <v>200478388</v>
      </c>
      <c r="C347" s="319">
        <f t="shared" si="29"/>
        <v>43100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КЕПИТЪЛ КОНСЕПТ ЛИМИТЕД АД</v>
      </c>
      <c r="B348" s="81" t="str">
        <f t="shared" si="28"/>
        <v>200478388</v>
      </c>
      <c r="C348" s="319">
        <f t="shared" si="29"/>
        <v>43100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КЕПИТЪЛ КОНСЕПТ ЛИМИТЕД АД</v>
      </c>
      <c r="B349" s="81" t="str">
        <f t="shared" si="28"/>
        <v>200478388</v>
      </c>
      <c r="C349" s="319">
        <f t="shared" si="29"/>
        <v>43100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1279</v>
      </c>
    </row>
    <row r="350" spans="1:8" ht="15.75">
      <c r="A350" s="81" t="str">
        <f t="shared" si="27"/>
        <v>КЕПИТЪЛ КОНСЕПТ ЛИМИТЕД АД</v>
      </c>
      <c r="B350" s="81" t="str">
        <f t="shared" si="28"/>
        <v>200478388</v>
      </c>
      <c r="C350" s="319">
        <f t="shared" si="29"/>
        <v>43100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КЕПИТЪЛ КОНСЕПТ ЛИМИТЕД АД</v>
      </c>
      <c r="B351" s="81" t="str">
        <f t="shared" si="28"/>
        <v>200478388</v>
      </c>
      <c r="C351" s="319">
        <f t="shared" si="29"/>
        <v>43100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КЕПИТЪЛ КОНСЕПТ ЛИМИТЕД АД</v>
      </c>
      <c r="B352" s="81" t="str">
        <f t="shared" si="28"/>
        <v>200478388</v>
      </c>
      <c r="C352" s="319">
        <f t="shared" si="29"/>
        <v>43100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КЕПИТЪЛ КОНСЕПТ ЛИМИТЕД АД</v>
      </c>
      <c r="B353" s="81" t="str">
        <f t="shared" si="28"/>
        <v>200478388</v>
      </c>
      <c r="C353" s="319">
        <f t="shared" si="29"/>
        <v>43100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КЕПИТЪЛ КОНСЕПТ ЛИМИТЕД АД</v>
      </c>
      <c r="B354" s="81" t="str">
        <f t="shared" si="28"/>
        <v>200478388</v>
      </c>
      <c r="C354" s="319">
        <f t="shared" si="29"/>
        <v>43100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КЕПИТЪЛ КОНСЕПТ ЛИМИТЕД АД</v>
      </c>
      <c r="B355" s="81" t="str">
        <f t="shared" si="28"/>
        <v>200478388</v>
      </c>
      <c r="C355" s="319">
        <f t="shared" si="29"/>
        <v>43100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КЕПИТЪЛ КОНСЕПТ ЛИМИТЕД АД</v>
      </c>
      <c r="B356" s="81" t="str">
        <f t="shared" si="28"/>
        <v>200478388</v>
      </c>
      <c r="C356" s="319">
        <f t="shared" si="29"/>
        <v>43100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КЕПИТЪЛ КОНСЕПТ ЛИМИТЕД АД</v>
      </c>
      <c r="B357" s="81" t="str">
        <f t="shared" si="28"/>
        <v>200478388</v>
      </c>
      <c r="C357" s="319">
        <f t="shared" si="29"/>
        <v>43100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КЕПИТЪЛ КОНСЕПТ ЛИМИТЕД АД</v>
      </c>
      <c r="B358" s="81" t="str">
        <f t="shared" si="28"/>
        <v>200478388</v>
      </c>
      <c r="C358" s="319">
        <f t="shared" si="29"/>
        <v>43100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КЕПИТЪЛ КОНСЕПТ ЛИМИТЕД АД</v>
      </c>
      <c r="B359" s="81" t="str">
        <f t="shared" si="28"/>
        <v>200478388</v>
      </c>
      <c r="C359" s="319">
        <f t="shared" si="29"/>
        <v>43100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КЕПИТЪЛ КОНСЕПТ ЛИМИТЕД АД</v>
      </c>
      <c r="B360" s="81" t="str">
        <f t="shared" si="28"/>
        <v>200478388</v>
      </c>
      <c r="C360" s="319">
        <f t="shared" si="29"/>
        <v>43100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КЕПИТЪЛ КОНСЕПТ ЛИМИТЕД АД</v>
      </c>
      <c r="B361" s="81" t="str">
        <f t="shared" si="28"/>
        <v>200478388</v>
      </c>
      <c r="C361" s="319">
        <f t="shared" si="29"/>
        <v>43100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КЕПИТЪЛ КОНСЕПТ ЛИМИТЕД АД</v>
      </c>
      <c r="B362" s="81" t="str">
        <f t="shared" si="28"/>
        <v>200478388</v>
      </c>
      <c r="C362" s="319">
        <f t="shared" si="29"/>
        <v>43100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КЕПИТЪЛ КОНСЕПТ ЛИМИТЕД АД</v>
      </c>
      <c r="B363" s="81" t="str">
        <f t="shared" si="28"/>
        <v>200478388</v>
      </c>
      <c r="C363" s="319">
        <f t="shared" si="29"/>
        <v>43100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КЕПИТЪЛ КОНСЕПТ ЛИМИТЕД АД</v>
      </c>
      <c r="B364" s="81" t="str">
        <f t="shared" si="28"/>
        <v>200478388</v>
      </c>
      <c r="C364" s="319">
        <f t="shared" si="29"/>
        <v>43100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КЕПИТЪЛ КОНСЕПТ ЛИМИТЕД АД</v>
      </c>
      <c r="B365" s="81" t="str">
        <f t="shared" si="28"/>
        <v>200478388</v>
      </c>
      <c r="C365" s="319">
        <f t="shared" si="29"/>
        <v>43100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КЕПИТЪЛ КОНСЕПТ ЛИМИТЕД АД</v>
      </c>
      <c r="B366" s="81" t="str">
        <f t="shared" si="28"/>
        <v>200478388</v>
      </c>
      <c r="C366" s="319">
        <f t="shared" si="29"/>
        <v>43100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КЕПИТЪЛ КОНСЕПТ ЛИМИТЕД АД</v>
      </c>
      <c r="B367" s="81" t="str">
        <f t="shared" si="28"/>
        <v>200478388</v>
      </c>
      <c r="C367" s="319">
        <f t="shared" si="29"/>
        <v>43100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КЕПИТЪЛ КОНСЕПТ ЛИМИТЕД АД</v>
      </c>
      <c r="B368" s="81" t="str">
        <f t="shared" si="28"/>
        <v>200478388</v>
      </c>
      <c r="C368" s="319">
        <f t="shared" si="29"/>
        <v>43100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КЕПИТЪЛ КОНСЕПТ ЛИМИТЕД АД</v>
      </c>
      <c r="B369" s="81" t="str">
        <f t="shared" si="28"/>
        <v>200478388</v>
      </c>
      <c r="C369" s="319">
        <f t="shared" si="29"/>
        <v>43100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КЕПИТЪЛ КОНСЕПТ ЛИМИТЕД АД</v>
      </c>
      <c r="B370" s="81" t="str">
        <f t="shared" si="28"/>
        <v>200478388</v>
      </c>
      <c r="C370" s="319">
        <f t="shared" si="29"/>
        <v>43100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КЕПИТЪЛ КОНСЕПТ ЛИМИТЕД АД</v>
      </c>
      <c r="B371" s="81" t="str">
        <f t="shared" si="28"/>
        <v>200478388</v>
      </c>
      <c r="C371" s="319">
        <f t="shared" si="29"/>
        <v>43100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КЕПИТЪЛ КОНСЕПТ ЛИМИТЕД АД</v>
      </c>
      <c r="B372" s="81" t="str">
        <f t="shared" si="28"/>
        <v>200478388</v>
      </c>
      <c r="C372" s="319">
        <f t="shared" si="29"/>
        <v>43100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-6439</v>
      </c>
    </row>
    <row r="373" spans="1:8" ht="15.75">
      <c r="A373" s="81" t="str">
        <f t="shared" si="27"/>
        <v>КЕПИТЪЛ КОНСЕПТ ЛИМИТЕД АД</v>
      </c>
      <c r="B373" s="81" t="str">
        <f t="shared" si="28"/>
        <v>200478388</v>
      </c>
      <c r="C373" s="319">
        <f t="shared" si="29"/>
        <v>43100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КЕПИТЪЛ КОНСЕПТ ЛИМИТЕД АД</v>
      </c>
      <c r="B374" s="81" t="str">
        <f t="shared" si="28"/>
        <v>200478388</v>
      </c>
      <c r="C374" s="319">
        <f t="shared" si="29"/>
        <v>43100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КЕПИТЪЛ КОНСЕПТ ЛИМИТЕД АД</v>
      </c>
      <c r="B375" s="81" t="str">
        <f t="shared" si="28"/>
        <v>200478388</v>
      </c>
      <c r="C375" s="319">
        <f t="shared" si="29"/>
        <v>43100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КЕПИТЪЛ КОНСЕПТ ЛИМИТЕД АД</v>
      </c>
      <c r="B376" s="81" t="str">
        <f t="shared" si="28"/>
        <v>200478388</v>
      </c>
      <c r="C376" s="319">
        <f t="shared" si="29"/>
        <v>43100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-6439</v>
      </c>
    </row>
    <row r="377" spans="1:8" ht="15.75">
      <c r="A377" s="81" t="str">
        <f t="shared" si="27"/>
        <v>КЕПИТЪЛ КОНСЕПТ ЛИМИТЕД АД</v>
      </c>
      <c r="B377" s="81" t="str">
        <f t="shared" si="28"/>
        <v>200478388</v>
      </c>
      <c r="C377" s="319">
        <f t="shared" si="29"/>
        <v>43100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-4859</v>
      </c>
    </row>
    <row r="378" spans="1:8" ht="15.75">
      <c r="A378" s="81" t="str">
        <f t="shared" si="27"/>
        <v>КЕПИТЪЛ КОНСЕПТ ЛИМИТЕД АД</v>
      </c>
      <c r="B378" s="81" t="str">
        <f t="shared" si="28"/>
        <v>200478388</v>
      </c>
      <c r="C378" s="319">
        <f t="shared" si="29"/>
        <v>43100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КЕПИТЪЛ КОНСЕПТ ЛИМИТЕД АД</v>
      </c>
      <c r="B379" s="81" t="str">
        <f t="shared" si="28"/>
        <v>200478388</v>
      </c>
      <c r="C379" s="319">
        <f t="shared" si="29"/>
        <v>43100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КЕПИТЪЛ КОНСЕПТ ЛИМИТЕД АД</v>
      </c>
      <c r="B380" s="81" t="str">
        <f t="shared" si="28"/>
        <v>200478388</v>
      </c>
      <c r="C380" s="319">
        <f t="shared" si="29"/>
        <v>43100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КЕПИТЪЛ КОНСЕПТ ЛИМИТЕД АД</v>
      </c>
      <c r="B381" s="81" t="str">
        <f t="shared" si="28"/>
        <v>200478388</v>
      </c>
      <c r="C381" s="319">
        <f t="shared" si="29"/>
        <v>43100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КЕПИТЪЛ КОНСЕПТ ЛИМИТЕД АД</v>
      </c>
      <c r="B382" s="81" t="str">
        <f t="shared" si="28"/>
        <v>200478388</v>
      </c>
      <c r="C382" s="319">
        <f t="shared" si="29"/>
        <v>43100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КЕПИТЪЛ КОНСЕПТ ЛИМИТЕД АД</v>
      </c>
      <c r="B383" s="81" t="str">
        <f t="shared" si="28"/>
        <v>200478388</v>
      </c>
      <c r="C383" s="319">
        <f t="shared" si="29"/>
        <v>43100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КЕПИТЪЛ КОНСЕПТ ЛИМИТЕД АД</v>
      </c>
      <c r="B384" s="81" t="str">
        <f t="shared" si="28"/>
        <v>200478388</v>
      </c>
      <c r="C384" s="319">
        <f t="shared" si="29"/>
        <v>43100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КЕПИТЪЛ КОНСЕПТ ЛИМИТЕД АД</v>
      </c>
      <c r="B385" s="81" t="str">
        <f t="shared" si="28"/>
        <v>200478388</v>
      </c>
      <c r="C385" s="319">
        <f t="shared" si="29"/>
        <v>43100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КЕПИТЪЛ КОНСЕПТ ЛИМИТЕД АД</v>
      </c>
      <c r="B386" s="81" t="str">
        <f t="shared" si="28"/>
        <v>200478388</v>
      </c>
      <c r="C386" s="319">
        <f t="shared" si="29"/>
        <v>43100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КЕПИТЪЛ КОНСЕПТ ЛИМИТЕД АД</v>
      </c>
      <c r="B387" s="81" t="str">
        <f t="shared" si="28"/>
        <v>200478388</v>
      </c>
      <c r="C387" s="319">
        <f t="shared" si="29"/>
        <v>43100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КЕПИТЪЛ КОНСЕПТ ЛИМИТЕД АД</v>
      </c>
      <c r="B388" s="81" t="str">
        <f t="shared" si="28"/>
        <v>200478388</v>
      </c>
      <c r="C388" s="319">
        <f t="shared" si="29"/>
        <v>43100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КЕПИТЪЛ КОНСЕПТ ЛИМИТЕД АД</v>
      </c>
      <c r="B389" s="81" t="str">
        <f t="shared" si="28"/>
        <v>200478388</v>
      </c>
      <c r="C389" s="319">
        <f t="shared" si="29"/>
        <v>43100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КЕПИТЪЛ КОНСЕПТ ЛИМИТЕД АД</v>
      </c>
      <c r="B390" s="81" t="str">
        <f t="shared" si="28"/>
        <v>200478388</v>
      </c>
      <c r="C390" s="319">
        <f t="shared" si="29"/>
        <v>43100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-11298</v>
      </c>
    </row>
    <row r="391" spans="1:8" ht="15.75">
      <c r="A391" s="81" t="str">
        <f t="shared" si="27"/>
        <v>КЕПИТЪЛ КОНСЕПТ ЛИМИТЕД АД</v>
      </c>
      <c r="B391" s="81" t="str">
        <f t="shared" si="28"/>
        <v>200478388</v>
      </c>
      <c r="C391" s="319">
        <f t="shared" si="29"/>
        <v>43100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КЕПИТЪЛ КОНСЕПТ ЛИМИТЕД АД</v>
      </c>
      <c r="B392" s="81" t="str">
        <f t="shared" si="28"/>
        <v>200478388</v>
      </c>
      <c r="C392" s="319">
        <f t="shared" si="29"/>
        <v>43100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КЕПИТЪЛ КОНСЕПТ ЛИМИТЕД АД</v>
      </c>
      <c r="B393" s="81" t="str">
        <f t="shared" si="28"/>
        <v>200478388</v>
      </c>
      <c r="C393" s="319">
        <f t="shared" si="29"/>
        <v>43100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-11298</v>
      </c>
    </row>
    <row r="394" spans="1:8" ht="15.75">
      <c r="A394" s="81" t="str">
        <f t="shared" si="27"/>
        <v>КЕПИТЪЛ КОНСЕПТ ЛИМИТЕД АД</v>
      </c>
      <c r="B394" s="81" t="str">
        <f t="shared" si="28"/>
        <v>200478388</v>
      </c>
      <c r="C394" s="319">
        <f t="shared" si="29"/>
        <v>43100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КЕПИТЪЛ КОНСЕПТ ЛИМИТЕД АД</v>
      </c>
      <c r="B395" s="81" t="str">
        <f t="shared" si="28"/>
        <v>200478388</v>
      </c>
      <c r="C395" s="319">
        <f t="shared" si="29"/>
        <v>43100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КЕПИТЪЛ КОНСЕПТ ЛИМИТЕД АД</v>
      </c>
      <c r="B396" s="81" t="str">
        <f t="shared" si="28"/>
        <v>200478388</v>
      </c>
      <c r="C396" s="319">
        <f t="shared" si="29"/>
        <v>43100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КЕПИТЪЛ КОНСЕПТ ЛИМИТЕД АД</v>
      </c>
      <c r="B397" s="81" t="str">
        <f t="shared" si="28"/>
        <v>200478388</v>
      </c>
      <c r="C397" s="319">
        <f t="shared" si="29"/>
        <v>43100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КЕПИТЪЛ КОНСЕПТ ЛИМИТЕД АД</v>
      </c>
      <c r="B398" s="81" t="str">
        <f t="shared" si="28"/>
        <v>200478388</v>
      </c>
      <c r="C398" s="319">
        <f t="shared" si="29"/>
        <v>43100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КЕПИТЪЛ КОНСЕПТ ЛИМИТЕД АД</v>
      </c>
      <c r="B399" s="81" t="str">
        <f t="shared" si="28"/>
        <v>200478388</v>
      </c>
      <c r="C399" s="319">
        <f t="shared" si="29"/>
        <v>43100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КЕПИТЪЛ КОНСЕПТ ЛИМИТЕД АД</v>
      </c>
      <c r="B400" s="81" t="str">
        <f t="shared" si="28"/>
        <v>200478388</v>
      </c>
      <c r="C400" s="319">
        <f t="shared" si="29"/>
        <v>43100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КЕПИТЪЛ КОНСЕПТ ЛИМИТЕД АД</v>
      </c>
      <c r="B401" s="81" t="str">
        <f t="shared" si="28"/>
        <v>200478388</v>
      </c>
      <c r="C401" s="319">
        <f t="shared" si="29"/>
        <v>43100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КЕПИТЪЛ КОНСЕПТ ЛИМИТЕД АД</v>
      </c>
      <c r="B402" s="81" t="str">
        <f t="shared" si="28"/>
        <v>200478388</v>
      </c>
      <c r="C402" s="319">
        <f t="shared" si="29"/>
        <v>43100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КЕПИТЪЛ КОНСЕПТ ЛИМИТЕД АД</v>
      </c>
      <c r="B403" s="81" t="str">
        <f t="shared" si="28"/>
        <v>200478388</v>
      </c>
      <c r="C403" s="319">
        <f t="shared" si="29"/>
        <v>43100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КЕПИТЪЛ КОНСЕПТ ЛИМИТЕД АД</v>
      </c>
      <c r="B404" s="81" t="str">
        <f t="shared" si="28"/>
        <v>200478388</v>
      </c>
      <c r="C404" s="319">
        <f t="shared" si="29"/>
        <v>43100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КЕПИТЪЛ КОНСЕПТ ЛИМИТЕД АД</v>
      </c>
      <c r="B405" s="81" t="str">
        <f t="shared" si="28"/>
        <v>200478388</v>
      </c>
      <c r="C405" s="319">
        <f t="shared" si="29"/>
        <v>43100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КЕПИТЪЛ КОНСЕПТ ЛИМИТЕД АД</v>
      </c>
      <c r="B406" s="81" t="str">
        <f t="shared" si="28"/>
        <v>200478388</v>
      </c>
      <c r="C406" s="319">
        <f t="shared" si="29"/>
        <v>43100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КЕПИТЪЛ КОНСЕПТ ЛИМИТЕД АД</v>
      </c>
      <c r="B407" s="81" t="str">
        <f t="shared" si="28"/>
        <v>200478388</v>
      </c>
      <c r="C407" s="319">
        <f t="shared" si="29"/>
        <v>43100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КЕПИТЪЛ КОНСЕПТ ЛИМИТЕД АД</v>
      </c>
      <c r="B408" s="81" t="str">
        <f t="shared" si="28"/>
        <v>200478388</v>
      </c>
      <c r="C408" s="319">
        <f t="shared" si="29"/>
        <v>43100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КЕПИТЪЛ КОНСЕПТ ЛИМИТЕД АД</v>
      </c>
      <c r="B409" s="81" t="str">
        <f t="shared" si="28"/>
        <v>200478388</v>
      </c>
      <c r="C409" s="319">
        <f t="shared" si="29"/>
        <v>43100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КЕПИТЪЛ КОНСЕПТ ЛИМИТЕД АД</v>
      </c>
      <c r="B410" s="81" t="str">
        <f aca="true" t="shared" si="31" ref="B410:B459">pdeBulstat</f>
        <v>200478388</v>
      </c>
      <c r="C410" s="319">
        <f aca="true" t="shared" si="32" ref="C410:C459">endDate</f>
        <v>43100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КЕПИТЪЛ КОНСЕПТ ЛИМИТЕД АД</v>
      </c>
      <c r="B411" s="81" t="str">
        <f t="shared" si="31"/>
        <v>200478388</v>
      </c>
      <c r="C411" s="319">
        <f t="shared" si="32"/>
        <v>43100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КЕПИТЪЛ КОНСЕПТ ЛИМИТЕД АД</v>
      </c>
      <c r="B412" s="81" t="str">
        <f t="shared" si="31"/>
        <v>200478388</v>
      </c>
      <c r="C412" s="319">
        <f t="shared" si="32"/>
        <v>43100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КЕПИТЪЛ КОНСЕПТ ЛИМИТЕД АД</v>
      </c>
      <c r="B413" s="81" t="str">
        <f t="shared" si="31"/>
        <v>200478388</v>
      </c>
      <c r="C413" s="319">
        <f t="shared" si="32"/>
        <v>43100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КЕПИТЪЛ КОНСЕПТ ЛИМИТЕД АД</v>
      </c>
      <c r="B414" s="81" t="str">
        <f t="shared" si="31"/>
        <v>200478388</v>
      </c>
      <c r="C414" s="319">
        <f t="shared" si="32"/>
        <v>43100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КЕПИТЪЛ КОНСЕПТ ЛИМИТЕД АД</v>
      </c>
      <c r="B415" s="81" t="str">
        <f t="shared" si="31"/>
        <v>200478388</v>
      </c>
      <c r="C415" s="319">
        <f t="shared" si="32"/>
        <v>43100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КЕПИТЪЛ КОНСЕПТ ЛИМИТЕД АД</v>
      </c>
      <c r="B416" s="81" t="str">
        <f t="shared" si="31"/>
        <v>200478388</v>
      </c>
      <c r="C416" s="319">
        <f t="shared" si="32"/>
        <v>43100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-5090</v>
      </c>
    </row>
    <row r="417" spans="1:8" ht="15.75">
      <c r="A417" s="81" t="str">
        <f t="shared" si="30"/>
        <v>КЕПИТЪЛ КОНСЕПТ ЛИМИТЕД АД</v>
      </c>
      <c r="B417" s="81" t="str">
        <f t="shared" si="31"/>
        <v>200478388</v>
      </c>
      <c r="C417" s="319">
        <f t="shared" si="32"/>
        <v>43100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КЕПИТЪЛ КОНСЕПТ ЛИМИТЕД АД</v>
      </c>
      <c r="B418" s="81" t="str">
        <f t="shared" si="31"/>
        <v>200478388</v>
      </c>
      <c r="C418" s="319">
        <f t="shared" si="32"/>
        <v>43100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КЕПИТЪЛ КОНСЕПТ ЛИМИТЕД АД</v>
      </c>
      <c r="B419" s="81" t="str">
        <f t="shared" si="31"/>
        <v>200478388</v>
      </c>
      <c r="C419" s="319">
        <f t="shared" si="32"/>
        <v>43100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КЕПИТЪЛ КОНСЕПТ ЛИМИТЕД АД</v>
      </c>
      <c r="B420" s="81" t="str">
        <f t="shared" si="31"/>
        <v>200478388</v>
      </c>
      <c r="C420" s="319">
        <f t="shared" si="32"/>
        <v>43100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-5090</v>
      </c>
    </row>
    <row r="421" spans="1:8" ht="15.75">
      <c r="A421" s="81" t="str">
        <f t="shared" si="30"/>
        <v>КЕПИТЪЛ КОНСЕПТ ЛИМИТЕД АД</v>
      </c>
      <c r="B421" s="81" t="str">
        <f t="shared" si="31"/>
        <v>200478388</v>
      </c>
      <c r="C421" s="319">
        <f t="shared" si="32"/>
        <v>43100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-4859</v>
      </c>
    </row>
    <row r="422" spans="1:8" ht="15.75">
      <c r="A422" s="81" t="str">
        <f t="shared" si="30"/>
        <v>КЕПИТЪЛ КОНСЕПТ ЛИМИТЕД АД</v>
      </c>
      <c r="B422" s="81" t="str">
        <f t="shared" si="31"/>
        <v>200478388</v>
      </c>
      <c r="C422" s="319">
        <f t="shared" si="32"/>
        <v>43100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КЕПИТЪЛ КОНСЕПТ ЛИМИТЕД АД</v>
      </c>
      <c r="B423" s="81" t="str">
        <f t="shared" si="31"/>
        <v>200478388</v>
      </c>
      <c r="C423" s="319">
        <f t="shared" si="32"/>
        <v>43100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КЕПИТЪЛ КОНСЕПТ ЛИМИТЕД АД</v>
      </c>
      <c r="B424" s="81" t="str">
        <f t="shared" si="31"/>
        <v>200478388</v>
      </c>
      <c r="C424" s="319">
        <f t="shared" si="32"/>
        <v>43100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КЕПИТЪЛ КОНСЕПТ ЛИМИТЕД АД</v>
      </c>
      <c r="B425" s="81" t="str">
        <f t="shared" si="31"/>
        <v>200478388</v>
      </c>
      <c r="C425" s="319">
        <f t="shared" si="32"/>
        <v>43100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КЕПИТЪЛ КОНСЕПТ ЛИМИТЕД АД</v>
      </c>
      <c r="B426" s="81" t="str">
        <f t="shared" si="31"/>
        <v>200478388</v>
      </c>
      <c r="C426" s="319">
        <f t="shared" si="32"/>
        <v>43100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КЕПИТЪЛ КОНСЕПТ ЛИМИТЕД АД</v>
      </c>
      <c r="B427" s="81" t="str">
        <f t="shared" si="31"/>
        <v>200478388</v>
      </c>
      <c r="C427" s="319">
        <f t="shared" si="32"/>
        <v>43100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КЕПИТЪЛ КОНСЕПТ ЛИМИТЕД АД</v>
      </c>
      <c r="B428" s="81" t="str">
        <f t="shared" si="31"/>
        <v>200478388</v>
      </c>
      <c r="C428" s="319">
        <f t="shared" si="32"/>
        <v>43100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КЕПИТЪЛ КОНСЕПТ ЛИМИТЕД АД</v>
      </c>
      <c r="B429" s="81" t="str">
        <f t="shared" si="31"/>
        <v>200478388</v>
      </c>
      <c r="C429" s="319">
        <f t="shared" si="32"/>
        <v>43100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КЕПИТЪЛ КОНСЕПТ ЛИМИТЕД АД</v>
      </c>
      <c r="B430" s="81" t="str">
        <f t="shared" si="31"/>
        <v>200478388</v>
      </c>
      <c r="C430" s="319">
        <f t="shared" si="32"/>
        <v>43100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КЕПИТЪЛ КОНСЕПТ ЛИМИТЕД АД</v>
      </c>
      <c r="B431" s="81" t="str">
        <f t="shared" si="31"/>
        <v>200478388</v>
      </c>
      <c r="C431" s="319">
        <f t="shared" si="32"/>
        <v>43100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КЕПИТЪЛ КОНСЕПТ ЛИМИТЕД АД</v>
      </c>
      <c r="B432" s="81" t="str">
        <f t="shared" si="31"/>
        <v>200478388</v>
      </c>
      <c r="C432" s="319">
        <f t="shared" si="32"/>
        <v>43100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КЕПИТЪЛ КОНСЕПТ ЛИМИТЕД АД</v>
      </c>
      <c r="B433" s="81" t="str">
        <f t="shared" si="31"/>
        <v>200478388</v>
      </c>
      <c r="C433" s="319">
        <f t="shared" si="32"/>
        <v>43100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2151413</v>
      </c>
    </row>
    <row r="434" spans="1:8" ht="15.75">
      <c r="A434" s="81" t="str">
        <f t="shared" si="30"/>
        <v>КЕПИТЪЛ КОНСЕПТ ЛИМИТЕД АД</v>
      </c>
      <c r="B434" s="81" t="str">
        <f t="shared" si="31"/>
        <v>200478388</v>
      </c>
      <c r="C434" s="319">
        <f t="shared" si="32"/>
        <v>43100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2141464</v>
      </c>
    </row>
    <row r="435" spans="1:8" ht="15.75">
      <c r="A435" s="81" t="str">
        <f t="shared" si="30"/>
        <v>КЕПИТЪЛ КОНСЕПТ ЛИМИТЕД АД</v>
      </c>
      <c r="B435" s="81" t="str">
        <f t="shared" si="31"/>
        <v>200478388</v>
      </c>
      <c r="C435" s="319">
        <f t="shared" si="32"/>
        <v>43100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КЕПИТЪЛ КОНСЕПТ ЛИМИТЕД АД</v>
      </c>
      <c r="B436" s="81" t="str">
        <f t="shared" si="31"/>
        <v>200478388</v>
      </c>
      <c r="C436" s="319">
        <f t="shared" si="32"/>
        <v>43100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КЕПИТЪЛ КОНСЕПТ ЛИМИТЕД АД</v>
      </c>
      <c r="B437" s="81" t="str">
        <f t="shared" si="31"/>
        <v>200478388</v>
      </c>
      <c r="C437" s="319">
        <f t="shared" si="32"/>
        <v>43100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2141464</v>
      </c>
    </row>
    <row r="438" spans="1:8" ht="15.75">
      <c r="A438" s="81" t="str">
        <f t="shared" si="30"/>
        <v>КЕПИТЪЛ КОНСЕПТ ЛИМИТЕД АД</v>
      </c>
      <c r="B438" s="81" t="str">
        <f t="shared" si="31"/>
        <v>200478388</v>
      </c>
      <c r="C438" s="319">
        <f t="shared" si="32"/>
        <v>43100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КЕПИТЪЛ КОНСЕПТ ЛИМИТЕД АД</v>
      </c>
      <c r="B439" s="81" t="str">
        <f t="shared" si="31"/>
        <v>200478388</v>
      </c>
      <c r="C439" s="319">
        <f t="shared" si="32"/>
        <v>43100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КЕПИТЪЛ КОНСЕПТ ЛИМИТЕД АД</v>
      </c>
      <c r="B440" s="81" t="str">
        <f t="shared" si="31"/>
        <v>200478388</v>
      </c>
      <c r="C440" s="319">
        <f t="shared" si="32"/>
        <v>43100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КЕПИТЪЛ КОНСЕПТ ЛИМИТЕД АД</v>
      </c>
      <c r="B441" s="81" t="str">
        <f t="shared" si="31"/>
        <v>200478388</v>
      </c>
      <c r="C441" s="319">
        <f t="shared" si="32"/>
        <v>43100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КЕПИТЪЛ КОНСЕПТ ЛИМИТЕД АД</v>
      </c>
      <c r="B442" s="81" t="str">
        <f t="shared" si="31"/>
        <v>200478388</v>
      </c>
      <c r="C442" s="319">
        <f t="shared" si="32"/>
        <v>43100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КЕПИТЪЛ КОНСЕПТ ЛИМИТЕД АД</v>
      </c>
      <c r="B443" s="81" t="str">
        <f t="shared" si="31"/>
        <v>200478388</v>
      </c>
      <c r="C443" s="319">
        <f t="shared" si="32"/>
        <v>43100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КЕПИТЪЛ КОНСЕПТ ЛИМИТЕД АД</v>
      </c>
      <c r="B444" s="81" t="str">
        <f t="shared" si="31"/>
        <v>200478388</v>
      </c>
      <c r="C444" s="319">
        <f t="shared" si="32"/>
        <v>43100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КЕПИТЪЛ КОНСЕПТ ЛИМИТЕД АД</v>
      </c>
      <c r="B445" s="81" t="str">
        <f t="shared" si="31"/>
        <v>200478388</v>
      </c>
      <c r="C445" s="319">
        <f t="shared" si="32"/>
        <v>43100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КЕПИТЪЛ КОНСЕПТ ЛИМИТЕД АД</v>
      </c>
      <c r="B446" s="81" t="str">
        <f t="shared" si="31"/>
        <v>200478388</v>
      </c>
      <c r="C446" s="319">
        <f t="shared" si="32"/>
        <v>43100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КЕПИТЪЛ КОНСЕПТ ЛИМИТЕД АД</v>
      </c>
      <c r="B447" s="81" t="str">
        <f t="shared" si="31"/>
        <v>200478388</v>
      </c>
      <c r="C447" s="319">
        <f t="shared" si="32"/>
        <v>43100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КЕПИТЪЛ КОНСЕПТ ЛИМИТЕД АД</v>
      </c>
      <c r="B448" s="81" t="str">
        <f t="shared" si="31"/>
        <v>200478388</v>
      </c>
      <c r="C448" s="319">
        <f t="shared" si="32"/>
        <v>43100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КЕПИТЪЛ КОНСЕПТ ЛИМИТЕД АД</v>
      </c>
      <c r="B449" s="81" t="str">
        <f t="shared" si="31"/>
        <v>200478388</v>
      </c>
      <c r="C449" s="319">
        <f t="shared" si="32"/>
        <v>43100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КЕПИТЪЛ КОНСЕПТ ЛИМИТЕД АД</v>
      </c>
      <c r="B450" s="81" t="str">
        <f t="shared" si="31"/>
        <v>200478388</v>
      </c>
      <c r="C450" s="319">
        <f t="shared" si="32"/>
        <v>43100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КЕПИТЪЛ КОНСЕПТ ЛИМИТЕД АД</v>
      </c>
      <c r="B451" s="81" t="str">
        <f t="shared" si="31"/>
        <v>200478388</v>
      </c>
      <c r="C451" s="319">
        <f t="shared" si="32"/>
        <v>43100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КЕПИТЪЛ КОНСЕПТ ЛИМИТЕД АД</v>
      </c>
      <c r="B452" s="81" t="str">
        <f t="shared" si="31"/>
        <v>200478388</v>
      </c>
      <c r="C452" s="319">
        <f t="shared" si="32"/>
        <v>43100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КЕПИТЪЛ КОНСЕПТ ЛИМИТЕД АД</v>
      </c>
      <c r="B453" s="81" t="str">
        <f t="shared" si="31"/>
        <v>200478388</v>
      </c>
      <c r="C453" s="319">
        <f t="shared" si="32"/>
        <v>43100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КЕПИТЪЛ КОНСЕПТ ЛИМИТЕД АД</v>
      </c>
      <c r="B454" s="81" t="str">
        <f t="shared" si="31"/>
        <v>200478388</v>
      </c>
      <c r="C454" s="319">
        <f t="shared" si="32"/>
        <v>43100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КЕПИТЪЛ КОНСЕПТ ЛИМИТЕД АД</v>
      </c>
      <c r="B455" s="81" t="str">
        <f t="shared" si="31"/>
        <v>200478388</v>
      </c>
      <c r="C455" s="319">
        <f t="shared" si="32"/>
        <v>43100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КЕПИТЪЛ КОНСЕПТ ЛИМИТЕД АД</v>
      </c>
      <c r="B456" s="81" t="str">
        <f t="shared" si="31"/>
        <v>200478388</v>
      </c>
      <c r="C456" s="319">
        <f t="shared" si="32"/>
        <v>43100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КЕПИТЪЛ КОНСЕПТ ЛИМИТЕД АД</v>
      </c>
      <c r="B457" s="81" t="str">
        <f t="shared" si="31"/>
        <v>200478388</v>
      </c>
      <c r="C457" s="319">
        <f t="shared" si="32"/>
        <v>43100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КЕПИТЪЛ КОНСЕПТ ЛИМИТЕД АД</v>
      </c>
      <c r="B458" s="81" t="str">
        <f t="shared" si="31"/>
        <v>200478388</v>
      </c>
      <c r="C458" s="319">
        <f t="shared" si="32"/>
        <v>43100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КЕПИТЪЛ КОНСЕПТ ЛИМИТЕД АД</v>
      </c>
      <c r="B459" s="81" t="str">
        <f t="shared" si="31"/>
        <v>200478388</v>
      </c>
      <c r="C459" s="319">
        <f t="shared" si="32"/>
        <v>43100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nmarkov</cp:lastModifiedBy>
  <cp:lastPrinted>2018-02-26T08:42:42Z</cp:lastPrinted>
  <dcterms:created xsi:type="dcterms:W3CDTF">2006-09-16T00:00:00Z</dcterms:created>
  <dcterms:modified xsi:type="dcterms:W3CDTF">2018-02-27T08:11:49Z</dcterms:modified>
  <cp:category/>
  <cp:version/>
  <cp:contentType/>
  <cp:contentStatus/>
</cp:coreProperties>
</file>