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035" windowHeight="12465" activeTab="0"/>
  </bookViews>
  <sheets>
    <sheet name="SFP" sheetId="1" r:id="rId1"/>
    <sheet name="SCI" sheetId="2" r:id="rId2"/>
    <sheet name="SCF" sheetId="3" r:id="rId3"/>
    <sheet name="SCE" sheetId="4" r:id="rId4"/>
    <sheet name="Investmens" sheetId="5" r:id="rId5"/>
  </sheets>
  <definedNames/>
  <calcPr fullCalcOnLoad="1"/>
</workbook>
</file>

<file path=xl/sharedStrings.xml><?xml version="1.0" encoding="utf-8"?>
<sst xmlns="http://schemas.openxmlformats.org/spreadsheetml/2006/main" count="160" uniqueCount="125">
  <si>
    <t>Investments in subsidiaries</t>
  </si>
  <si>
    <t>Investments in associates</t>
  </si>
  <si>
    <t>Current</t>
  </si>
  <si>
    <t>Receivables from related parties</t>
  </si>
  <si>
    <t>Cash and cash equivalents</t>
  </si>
  <si>
    <t>ASSETS</t>
  </si>
  <si>
    <t>Non-current assets</t>
  </si>
  <si>
    <t>Other investments</t>
  </si>
  <si>
    <t>Current assets</t>
  </si>
  <si>
    <t>Prepaid expenses</t>
  </si>
  <si>
    <t>Share capital</t>
  </si>
  <si>
    <t>Total equity</t>
  </si>
  <si>
    <t>Short-term payables to related parties</t>
  </si>
  <si>
    <t>Payables to employees and social security institutions</t>
  </si>
  <si>
    <t>Total liabilities</t>
  </si>
  <si>
    <t>BGN’000s</t>
  </si>
  <si>
    <t>Reserves</t>
  </si>
  <si>
    <t>EQUITY</t>
  </si>
  <si>
    <t>Manager: Vasil Velev</t>
  </si>
  <si>
    <t>Prepared by: Kremena Dulgerova</t>
  </si>
  <si>
    <t>Gains from transactions with financial instruments</t>
  </si>
  <si>
    <t>Operating result</t>
  </si>
  <si>
    <t>Result for the period before tax</t>
  </si>
  <si>
    <t>Tax expenses, net</t>
  </si>
  <si>
    <t>Net result for the period</t>
  </si>
  <si>
    <t>Earnings per share</t>
  </si>
  <si>
    <t xml:space="preserve">Cash paid to suppliers </t>
  </si>
  <si>
    <t>Cash paid to employees and social security institutions</t>
  </si>
  <si>
    <t>Net cash used in operating activities</t>
  </si>
  <si>
    <t>Net cash used in investing activities</t>
  </si>
  <si>
    <t>Financing activities</t>
  </si>
  <si>
    <t>Net cash used in financing activities</t>
  </si>
  <si>
    <t>Cash and cash equivalents at a beginning of the period</t>
  </si>
  <si>
    <t>Net increase in cash and cash equivalents</t>
  </si>
  <si>
    <t>Cash and cash equivalents at the end of the period</t>
  </si>
  <si>
    <t>CASH FLOWS FROM OPERATING ACTIVITIES</t>
  </si>
  <si>
    <t>Dividends received from investment</t>
  </si>
  <si>
    <t>INVESTING ACTIVITIES</t>
  </si>
  <si>
    <t>Dividends paid</t>
  </si>
  <si>
    <t>Notes</t>
  </si>
  <si>
    <t xml:space="preserve"> in subsidiaries, associates and other companies</t>
  </si>
  <si>
    <t xml:space="preserve">INVESTMENTS </t>
  </si>
  <si>
    <t>Value</t>
  </si>
  <si>
    <t>Fair value</t>
  </si>
  <si>
    <t>I. Subsidiaries</t>
  </si>
  <si>
    <t>II. Associates</t>
  </si>
  <si>
    <t>III. Other companies</t>
  </si>
  <si>
    <t>M+C Hydraulic Plc., Kazanluk</t>
  </si>
  <si>
    <t>Ptici &amp; Ptichi produkti., Pleven</t>
  </si>
  <si>
    <t>Forsan Bulgaria Ltd., Sofia</t>
  </si>
  <si>
    <t>Hydraulic elements and systems Plc., Yambol</t>
  </si>
  <si>
    <t>Slavyana Jsc., Slavianovo</t>
  </si>
  <si>
    <t>Total</t>
  </si>
  <si>
    <t>SPH Trans Ltd., Sofia</t>
  </si>
  <si>
    <t>Per cent</t>
  </si>
  <si>
    <t xml:space="preserve"> Share Capital </t>
  </si>
  <si>
    <t xml:space="preserve"> Other reserves </t>
  </si>
  <si>
    <t xml:space="preserve"> Retained earnings </t>
  </si>
  <si>
    <t>presented in BGN’000’s</t>
  </si>
  <si>
    <t>Промени в счетоводната политика</t>
  </si>
  <si>
    <t>Преизчислен баланс</t>
  </si>
  <si>
    <t>Резултат от преоценка на имоти</t>
  </si>
  <si>
    <t>Дефицит от преоценка на инвестиции</t>
  </si>
  <si>
    <t>Разлики от превръщане на валутата</t>
  </si>
  <si>
    <t>Покриване на загуба</t>
  </si>
  <si>
    <t>Нетна печалба за периода</t>
  </si>
  <si>
    <t>Дивиденти</t>
  </si>
  <si>
    <t>Разпределение на печалба</t>
  </si>
  <si>
    <t>Други изменения в собствения капитал</t>
  </si>
  <si>
    <t>Баланс към 31 декември 2003</t>
  </si>
  <si>
    <t>Ефект от промени в счетоводна политика</t>
  </si>
  <si>
    <t>Дефицит от преоценка на имоти</t>
  </si>
  <si>
    <t>Излишък от преоценка на инвестиции</t>
  </si>
  <si>
    <t>Нетни печалби и загуби, непризнати в отчета за приходите и разходите</t>
  </si>
  <si>
    <t>Последваща оценка по МСС 16</t>
  </si>
  <si>
    <t xml:space="preserve">Дивиденти </t>
  </si>
  <si>
    <t>Property, plant and equipment</t>
  </si>
  <si>
    <t>Total Non-current assets</t>
  </si>
  <si>
    <t>Total current assets</t>
  </si>
  <si>
    <t>Other expenses</t>
  </si>
  <si>
    <t>Employee expenses</t>
  </si>
  <si>
    <t>Interest income/expenses (net)</t>
  </si>
  <si>
    <t>Cost of materials&amp;Hired services</t>
  </si>
  <si>
    <r>
      <t>TOTAL</t>
    </r>
    <r>
      <rPr>
        <sz val="12"/>
        <rFont val="Arial"/>
        <family val="2"/>
      </rPr>
      <t xml:space="preserve"> (I+II+III)</t>
    </r>
  </si>
  <si>
    <t>STATEMENT OF CHANGES IN EQUITY</t>
  </si>
  <si>
    <t xml:space="preserve">Other receivables </t>
  </si>
  <si>
    <t>Total current liabilities</t>
  </si>
  <si>
    <t>Proceeds from loans granted</t>
  </si>
  <si>
    <t>Payments for loans granted</t>
  </si>
  <si>
    <t>Profit sharing for dividents</t>
  </si>
  <si>
    <t>TOTAL ASSETS</t>
  </si>
  <si>
    <t>TOTAL EQUITY AND LIABILITIES</t>
  </si>
  <si>
    <t>Receivables from trade loans</t>
  </si>
  <si>
    <t>Interests from loans received</t>
  </si>
  <si>
    <t>Other changes</t>
  </si>
  <si>
    <t>Long-term receivables from related parties</t>
  </si>
  <si>
    <t>Financial assets</t>
  </si>
  <si>
    <t>Profit sharing for reserves</t>
  </si>
  <si>
    <t>Contingent liabilities</t>
  </si>
  <si>
    <t>Buyback of own share</t>
  </si>
  <si>
    <t>Interests received/paid</t>
  </si>
  <si>
    <t xml:space="preserve"> STATEMENT OF COMPREHENSIVE INCOME</t>
  </si>
  <si>
    <t>STATEMENT OF FINANCIAL POSITION</t>
  </si>
  <si>
    <t>STATEMENT OF CASH FLOWS</t>
  </si>
  <si>
    <t>Elhim Iskra Plc., Pazardzhik</t>
  </si>
  <si>
    <t>Patstroyinjenering Jsc., Kurdzhali</t>
  </si>
  <si>
    <t>Fazan Plc., Ruse</t>
  </si>
  <si>
    <t>Bulgarska Rosa Plc., Karlovo</t>
  </si>
  <si>
    <t>Leasing Company Jsc., Sofia</t>
  </si>
  <si>
    <t>STARA PLANINA HOLD PLC</t>
  </si>
  <si>
    <t>Gains from dividents</t>
  </si>
  <si>
    <t>Prepayments</t>
  </si>
  <si>
    <t>Boriana Jsc, Cherven Briag</t>
  </si>
  <si>
    <t>Tax</t>
  </si>
  <si>
    <t>Proceeds from financial assets held for trade</t>
  </si>
  <si>
    <t>Balance 31 December 2012</t>
  </si>
  <si>
    <t>Balance 01 January 2012</t>
  </si>
  <si>
    <t xml:space="preserve">Taxes paid </t>
  </si>
  <si>
    <t xml:space="preserve">Other payments/proceeds for operating activities </t>
  </si>
  <si>
    <t>For the period ended 30 September 2013</t>
  </si>
  <si>
    <t>Other financial expenses</t>
  </si>
  <si>
    <t>Purchase of investments</t>
  </si>
  <si>
    <t>Balance 30 September 2013</t>
  </si>
  <si>
    <t>Insurance company Asset Insurance Jsc</t>
  </si>
  <si>
    <t>Date: 25.10.2013</t>
  </si>
</sst>
</file>

<file path=xl/styles.xml><?xml version="1.0" encoding="utf-8"?>
<styleSheet xmlns="http://schemas.openxmlformats.org/spreadsheetml/2006/main">
  <numFmts count="6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-\(####\)"/>
    <numFmt numFmtId="169" formatCode="\(###\)"/>
    <numFmt numFmtId="170" formatCode="\(\-###\)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00"/>
    <numFmt numFmtId="188" formatCode="0.0"/>
    <numFmt numFmtId="189" formatCode="0.0000"/>
    <numFmt numFmtId="190" formatCode="&quot;лв&quot;#,##0_);\(&quot;лв&quot;#,##0\)"/>
    <numFmt numFmtId="191" formatCode="&quot;лв&quot;#,##0_);[Red]\(&quot;лв&quot;#,##0\)"/>
    <numFmt numFmtId="192" formatCode="&quot;лв&quot;#,##0.00_);\(&quot;лв&quot;#,##0.00\)"/>
    <numFmt numFmtId="193" formatCode="&quot;лв&quot;#,##0.00_);[Red]\(&quot;лв&quot;#,##0.00\)"/>
    <numFmt numFmtId="194" formatCode="_(&quot;лв&quot;* #,##0_);_(&quot;лв&quot;* \(#,##0\);_(&quot;лв&quot;* &quot;-&quot;_);_(@_)"/>
    <numFmt numFmtId="195" formatCode="_(&quot;лв&quot;* #,##0.00_);_(&quot;лв&quot;* \(#,##0.00\);_(&quot;лв&quot;* &quot;-&quot;??_);_(@_)"/>
    <numFmt numFmtId="196" formatCode="#,##0\ &quot;лв.&quot;;\-#,##0\ &quot;лв.&quot;"/>
    <numFmt numFmtId="197" formatCode="#,##0\ &quot;лв.&quot;;[Red]\-#,##0\ &quot;лв.&quot;"/>
    <numFmt numFmtId="198" formatCode="#,##0.00\ &quot;лв.&quot;;\-#,##0.00\ &quot;лв.&quot;"/>
    <numFmt numFmtId="199" formatCode="#,##0.00\ &quot;лв.&quot;;[Red]\-#,##0.00\ &quot;лв.&quot;"/>
    <numFmt numFmtId="200" formatCode="_-* #,##0\ &quot;лв.&quot;_-;\-* #,##0\ &quot;лв.&quot;_-;_-* &quot;-&quot;\ &quot;лв.&quot;_-;_-@_-"/>
    <numFmt numFmtId="201" formatCode="_-* #,##0\ _л_в_._-;\-* #,##0\ _л_в_._-;_-* &quot;-&quot;\ _л_в_._-;_-@_-"/>
    <numFmt numFmtId="202" formatCode="_-* #,##0.00\ &quot;лв.&quot;_-;\-* #,##0.00\ &quot;лв.&quot;_-;_-* &quot;-&quot;??\ &quot;лв.&quot;_-;_-@_-"/>
    <numFmt numFmtId="203" formatCode="_-* #,##0.00\ _л_в_._-;\-* #,##0.00\ _л_в_._-;_-* &quot;-&quot;??\ _л_в_._-;_-@_-"/>
    <numFmt numFmtId="204" formatCode="#,###"/>
    <numFmt numFmtId="205" formatCode="###\'#"/>
    <numFmt numFmtId="206" formatCode="dd\-mmm\-yy_)"/>
    <numFmt numFmtId="207" formatCode="0.0000000"/>
    <numFmt numFmtId="208" formatCode="0.000000"/>
    <numFmt numFmtId="209" formatCode="0.00000"/>
    <numFmt numFmtId="210" formatCode="mm/dd/yy"/>
    <numFmt numFmtId="211" formatCode="0.0000000000"/>
    <numFmt numFmtId="212" formatCode="0.00000000000"/>
    <numFmt numFmtId="213" formatCode="0.000000000"/>
    <numFmt numFmtId="214" formatCode="0.00000000"/>
    <numFmt numFmtId="215" formatCode="General;\(General\)"/>
    <numFmt numFmtId="216" formatCode="_(* #,##0_);_(* \(#,##0.00\);_(* &quot;-&quot;_);_(@_)"/>
    <numFmt numFmtId="217" formatCode="_(* #,##0_);_(* \(#,##0\);_(* &quot;-&quot;\2_);_(@_)"/>
    <numFmt numFmtId="218" formatCode="_(* #,##0.00_);_(* \(#,##0\);_(* &quot;-&quot;_);_(@_)"/>
    <numFmt numFmtId="219" formatCode="&quot;Да&quot;;&quot;Да&quot;;&quot;Не&quot;"/>
    <numFmt numFmtId="220" formatCode="&quot;Истина&quot;;&quot; Истина &quot;;&quot; Неистина &quot;"/>
    <numFmt numFmtId="221" formatCode="&quot;Включено&quot;;&quot; Включено &quot;;&quot; Изключено &quot;"/>
  </numFmts>
  <fonts count="54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18"/>
      <name val="Arial"/>
      <family val="2"/>
    </font>
    <font>
      <sz val="10"/>
      <name val="Timok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.5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Tms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3" fillId="0" borderId="0" xfId="60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14" fontId="7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10" xfId="60" applyFont="1" applyBorder="1" applyAlignment="1" applyProtection="1">
      <alignment horizontal="left" vertical="center"/>
      <protection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/>
    </xf>
    <xf numFmtId="14" fontId="6" fillId="0" borderId="10" xfId="60" applyNumberFormat="1" applyFont="1" applyBorder="1" applyAlignment="1" applyProtection="1">
      <alignment horizontal="center" vertical="center" wrapText="1"/>
      <protection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59" applyFont="1">
      <alignment/>
      <protection/>
    </xf>
    <xf numFmtId="0" fontId="6" fillId="0" borderId="0" xfId="59" applyFont="1" applyAlignment="1">
      <alignment/>
      <protection/>
    </xf>
    <xf numFmtId="0" fontId="6" fillId="0" borderId="0" xfId="58" applyFont="1" applyBorder="1" applyAlignment="1">
      <alignment vertical="justify"/>
      <protection/>
    </xf>
    <xf numFmtId="0" fontId="13" fillId="0" borderId="0" xfId="59" applyFont="1" applyBorder="1">
      <alignment/>
      <protection/>
    </xf>
    <xf numFmtId="0" fontId="13" fillId="0" borderId="0" xfId="59" applyFont="1">
      <alignment/>
      <protection/>
    </xf>
    <xf numFmtId="3" fontId="6" fillId="0" borderId="0" xfId="59" applyNumberFormat="1" applyFont="1" applyProtection="1">
      <alignment/>
      <protection/>
    </xf>
    <xf numFmtId="0" fontId="6" fillId="0" borderId="0" xfId="59" applyFont="1" applyProtection="1">
      <alignment/>
      <protection/>
    </xf>
    <xf numFmtId="3" fontId="6" fillId="0" borderId="0" xfId="59" applyNumberFormat="1" applyFont="1">
      <alignment/>
      <protection/>
    </xf>
    <xf numFmtId="0" fontId="2" fillId="0" borderId="13" xfId="0" applyFont="1" applyBorder="1" applyAlignment="1">
      <alignment horizontal="justify" vertical="top" wrapText="1"/>
    </xf>
    <xf numFmtId="3" fontId="9" fillId="0" borderId="13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right" vertical="top" wrapText="1"/>
    </xf>
    <xf numFmtId="184" fontId="2" fillId="0" borderId="10" xfId="0" applyNumberFormat="1" applyFont="1" applyBorder="1" applyAlignment="1">
      <alignment horizontal="right" vertical="top" wrapText="1"/>
    </xf>
    <xf numFmtId="184" fontId="2" fillId="0" borderId="12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9" fillId="0" borderId="0" xfId="0" applyFont="1" applyAlignment="1">
      <alignment/>
    </xf>
    <xf numFmtId="0" fontId="2" fillId="0" borderId="13" xfId="0" applyFont="1" applyBorder="1" applyAlignment="1">
      <alignment vertical="top" wrapText="1"/>
    </xf>
    <xf numFmtId="0" fontId="7" fillId="0" borderId="0" xfId="60" applyFont="1" applyBorder="1" applyAlignment="1" applyProtection="1">
      <alignment horizontal="center" vertical="top"/>
      <protection locked="0"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5" fillId="0" borderId="0" xfId="59" applyFont="1">
      <alignment/>
      <protection/>
    </xf>
    <xf numFmtId="0" fontId="7" fillId="0" borderId="0" xfId="59" applyFont="1">
      <alignment/>
      <protection/>
    </xf>
    <xf numFmtId="3" fontId="7" fillId="33" borderId="10" xfId="57" applyNumberFormat="1" applyFont="1" applyFill="1" applyBorder="1" applyAlignment="1" applyProtection="1">
      <alignment horizontal="right" wrapText="1"/>
      <protection locked="0"/>
    </xf>
    <xf numFmtId="2" fontId="7" fillId="33" borderId="10" xfId="57" applyNumberFormat="1" applyFont="1" applyFill="1" applyBorder="1" applyAlignment="1">
      <alignment horizontal="right" wrapText="1"/>
      <protection/>
    </xf>
    <xf numFmtId="0" fontId="7" fillId="0" borderId="10" xfId="0" applyFont="1" applyBorder="1" applyAlignment="1">
      <alignment wrapText="1"/>
    </xf>
    <xf numFmtId="0" fontId="5" fillId="0" borderId="13" xfId="57" applyFont="1" applyBorder="1" applyAlignment="1">
      <alignment horizontal="right" wrapText="1"/>
      <protection/>
    </xf>
    <xf numFmtId="3" fontId="7" fillId="33" borderId="13" xfId="57" applyNumberFormat="1" applyFont="1" applyFill="1" applyBorder="1" applyAlignment="1">
      <alignment horizontal="right" wrapText="1"/>
      <protection/>
    </xf>
    <xf numFmtId="0" fontId="7" fillId="0" borderId="10" xfId="57" applyFont="1" applyBorder="1" applyAlignment="1">
      <alignment horizontal="left" wrapText="1"/>
      <protection/>
    </xf>
    <xf numFmtId="3" fontId="7" fillId="33" borderId="10" xfId="57" applyNumberFormat="1" applyFont="1" applyFill="1" applyBorder="1" applyAlignment="1">
      <alignment horizontal="right" wrapText="1"/>
      <protection/>
    </xf>
    <xf numFmtId="0" fontId="5" fillId="0" borderId="10" xfId="57" applyFont="1" applyBorder="1" applyAlignment="1">
      <alignment horizontal="left" wrapText="1"/>
      <protection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top" wrapText="1"/>
    </xf>
    <xf numFmtId="184" fontId="1" fillId="0" borderId="13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justify" vertical="top" wrapText="1"/>
    </xf>
    <xf numFmtId="3" fontId="9" fillId="0" borderId="15" xfId="0" applyNumberFormat="1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vertical="top" wrapText="1"/>
    </xf>
    <xf numFmtId="3" fontId="14" fillId="0" borderId="16" xfId="0" applyNumberFormat="1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vertical="top" wrapText="1"/>
    </xf>
    <xf numFmtId="3" fontId="1" fillId="0" borderId="16" xfId="0" applyNumberFormat="1" applyFont="1" applyBorder="1" applyAlignment="1">
      <alignment horizontal="right" vertical="top" wrapText="1"/>
    </xf>
    <xf numFmtId="184" fontId="7" fillId="0" borderId="10" xfId="0" applyNumberFormat="1" applyFont="1" applyBorder="1" applyAlignment="1">
      <alignment/>
    </xf>
    <xf numFmtId="184" fontId="7" fillId="0" borderId="13" xfId="0" applyNumberFormat="1" applyFont="1" applyBorder="1" applyAlignment="1">
      <alignment/>
    </xf>
    <xf numFmtId="217" fontId="2" fillId="0" borderId="1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184" fontId="2" fillId="0" borderId="13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217" fontId="1" fillId="0" borderId="10" xfId="0" applyNumberFormat="1" applyFont="1" applyBorder="1" applyAlignment="1">
      <alignment horizontal="right" vertical="top" wrapText="1"/>
    </xf>
    <xf numFmtId="217" fontId="2" fillId="0" borderId="0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0" fontId="6" fillId="0" borderId="0" xfId="60" applyFont="1" applyBorder="1" applyAlignment="1" applyProtection="1">
      <alignment horizontal="center" vertical="top"/>
      <protection locked="0"/>
    </xf>
    <xf numFmtId="3" fontId="1" fillId="0" borderId="18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21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15" fontId="5" fillId="0" borderId="20" xfId="0" applyNumberFormat="1" applyFont="1" applyBorder="1" applyAlignment="1">
      <alignment horizontal="center" vertical="center" wrapText="1"/>
    </xf>
    <xf numFmtId="215" fontId="7" fillId="0" borderId="2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215" fontId="5" fillId="0" borderId="21" xfId="0" applyNumberFormat="1" applyFont="1" applyBorder="1" applyAlignment="1">
      <alignment horizontal="center" vertical="center" wrapText="1"/>
    </xf>
    <xf numFmtId="3" fontId="5" fillId="33" borderId="10" xfId="61" applyNumberFormat="1" applyFont="1" applyFill="1" applyBorder="1" applyAlignment="1" applyProtection="1">
      <alignment/>
      <protection/>
    </xf>
    <xf numFmtId="0" fontId="5" fillId="33" borderId="10" xfId="61" applyNumberFormat="1" applyFont="1" applyFill="1" applyBorder="1" applyAlignment="1" applyProtection="1">
      <alignment/>
      <protection locked="0"/>
    </xf>
    <xf numFmtId="3" fontId="5" fillId="33" borderId="10" xfId="61" applyNumberFormat="1" applyFont="1" applyFill="1" applyBorder="1" applyAlignment="1" applyProtection="1">
      <alignment/>
      <protection locked="0"/>
    </xf>
    <xf numFmtId="217" fontId="5" fillId="33" borderId="10" xfId="61" applyNumberFormat="1" applyFont="1" applyFill="1" applyBorder="1" applyAlignment="1" applyProtection="1">
      <alignment/>
      <protection locked="0"/>
    </xf>
    <xf numFmtId="217" fontId="5" fillId="33" borderId="10" xfId="61" applyNumberFormat="1" applyFont="1" applyFill="1" applyBorder="1" applyAlignment="1" applyProtection="1">
      <alignment/>
      <protection/>
    </xf>
    <xf numFmtId="0" fontId="6" fillId="0" borderId="0" xfId="60" applyFont="1" applyBorder="1" applyAlignment="1" applyProtection="1">
      <alignment vertical="top"/>
      <protection locked="0"/>
    </xf>
    <xf numFmtId="0" fontId="1" fillId="0" borderId="12" xfId="0" applyFont="1" applyBorder="1" applyAlignment="1">
      <alignment vertical="top" wrapText="1"/>
    </xf>
    <xf numFmtId="184" fontId="1" fillId="0" borderId="12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13" xfId="57" applyFont="1" applyBorder="1" applyAlignment="1">
      <alignment horizontal="left" wrapText="1"/>
      <protection/>
    </xf>
    <xf numFmtId="0" fontId="3" fillId="0" borderId="0" xfId="53" applyFont="1" applyBorder="1" applyAlignment="1" applyProtection="1">
      <alignment horizontal="center" vertical="top"/>
      <protection locked="0"/>
    </xf>
    <xf numFmtId="184" fontId="2" fillId="0" borderId="10" xfId="0" applyNumberFormat="1" applyFont="1" applyBorder="1" applyAlignment="1">
      <alignment horizontal="right" wrapText="1"/>
    </xf>
    <xf numFmtId="0" fontId="6" fillId="0" borderId="20" xfId="60" applyFont="1" applyBorder="1" applyAlignment="1" applyProtection="1">
      <alignment horizontal="right" vertical="top"/>
      <protection locked="0"/>
    </xf>
    <xf numFmtId="184" fontId="2" fillId="0" borderId="15" xfId="0" applyNumberFormat="1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3" fillId="0" borderId="0" xfId="60" applyFont="1" applyBorder="1" applyAlignment="1" applyProtection="1">
      <alignment horizontal="center" vertical="top"/>
      <protection locked="0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3" fillId="0" borderId="0" xfId="53" applyFont="1" applyBorder="1" applyAlignment="1" applyProtection="1">
      <alignment horizontal="center" vertical="top"/>
      <protection locked="0"/>
    </xf>
    <xf numFmtId="0" fontId="1" fillId="0" borderId="19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5" fillId="0" borderId="0" xfId="60" applyFont="1" applyBorder="1" applyAlignment="1" applyProtection="1">
      <alignment horizontal="center" vertical="top"/>
      <protection locked="0"/>
    </xf>
    <xf numFmtId="0" fontId="6" fillId="0" borderId="0" xfId="60" applyFont="1" applyBorder="1" applyAlignment="1" applyProtection="1">
      <alignment horizontal="center" vertical="top"/>
      <protection locked="0"/>
    </xf>
    <xf numFmtId="0" fontId="6" fillId="0" borderId="20" xfId="60" applyFont="1" applyBorder="1" applyAlignment="1" applyProtection="1">
      <alignment horizontal="right" vertical="top"/>
      <protection locked="0"/>
    </xf>
    <xf numFmtId="0" fontId="1" fillId="34" borderId="19" xfId="60" applyFont="1" applyFill="1" applyBorder="1" applyAlignment="1" applyProtection="1">
      <alignment horizontal="left" wrapText="1"/>
      <protection/>
    </xf>
    <xf numFmtId="0" fontId="1" fillId="34" borderId="21" xfId="60" applyFont="1" applyFill="1" applyBorder="1" applyAlignment="1" applyProtection="1">
      <alignment horizontal="left" wrapText="1"/>
      <protection/>
    </xf>
    <xf numFmtId="0" fontId="1" fillId="34" borderId="28" xfId="6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21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20" xfId="60" applyFont="1" applyBorder="1" applyAlignment="1" applyProtection="1">
      <alignment horizontal="right"/>
      <protection locked="0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0" fontId="6" fillId="0" borderId="20" xfId="58" applyFont="1" applyBorder="1" applyAlignment="1">
      <alignment horizontal="right" vertical="justify"/>
      <protection/>
    </xf>
    <xf numFmtId="49" fontId="13" fillId="0" borderId="0" xfId="57" applyNumberFormat="1" applyFont="1" applyAlignment="1">
      <alignment horizontal="center" vertical="center" wrapText="1"/>
      <protection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49" fontId="5" fillId="0" borderId="0" xfId="57" applyNumberFormat="1" applyFont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5" xfId="57"/>
    <cellStyle name="Normal_El.7.2" xfId="58"/>
    <cellStyle name="Normal_Spravki_kod" xfId="59"/>
    <cellStyle name="Normal_Баланс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140625" defaultRowHeight="12.75"/>
  <cols>
    <col min="1" max="1" width="56.140625" style="0" customWidth="1"/>
    <col min="2" max="2" width="6.57421875" style="28" bestFit="1" customWidth="1"/>
    <col min="3" max="3" width="13.8515625" style="0" customWidth="1"/>
    <col min="4" max="4" width="13.140625" style="0" bestFit="1" customWidth="1"/>
  </cols>
  <sheetData>
    <row r="1" spans="1:6" s="4" customFormat="1" ht="20.25">
      <c r="A1" s="133" t="s">
        <v>109</v>
      </c>
      <c r="B1" s="133"/>
      <c r="C1" s="133"/>
      <c r="D1" s="133"/>
      <c r="E1" s="3"/>
      <c r="F1" s="3"/>
    </row>
    <row r="2" spans="1:6" s="4" customFormat="1" ht="20.25">
      <c r="A2" s="122"/>
      <c r="B2" s="122"/>
      <c r="C2" s="122"/>
      <c r="D2" s="122"/>
      <c r="E2" s="3"/>
      <c r="F2" s="3"/>
    </row>
    <row r="3" spans="1:6" s="4" customFormat="1" ht="18.75" customHeight="1">
      <c r="A3" s="137" t="s">
        <v>102</v>
      </c>
      <c r="B3" s="137"/>
      <c r="C3" s="137"/>
      <c r="D3" s="137"/>
      <c r="E3" s="3"/>
      <c r="F3" s="3"/>
    </row>
    <row r="4" spans="1:6" s="4" customFormat="1" ht="15" customHeight="1">
      <c r="A4" s="138" t="s">
        <v>119</v>
      </c>
      <c r="B4" s="138"/>
      <c r="C4" s="138"/>
      <c r="D4" s="138"/>
      <c r="E4" s="3"/>
      <c r="F4" s="3"/>
    </row>
    <row r="5" spans="1:4" s="4" customFormat="1" ht="15">
      <c r="A5" s="139" t="s">
        <v>15</v>
      </c>
      <c r="B5" s="139"/>
      <c r="C5" s="139"/>
      <c r="D5" s="139"/>
    </row>
    <row r="6" spans="1:4" s="4" customFormat="1" ht="15.75">
      <c r="A6" s="12" t="s">
        <v>5</v>
      </c>
      <c r="B6" s="25" t="s">
        <v>39</v>
      </c>
      <c r="C6" s="11">
        <v>41547</v>
      </c>
      <c r="D6" s="11">
        <v>41274</v>
      </c>
    </row>
    <row r="7" spans="1:4" s="4" customFormat="1" ht="15.75">
      <c r="A7" s="140" t="s">
        <v>6</v>
      </c>
      <c r="B7" s="141"/>
      <c r="C7" s="141"/>
      <c r="D7" s="142"/>
    </row>
    <row r="8" spans="1:4" s="4" customFormat="1" ht="15">
      <c r="A8" s="8" t="s">
        <v>76</v>
      </c>
      <c r="B8" s="26">
        <v>1</v>
      </c>
      <c r="C8" s="9">
        <v>5</v>
      </c>
      <c r="D8" s="9">
        <v>5</v>
      </c>
    </row>
    <row r="9" spans="1:4" s="4" customFormat="1" ht="15">
      <c r="A9" s="37" t="s">
        <v>0</v>
      </c>
      <c r="B9" s="38">
        <v>2</v>
      </c>
      <c r="C9" s="9">
        <v>16908</v>
      </c>
      <c r="D9" s="9">
        <v>16908</v>
      </c>
    </row>
    <row r="10" spans="1:4" s="4" customFormat="1" ht="15">
      <c r="A10" s="8" t="s">
        <v>1</v>
      </c>
      <c r="B10" s="26">
        <v>2</v>
      </c>
      <c r="C10" s="9">
        <v>8028</v>
      </c>
      <c r="D10" s="9">
        <v>8028</v>
      </c>
    </row>
    <row r="11" spans="1:4" s="4" customFormat="1" ht="15">
      <c r="A11" s="8" t="s">
        <v>7</v>
      </c>
      <c r="B11" s="26">
        <v>3</v>
      </c>
      <c r="C11" s="9">
        <v>2113</v>
      </c>
      <c r="D11" s="9">
        <v>13</v>
      </c>
    </row>
    <row r="12" spans="1:4" s="4" customFormat="1" ht="15">
      <c r="A12" s="8" t="s">
        <v>95</v>
      </c>
      <c r="B12" s="26">
        <v>4</v>
      </c>
      <c r="C12" s="74">
        <v>24</v>
      </c>
      <c r="D12" s="74">
        <v>24</v>
      </c>
    </row>
    <row r="13" spans="1:4" s="4" customFormat="1" ht="16.5" thickBot="1">
      <c r="A13" s="123" t="s">
        <v>77</v>
      </c>
      <c r="B13" s="124"/>
      <c r="C13" s="75">
        <f>SUM(C8:C12)</f>
        <v>27078</v>
      </c>
      <c r="D13" s="75">
        <f>SUM(D8:D12)</f>
        <v>24978</v>
      </c>
    </row>
    <row r="14" spans="1:4" s="4" customFormat="1" ht="15">
      <c r="A14" s="1"/>
      <c r="B14" s="27"/>
      <c r="C14" s="2"/>
      <c r="D14" s="2"/>
    </row>
    <row r="15" spans="1:4" s="4" customFormat="1" ht="15.75">
      <c r="A15" s="134" t="s">
        <v>8</v>
      </c>
      <c r="B15" s="135"/>
      <c r="C15" s="135"/>
      <c r="D15" s="136"/>
    </row>
    <row r="16" spans="1:4" s="4" customFormat="1" ht="15">
      <c r="A16" s="8" t="s">
        <v>3</v>
      </c>
      <c r="B16" s="26">
        <v>5</v>
      </c>
      <c r="C16" s="9">
        <v>3067</v>
      </c>
      <c r="D16" s="9">
        <v>2128</v>
      </c>
    </row>
    <row r="17" spans="1:4" s="4" customFormat="1" ht="15">
      <c r="A17" s="8" t="s">
        <v>111</v>
      </c>
      <c r="B17" s="26"/>
      <c r="C17" s="9">
        <v>1</v>
      </c>
      <c r="D17" s="9">
        <v>1</v>
      </c>
    </row>
    <row r="18" spans="1:4" s="4" customFormat="1" ht="15">
      <c r="A18" s="8" t="s">
        <v>92</v>
      </c>
      <c r="B18" s="26">
        <v>6</v>
      </c>
      <c r="C18" s="9">
        <v>1475</v>
      </c>
      <c r="D18" s="9">
        <v>1475</v>
      </c>
    </row>
    <row r="19" spans="1:4" s="4" customFormat="1" ht="15">
      <c r="A19" s="8" t="s">
        <v>85</v>
      </c>
      <c r="B19" s="26">
        <v>7</v>
      </c>
      <c r="C19" s="74">
        <v>179</v>
      </c>
      <c r="D19" s="74">
        <v>172</v>
      </c>
    </row>
    <row r="20" spans="1:8" s="4" customFormat="1" ht="15">
      <c r="A20" s="72" t="s">
        <v>96</v>
      </c>
      <c r="B20" s="73">
        <v>8</v>
      </c>
      <c r="C20" s="74">
        <v>400</v>
      </c>
      <c r="D20" s="74">
        <v>453</v>
      </c>
      <c r="G20" s="83"/>
      <c r="H20" s="83"/>
    </row>
    <row r="21" spans="1:8" s="4" customFormat="1" ht="15">
      <c r="A21" s="8" t="s">
        <v>4</v>
      </c>
      <c r="B21" s="73">
        <v>9</v>
      </c>
      <c r="C21" s="9">
        <v>1440</v>
      </c>
      <c r="D21" s="9">
        <v>1421</v>
      </c>
      <c r="G21" s="83"/>
      <c r="H21" s="5"/>
    </row>
    <row r="22" spans="1:8" s="4" customFormat="1" ht="15">
      <c r="A22" s="72" t="s">
        <v>9</v>
      </c>
      <c r="B22" s="73">
        <v>10</v>
      </c>
      <c r="C22" s="9">
        <v>2</v>
      </c>
      <c r="D22" s="9">
        <v>5</v>
      </c>
      <c r="G22" s="83"/>
      <c r="H22" s="83"/>
    </row>
    <row r="23" spans="1:4" s="4" customFormat="1" ht="16.5" thickBot="1">
      <c r="A23" s="125" t="s">
        <v>78</v>
      </c>
      <c r="B23" s="125"/>
      <c r="C23" s="75">
        <f>SUM(C16:C22)</f>
        <v>6564</v>
      </c>
      <c r="D23" s="75">
        <f>SUM(D16:D22)</f>
        <v>5655</v>
      </c>
    </row>
    <row r="24" spans="1:4" s="4" customFormat="1" ht="16.5" thickBot="1">
      <c r="A24" s="126" t="s">
        <v>90</v>
      </c>
      <c r="B24" s="127"/>
      <c r="C24" s="15">
        <f>C13+C23</f>
        <v>33642</v>
      </c>
      <c r="D24" s="15">
        <f>D13+D23</f>
        <v>30633</v>
      </c>
    </row>
    <row r="25" s="4" customFormat="1" ht="15.75" customHeight="1" thickTop="1">
      <c r="B25" s="28"/>
    </row>
    <row r="26" spans="1:4" s="4" customFormat="1" ht="15.75" customHeight="1">
      <c r="A26" s="134" t="s">
        <v>17</v>
      </c>
      <c r="B26" s="135"/>
      <c r="C26" s="135"/>
      <c r="D26" s="136"/>
    </row>
    <row r="27" spans="1:4" s="4" customFormat="1" ht="15">
      <c r="A27" s="8" t="s">
        <v>10</v>
      </c>
      <c r="B27" s="26">
        <v>11</v>
      </c>
      <c r="C27" s="9">
        <v>21000</v>
      </c>
      <c r="D27" s="9">
        <v>21000</v>
      </c>
    </row>
    <row r="28" spans="1:4" s="4" customFormat="1" ht="15">
      <c r="A28" s="8" t="s">
        <v>99</v>
      </c>
      <c r="B28" s="26">
        <v>12</v>
      </c>
      <c r="C28" s="40">
        <v>-221</v>
      </c>
      <c r="D28" s="40">
        <v>-221</v>
      </c>
    </row>
    <row r="29" spans="1:4" s="4" customFormat="1" ht="15">
      <c r="A29" s="8" t="s">
        <v>16</v>
      </c>
      <c r="B29" s="26">
        <v>13</v>
      </c>
      <c r="C29" s="9">
        <v>9233</v>
      </c>
      <c r="D29" s="9">
        <v>7287</v>
      </c>
    </row>
    <row r="30" spans="1:4" s="4" customFormat="1" ht="15">
      <c r="A30" s="8" t="s">
        <v>24</v>
      </c>
      <c r="B30" s="26">
        <v>14</v>
      </c>
      <c r="C30" s="82">
        <v>3015</v>
      </c>
      <c r="D30" s="82">
        <v>2192</v>
      </c>
    </row>
    <row r="31" spans="1:4" s="4" customFormat="1" ht="16.5" thickBot="1">
      <c r="A31" s="128" t="s">
        <v>11</v>
      </c>
      <c r="B31" s="129"/>
      <c r="C31" s="75">
        <f>SUM(C27:C30)</f>
        <v>33027</v>
      </c>
      <c r="D31" s="75">
        <f>SUM(D27:D30)</f>
        <v>30258</v>
      </c>
    </row>
    <row r="32" spans="1:4" s="4" customFormat="1" ht="15">
      <c r="A32" s="7"/>
      <c r="B32" s="27"/>
      <c r="C32" s="2"/>
      <c r="D32" s="2"/>
    </row>
    <row r="33" spans="1:4" s="4" customFormat="1" ht="15.75">
      <c r="A33" s="134" t="s">
        <v>2</v>
      </c>
      <c r="B33" s="135"/>
      <c r="C33" s="135"/>
      <c r="D33" s="136"/>
    </row>
    <row r="34" spans="1:4" s="4" customFormat="1" ht="15">
      <c r="A34" s="16" t="s">
        <v>12</v>
      </c>
      <c r="B34" s="69">
        <v>15</v>
      </c>
      <c r="C34" s="9">
        <v>606</v>
      </c>
      <c r="D34" s="9">
        <v>374</v>
      </c>
    </row>
    <row r="35" spans="1:4" s="4" customFormat="1" ht="15">
      <c r="A35" s="68" t="s">
        <v>13</v>
      </c>
      <c r="B35" s="69">
        <v>16</v>
      </c>
      <c r="C35" s="70">
        <v>4</v>
      </c>
      <c r="D35" s="70">
        <v>1</v>
      </c>
    </row>
    <row r="36" spans="1:4" s="4" customFormat="1" ht="15">
      <c r="A36" s="68" t="s">
        <v>113</v>
      </c>
      <c r="B36" s="69">
        <v>17</v>
      </c>
      <c r="C36" s="70">
        <v>5</v>
      </c>
      <c r="D36" s="70"/>
    </row>
    <row r="37" spans="1:4" s="4" customFormat="1" ht="15.75">
      <c r="A37" s="130" t="s">
        <v>86</v>
      </c>
      <c r="B37" s="130"/>
      <c r="C37" s="10">
        <f>SUM(C34:C36)</f>
        <v>615</v>
      </c>
      <c r="D37" s="10">
        <f>SUM(D34:D35)</f>
        <v>375</v>
      </c>
    </row>
    <row r="38" spans="1:4" s="4" customFormat="1" ht="16.5" thickBot="1">
      <c r="A38" s="128" t="s">
        <v>14</v>
      </c>
      <c r="B38" s="129"/>
      <c r="C38" s="75">
        <f>C37</f>
        <v>615</v>
      </c>
      <c r="D38" s="75">
        <f>D37</f>
        <v>375</v>
      </c>
    </row>
    <row r="39" spans="1:4" s="4" customFormat="1" ht="16.5" thickBot="1">
      <c r="A39" s="76"/>
      <c r="B39" s="77"/>
      <c r="C39" s="78"/>
      <c r="D39" s="79"/>
    </row>
    <row r="40" spans="1:4" s="4" customFormat="1" ht="15.75">
      <c r="A40" s="131" t="s">
        <v>91</v>
      </c>
      <c r="B40" s="132"/>
      <c r="C40" s="93">
        <f>C31+C38</f>
        <v>33642</v>
      </c>
      <c r="D40" s="93">
        <f>D31+D38</f>
        <v>30633</v>
      </c>
    </row>
    <row r="41" spans="1:4" s="4" customFormat="1" ht="15.75">
      <c r="A41" s="96" t="s">
        <v>98</v>
      </c>
      <c r="B41" s="94">
        <v>18</v>
      </c>
      <c r="C41" s="10">
        <v>141</v>
      </c>
      <c r="D41" s="10">
        <v>810</v>
      </c>
    </row>
    <row r="42" spans="1:4" s="4" customFormat="1" ht="15">
      <c r="A42" s="83"/>
      <c r="B42" s="95"/>
      <c r="C42" s="83"/>
      <c r="D42" s="83"/>
    </row>
    <row r="43" spans="1:4" s="4" customFormat="1" ht="15">
      <c r="A43" s="18" t="s">
        <v>19</v>
      </c>
      <c r="B43" s="27"/>
      <c r="C43" s="121" t="s">
        <v>18</v>
      </c>
      <c r="D43" s="121"/>
    </row>
    <row r="44" spans="1:4" s="4" customFormat="1" ht="15">
      <c r="A44" s="18" t="s">
        <v>124</v>
      </c>
      <c r="B44" s="27"/>
      <c r="C44" s="18"/>
      <c r="D44" s="19"/>
    </row>
    <row r="45" s="4" customFormat="1" ht="15">
      <c r="B45" s="28"/>
    </row>
    <row r="46" s="4" customFormat="1" ht="15">
      <c r="B46" s="28"/>
    </row>
    <row r="47" s="4" customFormat="1" ht="15">
      <c r="B47" s="28"/>
    </row>
    <row r="48" s="4" customFormat="1" ht="15">
      <c r="B48" s="28"/>
    </row>
    <row r="49" s="4" customFormat="1" ht="15">
      <c r="B49" s="28"/>
    </row>
    <row r="50" s="4" customFormat="1" ht="15">
      <c r="B50" s="28"/>
    </row>
    <row r="51" s="4" customFormat="1" ht="15">
      <c r="B51" s="28"/>
    </row>
    <row r="52" s="4" customFormat="1" ht="15">
      <c r="B52" s="28"/>
    </row>
    <row r="53" s="4" customFormat="1" ht="15">
      <c r="B53" s="28"/>
    </row>
    <row r="54" s="4" customFormat="1" ht="15">
      <c r="B54" s="28"/>
    </row>
    <row r="55" s="4" customFormat="1" ht="15">
      <c r="B55" s="28"/>
    </row>
    <row r="56" s="4" customFormat="1" ht="15">
      <c r="B56" s="28"/>
    </row>
    <row r="57" s="4" customFormat="1" ht="15">
      <c r="B57" s="28"/>
    </row>
    <row r="58" s="4" customFormat="1" ht="15">
      <c r="B58" s="28"/>
    </row>
    <row r="59" s="4" customFormat="1" ht="15">
      <c r="B59" s="28"/>
    </row>
    <row r="60" s="4" customFormat="1" ht="15">
      <c r="B60" s="28"/>
    </row>
    <row r="61" s="4" customFormat="1" ht="15">
      <c r="B61" s="28"/>
    </row>
    <row r="62" s="4" customFormat="1" ht="15">
      <c r="B62" s="28"/>
    </row>
    <row r="63" s="4" customFormat="1" ht="15">
      <c r="B63" s="28"/>
    </row>
    <row r="64" s="4" customFormat="1" ht="15">
      <c r="B64" s="28"/>
    </row>
    <row r="65" s="4" customFormat="1" ht="15">
      <c r="B65" s="28"/>
    </row>
    <row r="66" s="4" customFormat="1" ht="15">
      <c r="B66" s="28"/>
    </row>
    <row r="67" s="4" customFormat="1" ht="15">
      <c r="B67" s="28"/>
    </row>
    <row r="68" s="4" customFormat="1" ht="15">
      <c r="B68" s="28"/>
    </row>
    <row r="69" s="4" customFormat="1" ht="15">
      <c r="B69" s="28"/>
    </row>
    <row r="70" s="4" customFormat="1" ht="15">
      <c r="B70" s="28"/>
    </row>
    <row r="71" s="4" customFormat="1" ht="15">
      <c r="B71" s="28"/>
    </row>
    <row r="72" s="4" customFormat="1" ht="15">
      <c r="B72" s="28"/>
    </row>
  </sheetData>
  <sheetProtection/>
  <mergeCells count="17">
    <mergeCell ref="A1:D1"/>
    <mergeCell ref="A33:D33"/>
    <mergeCell ref="A3:D3"/>
    <mergeCell ref="A4:D4"/>
    <mergeCell ref="A5:D5"/>
    <mergeCell ref="A7:D7"/>
    <mergeCell ref="A15:D15"/>
    <mergeCell ref="A26:D26"/>
    <mergeCell ref="C43:D43"/>
    <mergeCell ref="A2:D2"/>
    <mergeCell ref="A13:B13"/>
    <mergeCell ref="A23:B23"/>
    <mergeCell ref="A24:B24"/>
    <mergeCell ref="A31:B31"/>
    <mergeCell ref="A37:B37"/>
    <mergeCell ref="A38:B38"/>
    <mergeCell ref="A40:B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2 C16:D20 C27:D27 C8:D8 C29:D29 C22:D22 C34:D36">
      <formula1>0</formula1>
      <formula2>9999999999999990</formula2>
    </dataValidation>
  </dataValidations>
  <hyperlinks>
    <hyperlink ref="A1:D1" r:id="rId1" display="STARA PLANINA HOLD PLC"/>
  </hyperlink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="75" zoomScaleNormal="75" zoomScalePageLayoutView="0" workbookViewId="0" topLeftCell="A1">
      <selection activeCell="A1" sqref="A1:D1"/>
    </sheetView>
  </sheetViews>
  <sheetFormatPr defaultColWidth="9.140625" defaultRowHeight="12.75"/>
  <cols>
    <col min="1" max="1" width="58.140625" style="0" customWidth="1"/>
    <col min="2" max="2" width="7.28125" style="0" customWidth="1"/>
    <col min="3" max="3" width="14.421875" style="0" customWidth="1"/>
    <col min="4" max="4" width="16.8515625" style="0" customWidth="1"/>
  </cols>
  <sheetData>
    <row r="1" spans="1:6" s="4" customFormat="1" ht="20.25">
      <c r="A1" s="133" t="s">
        <v>109</v>
      </c>
      <c r="B1" s="133"/>
      <c r="C1" s="133"/>
      <c r="D1" s="133"/>
      <c r="E1" s="3"/>
      <c r="F1" s="3"/>
    </row>
    <row r="2" spans="1:6" s="4" customFormat="1" ht="20.25">
      <c r="A2" s="122"/>
      <c r="B2" s="122"/>
      <c r="C2" s="122"/>
      <c r="D2" s="122"/>
      <c r="E2" s="3"/>
      <c r="F2" s="3"/>
    </row>
    <row r="3" spans="1:6" s="4" customFormat="1" ht="15" customHeight="1">
      <c r="A3" s="137" t="s">
        <v>101</v>
      </c>
      <c r="B3" s="137"/>
      <c r="C3" s="137"/>
      <c r="D3" s="137"/>
      <c r="E3" s="3"/>
      <c r="F3" s="3"/>
    </row>
    <row r="4" spans="1:6" s="4" customFormat="1" ht="15" customHeight="1">
      <c r="A4" s="138" t="s">
        <v>119</v>
      </c>
      <c r="B4" s="138"/>
      <c r="C4" s="138"/>
      <c r="D4" s="138"/>
      <c r="E4" s="138"/>
      <c r="F4" s="3"/>
    </row>
    <row r="5" spans="1:4" s="4" customFormat="1" ht="15">
      <c r="A5" s="139" t="s">
        <v>15</v>
      </c>
      <c r="B5" s="139"/>
      <c r="C5" s="139"/>
      <c r="D5" s="139"/>
    </row>
    <row r="6" spans="1:4" s="4" customFormat="1" ht="15.75">
      <c r="A6" s="12"/>
      <c r="B6" s="25" t="s">
        <v>39</v>
      </c>
      <c r="C6" s="11">
        <v>41547</v>
      </c>
      <c r="D6" s="11">
        <v>41182</v>
      </c>
    </row>
    <row r="7" spans="1:4" s="4" customFormat="1" ht="15">
      <c r="A7" s="16" t="s">
        <v>110</v>
      </c>
      <c r="B7" s="115">
        <v>19</v>
      </c>
      <c r="C7" s="39">
        <v>3181</v>
      </c>
      <c r="D7" s="39">
        <v>2478</v>
      </c>
    </row>
    <row r="8" spans="1:4" ht="15">
      <c r="A8" s="16" t="s">
        <v>20</v>
      </c>
      <c r="B8" s="115">
        <v>20</v>
      </c>
      <c r="C8" s="39">
        <v>8</v>
      </c>
      <c r="D8" s="39">
        <v>5</v>
      </c>
    </row>
    <row r="9" spans="1:4" ht="15">
      <c r="A9" s="45" t="s">
        <v>81</v>
      </c>
      <c r="B9" s="115">
        <v>21</v>
      </c>
      <c r="C9" s="39">
        <v>230</v>
      </c>
      <c r="D9" s="39">
        <v>188</v>
      </c>
    </row>
    <row r="10" spans="1:4" ht="15">
      <c r="A10" s="16" t="s">
        <v>120</v>
      </c>
      <c r="B10" s="115"/>
      <c r="C10" s="80">
        <v>-1</v>
      </c>
      <c r="D10" s="39"/>
    </row>
    <row r="11" spans="1:4" ht="15">
      <c r="A11" s="16" t="s">
        <v>82</v>
      </c>
      <c r="B11" s="115">
        <v>22</v>
      </c>
      <c r="C11" s="80">
        <v>-65</v>
      </c>
      <c r="D11" s="80">
        <v>-57</v>
      </c>
    </row>
    <row r="12" spans="1:4" ht="15">
      <c r="A12" s="16" t="s">
        <v>80</v>
      </c>
      <c r="B12" s="115">
        <v>22</v>
      </c>
      <c r="C12" s="81">
        <v>-315</v>
      </c>
      <c r="D12" s="81">
        <v>-311</v>
      </c>
    </row>
    <row r="13" spans="1:4" ht="15">
      <c r="A13" s="16" t="s">
        <v>79</v>
      </c>
      <c r="B13" s="115">
        <v>22</v>
      </c>
      <c r="C13" s="80">
        <v>-23</v>
      </c>
      <c r="D13" s="80">
        <v>-22</v>
      </c>
    </row>
    <row r="14" spans="1:4" s="64" customFormat="1" ht="15.75">
      <c r="A14" s="22"/>
      <c r="B14" s="22"/>
      <c r="C14" s="6"/>
      <c r="D14" s="6"/>
    </row>
    <row r="15" spans="1:4" ht="15.75">
      <c r="A15" s="13" t="s">
        <v>21</v>
      </c>
      <c r="B15" s="13"/>
      <c r="C15" s="88">
        <f>SUM(C7:C14)</f>
        <v>3015</v>
      </c>
      <c r="D15" s="88">
        <f>SUM(D7:D14)</f>
        <v>2281</v>
      </c>
    </row>
    <row r="16" spans="1:4" s="64" customFormat="1" ht="15.75">
      <c r="A16" s="22"/>
      <c r="B16" s="22"/>
      <c r="C16" s="89"/>
      <c r="D16" s="88"/>
    </row>
    <row r="17" spans="1:4" ht="15.75">
      <c r="A17" s="13" t="s">
        <v>22</v>
      </c>
      <c r="B17" s="13"/>
      <c r="C17" s="88">
        <f>C15</f>
        <v>3015</v>
      </c>
      <c r="D17" s="88">
        <f>D15</f>
        <v>2281</v>
      </c>
    </row>
    <row r="18" spans="1:4" s="64" customFormat="1" ht="15.75">
      <c r="A18" s="22"/>
      <c r="B18" s="22"/>
      <c r="C18" s="89"/>
      <c r="D18" s="6"/>
    </row>
    <row r="19" spans="1:4" ht="15">
      <c r="A19" s="16" t="s">
        <v>23</v>
      </c>
      <c r="B19" s="16"/>
      <c r="C19" s="82"/>
      <c r="D19" s="74"/>
    </row>
    <row r="20" spans="1:4" ht="15.75">
      <c r="A20" s="21" t="s">
        <v>24</v>
      </c>
      <c r="B20" s="21"/>
      <c r="C20" s="88">
        <f>C17-C19</f>
        <v>3015</v>
      </c>
      <c r="D20" s="88">
        <f>D17-D19</f>
        <v>2281</v>
      </c>
    </row>
    <row r="21" spans="1:4" s="64" customFormat="1" ht="16.5" thickBot="1">
      <c r="A21" s="65"/>
      <c r="B21" s="65"/>
      <c r="C21" s="90"/>
      <c r="D21" s="90"/>
    </row>
    <row r="22" spans="1:4" ht="17.25" thickBot="1" thickTop="1">
      <c r="A22" s="14" t="s">
        <v>25</v>
      </c>
      <c r="B22" s="14"/>
      <c r="C22" s="91">
        <f>C20/21000</f>
        <v>0.14357142857142857</v>
      </c>
      <c r="D22" s="91">
        <f>D20/21000</f>
        <v>0.10861904761904762</v>
      </c>
    </row>
    <row r="23" spans="1:4" ht="16.5" thickTop="1">
      <c r="A23" s="22"/>
      <c r="B23" s="22"/>
      <c r="C23" s="23"/>
      <c r="D23" s="23"/>
    </row>
    <row r="24" spans="1:2" ht="14.25">
      <c r="A24" s="18"/>
      <c r="B24" s="18"/>
    </row>
    <row r="25" spans="1:2" ht="14.25">
      <c r="A25" s="18"/>
      <c r="B25" s="18"/>
    </row>
    <row r="26" spans="1:4" s="4" customFormat="1" ht="15">
      <c r="A26" s="18" t="s">
        <v>19</v>
      </c>
      <c r="B26" s="18"/>
      <c r="C26" s="121" t="s">
        <v>18</v>
      </c>
      <c r="D26" s="121"/>
    </row>
    <row r="27" spans="1:4" s="4" customFormat="1" ht="15">
      <c r="A27" s="18"/>
      <c r="B27" s="18"/>
      <c r="C27" s="18"/>
      <c r="D27" s="19"/>
    </row>
  </sheetData>
  <sheetProtection/>
  <mergeCells count="6">
    <mergeCell ref="A1:D1"/>
    <mergeCell ref="C26:D26"/>
    <mergeCell ref="A3:D3"/>
    <mergeCell ref="A5:D5"/>
    <mergeCell ref="A2:D2"/>
    <mergeCell ref="A4:E4"/>
  </mergeCells>
  <hyperlinks>
    <hyperlink ref="A1:D1" r:id="rId1" display="STARA PLANINA HOLD PLC"/>
  </hyperlink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600" verticalDpi="600" orientation="portrait" paperSize="9" scale="91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GridLines="0" zoomScale="75" zoomScaleNormal="75" zoomScalePageLayoutView="0" workbookViewId="0" topLeftCell="A1">
      <selection activeCell="A1" sqref="A1:C1"/>
    </sheetView>
  </sheetViews>
  <sheetFormatPr defaultColWidth="9.140625" defaultRowHeight="12.75"/>
  <cols>
    <col min="1" max="1" width="72.00390625" style="0" customWidth="1"/>
    <col min="2" max="3" width="13.140625" style="0" bestFit="1" customWidth="1"/>
  </cols>
  <sheetData>
    <row r="1" spans="1:6" s="4" customFormat="1" ht="20.25">
      <c r="A1" s="133" t="s">
        <v>109</v>
      </c>
      <c r="B1" s="133"/>
      <c r="C1" s="133"/>
      <c r="D1" s="117"/>
      <c r="E1" s="3"/>
      <c r="F1" s="3"/>
    </row>
    <row r="2" spans="1:5" s="4" customFormat="1" ht="20.25">
      <c r="A2" s="122"/>
      <c r="B2" s="122"/>
      <c r="C2" s="122"/>
      <c r="D2" s="3"/>
      <c r="E2" s="3"/>
    </row>
    <row r="3" spans="1:5" s="4" customFormat="1" ht="15" customHeight="1">
      <c r="A3" s="137" t="s">
        <v>103</v>
      </c>
      <c r="B3" s="137"/>
      <c r="C3" s="137"/>
      <c r="D3" s="3"/>
      <c r="E3" s="3"/>
    </row>
    <row r="4" spans="1:5" s="4" customFormat="1" ht="15" customHeight="1">
      <c r="A4" s="138" t="s">
        <v>119</v>
      </c>
      <c r="B4" s="138"/>
      <c r="C4" s="138"/>
      <c r="D4" s="112"/>
      <c r="E4" s="3"/>
    </row>
    <row r="5" spans="1:5" s="4" customFormat="1" ht="15" customHeight="1">
      <c r="A5" s="92"/>
      <c r="B5" s="92"/>
      <c r="C5" s="92"/>
      <c r="D5" s="46"/>
      <c r="E5" s="3"/>
    </row>
    <row r="6" spans="1:3" s="4" customFormat="1" ht="15">
      <c r="A6" s="139" t="s">
        <v>15</v>
      </c>
      <c r="B6" s="139"/>
      <c r="C6" s="139"/>
    </row>
    <row r="7" spans="1:3" ht="15.75">
      <c r="A7" s="13" t="s">
        <v>35</v>
      </c>
      <c r="B7" s="11">
        <v>41547</v>
      </c>
      <c r="C7" s="11">
        <v>41182</v>
      </c>
    </row>
    <row r="8" spans="1:3" ht="15">
      <c r="A8" s="16" t="s">
        <v>26</v>
      </c>
      <c r="B8" s="40">
        <v>-61</v>
      </c>
      <c r="C8" s="40">
        <v>-52</v>
      </c>
    </row>
    <row r="9" spans="1:3" ht="15">
      <c r="A9" s="16" t="s">
        <v>114</v>
      </c>
      <c r="B9" s="118">
        <v>61</v>
      </c>
      <c r="C9" s="40">
        <v>267</v>
      </c>
    </row>
    <row r="10" spans="1:3" ht="15">
      <c r="A10" s="16" t="s">
        <v>27</v>
      </c>
      <c r="B10" s="40">
        <v>-332</v>
      </c>
      <c r="C10" s="40">
        <v>-334</v>
      </c>
    </row>
    <row r="11" spans="1:3" ht="15">
      <c r="A11" s="16" t="s">
        <v>117</v>
      </c>
      <c r="B11" s="40">
        <v>-11</v>
      </c>
      <c r="C11" s="40">
        <v>-10</v>
      </c>
    </row>
    <row r="12" spans="1:3" ht="15">
      <c r="A12" s="16" t="s">
        <v>100</v>
      </c>
      <c r="B12" s="40">
        <v>49</v>
      </c>
      <c r="C12" s="40">
        <v>35</v>
      </c>
    </row>
    <row r="13" spans="1:3" ht="15">
      <c r="A13" s="68" t="s">
        <v>118</v>
      </c>
      <c r="B13" s="120"/>
      <c r="C13" s="120">
        <v>-400</v>
      </c>
    </row>
    <row r="14" spans="1:3" ht="16.5" thickBot="1">
      <c r="A14" s="113" t="s">
        <v>28</v>
      </c>
      <c r="B14" s="114">
        <f>SUM(B8:B12)</f>
        <v>-294</v>
      </c>
      <c r="C14" s="114">
        <v>-494</v>
      </c>
    </row>
    <row r="15" spans="1:3" ht="15">
      <c r="A15" s="20"/>
      <c r="B15" s="84"/>
      <c r="C15" s="84"/>
    </row>
    <row r="16" spans="1:3" ht="15.75">
      <c r="A16" s="24" t="s">
        <v>37</v>
      </c>
      <c r="B16" s="13"/>
      <c r="C16" s="13"/>
    </row>
    <row r="17" spans="1:3" ht="15">
      <c r="A17" s="68" t="s">
        <v>88</v>
      </c>
      <c r="B17" s="40">
        <v>-1000</v>
      </c>
      <c r="C17" s="40">
        <v>-860</v>
      </c>
    </row>
    <row r="18" spans="1:3" ht="15">
      <c r="A18" s="16" t="s">
        <v>87</v>
      </c>
      <c r="B18" s="40">
        <v>600</v>
      </c>
      <c r="C18" s="40">
        <v>250</v>
      </c>
    </row>
    <row r="19" spans="1:3" ht="15">
      <c r="A19" s="68" t="s">
        <v>93</v>
      </c>
      <c r="B19" s="40">
        <v>124</v>
      </c>
      <c r="C19" s="40">
        <v>110</v>
      </c>
    </row>
    <row r="20" spans="1:3" ht="15">
      <c r="A20" s="68" t="s">
        <v>121</v>
      </c>
      <c r="B20" s="120">
        <v>-2100</v>
      </c>
      <c r="C20" s="120">
        <v>-350</v>
      </c>
    </row>
    <row r="21" spans="1:3" ht="15.75" thickBot="1">
      <c r="A21" s="17" t="s">
        <v>36</v>
      </c>
      <c r="B21" s="41">
        <v>2691</v>
      </c>
      <c r="C21" s="41">
        <v>2076</v>
      </c>
    </row>
    <row r="22" spans="1:3" ht="15.75">
      <c r="A22" s="42" t="s">
        <v>29</v>
      </c>
      <c r="B22" s="71">
        <f>SUM(B17:B21)</f>
        <v>315</v>
      </c>
      <c r="C22" s="71">
        <v>1226</v>
      </c>
    </row>
    <row r="23" spans="1:3" ht="15">
      <c r="A23" s="20"/>
      <c r="B23" s="40"/>
      <c r="C23" s="40"/>
    </row>
    <row r="24" spans="1:3" ht="15.75">
      <c r="A24" s="13" t="s">
        <v>30</v>
      </c>
      <c r="B24" s="40"/>
      <c r="C24" s="40"/>
    </row>
    <row r="25" spans="1:3" ht="15.75" thickBot="1">
      <c r="A25" s="17" t="s">
        <v>38</v>
      </c>
      <c r="B25" s="41">
        <v>-2</v>
      </c>
      <c r="C25" s="41">
        <v>-39</v>
      </c>
    </row>
    <row r="26" spans="1:3" ht="15.75">
      <c r="A26" s="21" t="s">
        <v>31</v>
      </c>
      <c r="B26" s="71">
        <f>SUM(B25:B25)</f>
        <v>-2</v>
      </c>
      <c r="C26" s="71">
        <v>-39</v>
      </c>
    </row>
    <row r="27" spans="1:3" ht="15">
      <c r="A27" s="20"/>
      <c r="B27" s="40"/>
      <c r="C27" s="40"/>
    </row>
    <row r="28" spans="1:3" ht="15">
      <c r="A28" s="16" t="s">
        <v>33</v>
      </c>
      <c r="B28" s="40">
        <f>B14+B22+B26</f>
        <v>19</v>
      </c>
      <c r="C28" s="40">
        <v>693</v>
      </c>
    </row>
    <row r="29" spans="1:3" ht="15">
      <c r="A29" s="16" t="s">
        <v>32</v>
      </c>
      <c r="B29" s="40">
        <v>1421</v>
      </c>
      <c r="C29" s="40">
        <v>906</v>
      </c>
    </row>
    <row r="30" spans="1:3" s="85" customFormat="1" ht="15.75" thickBot="1">
      <c r="A30" s="86"/>
      <c r="B30" s="41"/>
      <c r="C30" s="41"/>
    </row>
    <row r="31" spans="1:3" ht="15.75">
      <c r="A31" s="21" t="s">
        <v>34</v>
      </c>
      <c r="B31" s="84">
        <f>B29+B28</f>
        <v>1440</v>
      </c>
      <c r="C31" s="84">
        <v>1599</v>
      </c>
    </row>
    <row r="33" ht="14.25">
      <c r="A33" s="18"/>
    </row>
    <row r="34" ht="14.25">
      <c r="A34" s="18"/>
    </row>
    <row r="35" spans="1:3" s="4" customFormat="1" ht="15">
      <c r="A35" s="18" t="s">
        <v>19</v>
      </c>
      <c r="B35" s="121" t="s">
        <v>18</v>
      </c>
      <c r="C35" s="121"/>
    </row>
    <row r="36" spans="1:3" s="4" customFormat="1" ht="15">
      <c r="A36" s="18"/>
      <c r="B36" s="18"/>
      <c r="C36" s="19"/>
    </row>
    <row r="39" ht="15">
      <c r="A39" s="87"/>
    </row>
  </sheetData>
  <sheetProtection/>
  <mergeCells count="6">
    <mergeCell ref="A1:C1"/>
    <mergeCell ref="B35:C35"/>
    <mergeCell ref="A3:C3"/>
    <mergeCell ref="A6:C6"/>
    <mergeCell ref="A2:C2"/>
    <mergeCell ref="A4:C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29:C29 B8:C17 B21:C27">
      <formula1>-999999999999999</formula1>
      <formula2>999999999</formula2>
    </dataValidation>
  </dataValidations>
  <hyperlinks>
    <hyperlink ref="A1:D1" r:id="rId1" display="STARA PLANINA HOLD PLC"/>
  </hyperlinks>
  <printOptions horizontalCentered="1"/>
  <pageMargins left="0.33" right="0.25" top="0.984251968503937" bottom="0.7874015748031497" header="0.31496062992125984" footer="0.31496062992125984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showGridLines="0" zoomScale="75" zoomScaleNormal="75" zoomScalePageLayoutView="0" workbookViewId="0" topLeftCell="A1">
      <selection activeCell="A1" sqref="A1:E1"/>
    </sheetView>
  </sheetViews>
  <sheetFormatPr defaultColWidth="9.140625" defaultRowHeight="12.75"/>
  <cols>
    <col min="1" max="1" width="36.140625" style="4" customWidth="1"/>
    <col min="2" max="2" width="10.28125" style="4" customWidth="1"/>
    <col min="3" max="3" width="13.28125" style="4" customWidth="1"/>
    <col min="4" max="4" width="14.28125" style="4" customWidth="1"/>
    <col min="5" max="5" width="12.57421875" style="4" customWidth="1"/>
    <col min="6" max="16384" width="9.140625" style="4" customWidth="1"/>
  </cols>
  <sheetData>
    <row r="1" spans="1:5" ht="20.25">
      <c r="A1" s="133" t="s">
        <v>109</v>
      </c>
      <c r="B1" s="133"/>
      <c r="C1" s="133"/>
      <c r="D1" s="133"/>
      <c r="E1" s="133"/>
    </row>
    <row r="2" spans="1:5" ht="20.25">
      <c r="A2" s="122"/>
      <c r="B2" s="122"/>
      <c r="C2" s="122"/>
      <c r="D2" s="122"/>
      <c r="E2" s="122"/>
    </row>
    <row r="3" spans="1:5" ht="15.75">
      <c r="A3" s="146" t="s">
        <v>84</v>
      </c>
      <c r="B3" s="146"/>
      <c r="C3" s="146"/>
      <c r="D3" s="146"/>
      <c r="E3" s="146"/>
    </row>
    <row r="4" spans="1:5" ht="15">
      <c r="A4" s="138" t="s">
        <v>119</v>
      </c>
      <c r="B4" s="138"/>
      <c r="C4" s="138"/>
      <c r="D4" s="138"/>
      <c r="E4" s="138"/>
    </row>
    <row r="5" spans="1:3" ht="15">
      <c r="A5" s="43"/>
      <c r="B5" s="43"/>
      <c r="C5" s="43"/>
    </row>
    <row r="6" spans="1:5" ht="33" customHeight="1">
      <c r="A6" s="43"/>
      <c r="B6" s="119"/>
      <c r="C6" s="147" t="s">
        <v>15</v>
      </c>
      <c r="D6" s="147"/>
      <c r="E6" s="147"/>
    </row>
    <row r="7" spans="1:5" ht="43.5" customHeight="1">
      <c r="A7" s="97"/>
      <c r="B7" s="60" t="s">
        <v>55</v>
      </c>
      <c r="C7" s="60" t="s">
        <v>56</v>
      </c>
      <c r="D7" s="60" t="s">
        <v>57</v>
      </c>
      <c r="E7" s="63" t="s">
        <v>52</v>
      </c>
    </row>
    <row r="8" spans="1:5" ht="15" customHeight="1" hidden="1">
      <c r="A8" s="59" t="s">
        <v>58</v>
      </c>
      <c r="B8" s="98">
        <v>6575</v>
      </c>
      <c r="C8" s="98">
        <f>657+11926+304</f>
        <v>12887</v>
      </c>
      <c r="D8" s="98">
        <f>33450-1723</f>
        <v>31727</v>
      </c>
      <c r="E8" s="98">
        <f>SUM(B8:D8)</f>
        <v>51189</v>
      </c>
    </row>
    <row r="9" spans="1:5" ht="31.5" hidden="1">
      <c r="A9" s="99" t="s">
        <v>59</v>
      </c>
      <c r="B9" s="100"/>
      <c r="C9" s="100"/>
      <c r="D9" s="101"/>
      <c r="E9" s="101">
        <f>SUM(B9:D9)</f>
        <v>0</v>
      </c>
    </row>
    <row r="10" spans="1:5" ht="15" hidden="1">
      <c r="A10" s="102" t="s">
        <v>60</v>
      </c>
      <c r="B10" s="103">
        <f>SUM(B8:B9)</f>
        <v>6575</v>
      </c>
      <c r="C10" s="103">
        <f>SUM(C8:C9)</f>
        <v>12887</v>
      </c>
      <c r="D10" s="103">
        <f>SUM(D8:D9)</f>
        <v>31727</v>
      </c>
      <c r="E10" s="103">
        <f>SUM(B10:D10)</f>
        <v>51189</v>
      </c>
    </row>
    <row r="11" spans="1:5" ht="15.75" hidden="1">
      <c r="A11" s="99"/>
      <c r="B11" s="98"/>
      <c r="C11" s="98"/>
      <c r="D11" s="98"/>
      <c r="E11" s="98"/>
    </row>
    <row r="12" spans="1:5" ht="15.75" hidden="1">
      <c r="A12" s="102" t="s">
        <v>61</v>
      </c>
      <c r="B12" s="98"/>
      <c r="C12" s="98"/>
      <c r="D12" s="98"/>
      <c r="E12" s="103">
        <f aca="true" t="shared" si="0" ref="E12:E20">SUM(B12:D12)</f>
        <v>0</v>
      </c>
    </row>
    <row r="13" spans="1:5" ht="30" hidden="1">
      <c r="A13" s="102" t="s">
        <v>62</v>
      </c>
      <c r="B13" s="98"/>
      <c r="C13" s="98"/>
      <c r="D13" s="98"/>
      <c r="E13" s="103">
        <f t="shared" si="0"/>
        <v>0</v>
      </c>
    </row>
    <row r="14" spans="1:5" ht="30" hidden="1">
      <c r="A14" s="102" t="s">
        <v>63</v>
      </c>
      <c r="B14" s="100"/>
      <c r="C14" s="101"/>
      <c r="D14" s="100"/>
      <c r="E14" s="100">
        <f t="shared" si="0"/>
        <v>0</v>
      </c>
    </row>
    <row r="15" spans="1:5" ht="15.75" hidden="1">
      <c r="A15" s="102" t="s">
        <v>64</v>
      </c>
      <c r="B15" s="98"/>
      <c r="C15" s="98"/>
      <c r="D15" s="103"/>
      <c r="E15" s="103">
        <f t="shared" si="0"/>
        <v>0</v>
      </c>
    </row>
    <row r="16" spans="1:5" ht="15.75" hidden="1">
      <c r="A16" s="102" t="s">
        <v>65</v>
      </c>
      <c r="B16" s="98"/>
      <c r="C16" s="98"/>
      <c r="D16" s="103">
        <f>6882+301</f>
        <v>7183</v>
      </c>
      <c r="E16" s="103">
        <f t="shared" si="0"/>
        <v>7183</v>
      </c>
    </row>
    <row r="17" spans="1:5" ht="15.75" hidden="1">
      <c r="A17" s="102" t="s">
        <v>66</v>
      </c>
      <c r="B17" s="98"/>
      <c r="C17" s="98"/>
      <c r="D17" s="103">
        <v>0</v>
      </c>
      <c r="E17" s="103">
        <f t="shared" si="0"/>
        <v>0</v>
      </c>
    </row>
    <row r="18" spans="1:5" ht="15" customHeight="1" hidden="1">
      <c r="A18" s="143" t="s">
        <v>67</v>
      </c>
      <c r="B18" s="148"/>
      <c r="C18" s="145">
        <v>32</v>
      </c>
      <c r="D18" s="148">
        <v>-32</v>
      </c>
      <c r="E18" s="148">
        <f t="shared" si="0"/>
        <v>0</v>
      </c>
    </row>
    <row r="19" spans="1:5" ht="15" customHeight="1" hidden="1">
      <c r="A19" s="143"/>
      <c r="B19" s="149"/>
      <c r="C19" s="144"/>
      <c r="D19" s="149"/>
      <c r="E19" s="149">
        <f t="shared" si="0"/>
        <v>0</v>
      </c>
    </row>
    <row r="20" spans="1:5" ht="30" hidden="1">
      <c r="A20" s="102" t="s">
        <v>68</v>
      </c>
      <c r="B20" s="104"/>
      <c r="C20" s="105">
        <v>-2</v>
      </c>
      <c r="D20" s="104">
        <v>-132</v>
      </c>
      <c r="E20" s="103">
        <f t="shared" si="0"/>
        <v>-134</v>
      </c>
    </row>
    <row r="21" spans="1:5" ht="15.75" hidden="1">
      <c r="A21" s="99" t="s">
        <v>69</v>
      </c>
      <c r="B21" s="106">
        <f>B10+B15+B16+B17+B18+B20</f>
        <v>6575</v>
      </c>
      <c r="C21" s="106">
        <f>C10+C15+C16+C17+C18+C20</f>
        <v>12917</v>
      </c>
      <c r="D21" s="106">
        <f>D10+D15+D16+D17+D18+D20</f>
        <v>38746</v>
      </c>
      <c r="E21" s="106">
        <f>E10+E15+E16+E17+E18+E20</f>
        <v>58238</v>
      </c>
    </row>
    <row r="22" spans="1:5" ht="15.75" hidden="1">
      <c r="A22" s="99"/>
      <c r="B22" s="98"/>
      <c r="C22" s="98"/>
      <c r="D22" s="98"/>
      <c r="E22" s="98"/>
    </row>
    <row r="23" spans="1:5" ht="30" hidden="1">
      <c r="A23" s="102" t="s">
        <v>70</v>
      </c>
      <c r="B23" s="98"/>
      <c r="C23" s="98"/>
      <c r="D23" s="103">
        <v>3075</v>
      </c>
      <c r="E23" s="104">
        <f>SUM(B23:D23)</f>
        <v>3075</v>
      </c>
    </row>
    <row r="24" spans="1:5" ht="15.75" hidden="1">
      <c r="A24" s="102" t="s">
        <v>71</v>
      </c>
      <c r="B24" s="105"/>
      <c r="C24" s="105"/>
      <c r="D24" s="105"/>
      <c r="E24" s="104">
        <f aca="true" t="shared" si="1" ref="E24:E35">SUM(B24:D24)</f>
        <v>0</v>
      </c>
    </row>
    <row r="25" spans="1:5" ht="30" hidden="1">
      <c r="A25" s="102" t="s">
        <v>72</v>
      </c>
      <c r="B25" s="105"/>
      <c r="C25" s="105"/>
      <c r="D25" s="105"/>
      <c r="E25" s="104">
        <f t="shared" si="1"/>
        <v>0</v>
      </c>
    </row>
    <row r="26" spans="1:5" ht="30" hidden="1">
      <c r="A26" s="102" t="s">
        <v>63</v>
      </c>
      <c r="B26" s="105"/>
      <c r="C26" s="104"/>
      <c r="D26" s="105"/>
      <c r="E26" s="104">
        <f t="shared" si="1"/>
        <v>0</v>
      </c>
    </row>
    <row r="27" spans="1:5" ht="15" customHeight="1" hidden="1">
      <c r="A27" s="143" t="s">
        <v>73</v>
      </c>
      <c r="B27" s="144"/>
      <c r="C27" s="103"/>
      <c r="D27" s="144"/>
      <c r="E27" s="104">
        <f t="shared" si="1"/>
        <v>0</v>
      </c>
    </row>
    <row r="28" spans="1:5" ht="15" customHeight="1" hidden="1">
      <c r="A28" s="143"/>
      <c r="B28" s="145"/>
      <c r="C28" s="103"/>
      <c r="D28" s="145"/>
      <c r="E28" s="104">
        <f t="shared" si="1"/>
        <v>0</v>
      </c>
    </row>
    <row r="29" spans="1:5" ht="15.75" hidden="1">
      <c r="A29" s="102" t="s">
        <v>74</v>
      </c>
      <c r="B29" s="98"/>
      <c r="C29" s="103"/>
      <c r="D29" s="98"/>
      <c r="E29" s="104">
        <f t="shared" si="1"/>
        <v>0</v>
      </c>
    </row>
    <row r="30" spans="1:5" ht="15.75" hidden="1">
      <c r="A30" s="102" t="s">
        <v>64</v>
      </c>
      <c r="B30" s="98"/>
      <c r="C30" s="98"/>
      <c r="D30" s="103">
        <v>-1309</v>
      </c>
      <c r="E30" s="104">
        <f t="shared" si="1"/>
        <v>-1309</v>
      </c>
    </row>
    <row r="31" spans="1:5" ht="15.75" hidden="1">
      <c r="A31" s="102" t="s">
        <v>65</v>
      </c>
      <c r="B31" s="98"/>
      <c r="C31" s="98"/>
      <c r="D31" s="103">
        <v>1009</v>
      </c>
      <c r="E31" s="104">
        <f t="shared" si="1"/>
        <v>1009</v>
      </c>
    </row>
    <row r="32" spans="1:5" ht="15.75" hidden="1">
      <c r="A32" s="102" t="s">
        <v>67</v>
      </c>
      <c r="B32" s="98"/>
      <c r="C32" s="98"/>
      <c r="D32" s="103">
        <v>-6486</v>
      </c>
      <c r="E32" s="104">
        <f t="shared" si="1"/>
        <v>-6486</v>
      </c>
    </row>
    <row r="33" spans="1:5" ht="15.75" hidden="1">
      <c r="A33" s="102" t="s">
        <v>75</v>
      </c>
      <c r="B33" s="98"/>
      <c r="C33" s="98"/>
      <c r="D33" s="103">
        <v>-245</v>
      </c>
      <c r="E33" s="104">
        <f t="shared" si="1"/>
        <v>-245</v>
      </c>
    </row>
    <row r="34" spans="1:5" ht="15" customHeight="1" hidden="1">
      <c r="A34" s="143" t="s">
        <v>68</v>
      </c>
      <c r="B34" s="148">
        <v>6575</v>
      </c>
      <c r="C34" s="148">
        <v>-5724</v>
      </c>
      <c r="D34" s="148">
        <v>12252</v>
      </c>
      <c r="E34" s="104">
        <f t="shared" si="1"/>
        <v>13103</v>
      </c>
    </row>
    <row r="35" spans="1:5" ht="15" customHeight="1" hidden="1">
      <c r="A35" s="143"/>
      <c r="B35" s="149"/>
      <c r="C35" s="149"/>
      <c r="D35" s="149"/>
      <c r="E35" s="104">
        <f t="shared" si="1"/>
        <v>0</v>
      </c>
    </row>
    <row r="36" spans="1:5" ht="30.75" customHeight="1">
      <c r="A36" s="67" t="s">
        <v>116</v>
      </c>
      <c r="B36" s="107">
        <v>20779</v>
      </c>
      <c r="C36" s="108">
        <v>6420</v>
      </c>
      <c r="D36" s="107">
        <v>1081</v>
      </c>
      <c r="E36" s="107">
        <v>28280</v>
      </c>
    </row>
    <row r="37" spans="1:5" ht="30.75" customHeight="1">
      <c r="A37" s="62" t="s">
        <v>24</v>
      </c>
      <c r="B37" s="109"/>
      <c r="C37" s="109"/>
      <c r="D37" s="110">
        <v>2192</v>
      </c>
      <c r="E37" s="111">
        <f>D37</f>
        <v>2192</v>
      </c>
    </row>
    <row r="38" spans="1:5" ht="30.75" customHeight="1">
      <c r="A38" s="62" t="s">
        <v>89</v>
      </c>
      <c r="B38" s="109"/>
      <c r="C38" s="109"/>
      <c r="D38" s="110">
        <v>-290</v>
      </c>
      <c r="E38" s="111">
        <f>SUM(B38:D38)</f>
        <v>-290</v>
      </c>
    </row>
    <row r="39" spans="1:5" ht="30.75" customHeight="1">
      <c r="A39" s="62" t="s">
        <v>97</v>
      </c>
      <c r="B39" s="109"/>
      <c r="C39" s="109">
        <v>791</v>
      </c>
      <c r="D39" s="110">
        <v>-791</v>
      </c>
      <c r="E39" s="111"/>
    </row>
    <row r="40" spans="1:5" ht="30.75" customHeight="1">
      <c r="A40" s="66" t="s">
        <v>94</v>
      </c>
      <c r="B40" s="109"/>
      <c r="C40" s="109">
        <v>76</v>
      </c>
      <c r="D40" s="110"/>
      <c r="E40" s="111">
        <f>SUM(B40:D40)</f>
        <v>76</v>
      </c>
    </row>
    <row r="41" spans="1:5" s="59" customFormat="1" ht="30.75" customHeight="1">
      <c r="A41" s="67" t="s">
        <v>115</v>
      </c>
      <c r="B41" s="107">
        <v>20779</v>
      </c>
      <c r="C41" s="107">
        <f>SUM(C36:C40)</f>
        <v>7287</v>
      </c>
      <c r="D41" s="107">
        <f>SUM(D36:D40)</f>
        <v>2192</v>
      </c>
      <c r="E41" s="107">
        <f>SUM(E36:E40)</f>
        <v>30258</v>
      </c>
    </row>
    <row r="42" spans="1:5" s="59" customFormat="1" ht="30.75" customHeight="1">
      <c r="A42" s="67" t="s">
        <v>24</v>
      </c>
      <c r="B42" s="109"/>
      <c r="C42" s="109"/>
      <c r="D42" s="110">
        <v>3015</v>
      </c>
      <c r="E42" s="111">
        <f>D42</f>
        <v>3015</v>
      </c>
    </row>
    <row r="43" spans="1:5" s="59" customFormat="1" ht="30.75" customHeight="1">
      <c r="A43" s="62" t="s">
        <v>89</v>
      </c>
      <c r="B43" s="109"/>
      <c r="C43" s="109"/>
      <c r="D43" s="110">
        <v>-320</v>
      </c>
      <c r="E43" s="111">
        <f>D43</f>
        <v>-320</v>
      </c>
    </row>
    <row r="44" spans="1:5" s="59" customFormat="1" ht="30.75" customHeight="1">
      <c r="A44" s="62" t="s">
        <v>97</v>
      </c>
      <c r="B44" s="109"/>
      <c r="C44" s="109">
        <v>1872</v>
      </c>
      <c r="D44" s="110">
        <v>-1872</v>
      </c>
      <c r="E44" s="111"/>
    </row>
    <row r="45" spans="1:5" s="59" customFormat="1" ht="30.75" customHeight="1">
      <c r="A45" s="66" t="s">
        <v>94</v>
      </c>
      <c r="B45" s="109"/>
      <c r="C45" s="109">
        <v>74</v>
      </c>
      <c r="D45" s="110"/>
      <c r="E45" s="111">
        <v>74</v>
      </c>
    </row>
    <row r="46" spans="1:5" s="59" customFormat="1" ht="30.75" customHeight="1">
      <c r="A46" s="61" t="s">
        <v>122</v>
      </c>
      <c r="B46" s="107">
        <f>SUM(B41:B45)</f>
        <v>20779</v>
      </c>
      <c r="C46" s="107">
        <f>SUM(C41:C45)</f>
        <v>9233</v>
      </c>
      <c r="D46" s="107">
        <f>SUM(D41:D45)</f>
        <v>3015</v>
      </c>
      <c r="E46" s="107">
        <f>SUM(E41:E45)</f>
        <v>33027</v>
      </c>
    </row>
    <row r="48" ht="15">
      <c r="A48" s="18"/>
    </row>
    <row r="50" spans="1:5" ht="15">
      <c r="A50" s="18" t="s">
        <v>19</v>
      </c>
      <c r="C50" s="121" t="s">
        <v>18</v>
      </c>
      <c r="D50" s="121"/>
      <c r="E50" s="121"/>
    </row>
    <row r="51" spans="1:2" ht="15">
      <c r="A51" s="18"/>
      <c r="B51" s="18"/>
    </row>
    <row r="52" ht="15">
      <c r="A52" s="44"/>
    </row>
    <row r="53" ht="15">
      <c r="A53" s="44"/>
    </row>
    <row r="55" ht="15">
      <c r="A55" s="44"/>
    </row>
  </sheetData>
  <sheetProtection/>
  <mergeCells count="18">
    <mergeCell ref="B18:B19"/>
    <mergeCell ref="A34:A35"/>
    <mergeCell ref="D18:D19"/>
    <mergeCell ref="E18:E19"/>
    <mergeCell ref="C50:E50"/>
    <mergeCell ref="C34:C35"/>
    <mergeCell ref="D34:D35"/>
    <mergeCell ref="B34:B35"/>
    <mergeCell ref="A1:E1"/>
    <mergeCell ref="A27:A28"/>
    <mergeCell ref="B27:B28"/>
    <mergeCell ref="D27:D28"/>
    <mergeCell ref="C18:C19"/>
    <mergeCell ref="A18:A19"/>
    <mergeCell ref="A2:E2"/>
    <mergeCell ref="A3:E3"/>
    <mergeCell ref="A4:E4"/>
    <mergeCell ref="C6:E6"/>
  </mergeCells>
  <hyperlinks>
    <hyperlink ref="A1:C1" r:id="rId1" display="STARA PLANINA HOLD PLC"/>
  </hyperlinks>
  <printOptions horizontalCentered="1"/>
  <pageMargins left="0.23" right="0.25" top="0.984251968503937" bottom="0.984251968503937" header="0" footer="0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showGridLines="0" zoomScale="75" zoomScaleNormal="75" zoomScalePageLayoutView="0" workbookViewId="0" topLeftCell="A1">
      <selection activeCell="A1" sqref="A1:D1"/>
    </sheetView>
  </sheetViews>
  <sheetFormatPr defaultColWidth="10.7109375" defaultRowHeight="12.75"/>
  <cols>
    <col min="1" max="1" width="51.140625" style="29" customWidth="1"/>
    <col min="2" max="2" width="8.7109375" style="29" customWidth="1"/>
    <col min="3" max="3" width="12.00390625" style="29" customWidth="1"/>
    <col min="4" max="4" width="12.421875" style="29" customWidth="1"/>
    <col min="5" max="16384" width="10.7109375" style="29" customWidth="1"/>
  </cols>
  <sheetData>
    <row r="1" spans="1:6" s="4" customFormat="1" ht="20.25">
      <c r="A1" s="133" t="s">
        <v>109</v>
      </c>
      <c r="B1" s="133"/>
      <c r="C1" s="133"/>
      <c r="D1" s="133"/>
      <c r="E1" s="3"/>
      <c r="F1" s="3"/>
    </row>
    <row r="2" spans="1:4" ht="15">
      <c r="A2" s="151"/>
      <c r="B2" s="151"/>
      <c r="C2" s="151"/>
      <c r="D2" s="151"/>
    </row>
    <row r="3" spans="1:4" ht="15.75">
      <c r="A3" s="154" t="s">
        <v>41</v>
      </c>
      <c r="B3" s="154"/>
      <c r="C3" s="154"/>
      <c r="D3" s="154"/>
    </row>
    <row r="4" spans="1:4" ht="15.75">
      <c r="A4" s="154" t="s">
        <v>40</v>
      </c>
      <c r="B4" s="154"/>
      <c r="C4" s="154"/>
      <c r="D4" s="154"/>
    </row>
    <row r="5" spans="1:6" ht="14.25">
      <c r="A5" s="138" t="s">
        <v>119</v>
      </c>
      <c r="B5" s="138"/>
      <c r="C5" s="138"/>
      <c r="D5" s="138"/>
      <c r="E5" s="112"/>
      <c r="F5" s="112"/>
    </row>
    <row r="6" spans="1:4" ht="15">
      <c r="A6" s="151"/>
      <c r="B6" s="151"/>
      <c r="C6" s="151"/>
      <c r="D6" s="151"/>
    </row>
    <row r="7" spans="1:10" s="30" customFormat="1" ht="14.25">
      <c r="A7" s="150" t="s">
        <v>15</v>
      </c>
      <c r="B7" s="150"/>
      <c r="C7" s="150"/>
      <c r="D7" s="150"/>
      <c r="E7" s="31"/>
      <c r="F7" s="31"/>
      <c r="G7" s="31"/>
      <c r="H7" s="31"/>
      <c r="I7" s="31"/>
      <c r="J7" s="31"/>
    </row>
    <row r="8" spans="1:12" s="33" customFormat="1" ht="15.75">
      <c r="A8" s="47"/>
      <c r="B8" s="48" t="s">
        <v>42</v>
      </c>
      <c r="C8" s="48" t="s">
        <v>43</v>
      </c>
      <c r="D8" s="48" t="s">
        <v>54</v>
      </c>
      <c r="E8" s="32"/>
      <c r="F8" s="32"/>
      <c r="G8" s="32"/>
      <c r="H8" s="32"/>
      <c r="I8" s="32"/>
      <c r="J8" s="32"/>
      <c r="K8" s="32"/>
      <c r="L8" s="32"/>
    </row>
    <row r="9" spans="1:4" ht="23.25" customHeight="1">
      <c r="A9" s="49" t="s">
        <v>44</v>
      </c>
      <c r="B9" s="50"/>
      <c r="C9" s="50"/>
      <c r="D9" s="50"/>
    </row>
    <row r="10" spans="1:4" ht="15">
      <c r="A10" s="53" t="s">
        <v>50</v>
      </c>
      <c r="B10" s="51">
        <v>2331</v>
      </c>
      <c r="C10" s="51">
        <v>18589</v>
      </c>
      <c r="D10" s="52">
        <v>64.53</v>
      </c>
    </row>
    <row r="11" spans="1:4" ht="15">
      <c r="A11" s="53" t="s">
        <v>104</v>
      </c>
      <c r="B11" s="51">
        <v>8323</v>
      </c>
      <c r="C11" s="51">
        <v>13228</v>
      </c>
      <c r="D11" s="52">
        <v>51.4</v>
      </c>
    </row>
    <row r="12" spans="1:4" ht="15">
      <c r="A12" s="53" t="s">
        <v>105</v>
      </c>
      <c r="B12" s="51">
        <v>1118</v>
      </c>
      <c r="C12" s="51">
        <v>1118</v>
      </c>
      <c r="D12" s="52">
        <v>53.6</v>
      </c>
    </row>
    <row r="13" spans="1:4" ht="15">
      <c r="A13" s="53" t="s">
        <v>106</v>
      </c>
      <c r="B13" s="51">
        <v>1591</v>
      </c>
      <c r="C13" s="51">
        <v>669</v>
      </c>
      <c r="D13" s="52">
        <v>86.88</v>
      </c>
    </row>
    <row r="14" spans="1:4" ht="15">
      <c r="A14" s="53" t="s">
        <v>51</v>
      </c>
      <c r="B14" s="51">
        <v>3512</v>
      </c>
      <c r="C14" s="51">
        <v>3512</v>
      </c>
      <c r="D14" s="52">
        <v>98.74</v>
      </c>
    </row>
    <row r="15" spans="1:4" ht="15">
      <c r="A15" s="53" t="s">
        <v>53</v>
      </c>
      <c r="B15" s="51">
        <v>33</v>
      </c>
      <c r="C15" s="51">
        <v>33</v>
      </c>
      <c r="D15" s="52">
        <v>65</v>
      </c>
    </row>
    <row r="16" spans="1:13" ht="15.75">
      <c r="A16" s="54" t="s">
        <v>52</v>
      </c>
      <c r="B16" s="55">
        <f>SUM(B10:B15)</f>
        <v>16908</v>
      </c>
      <c r="C16" s="55">
        <f>SUM(C10:C15)</f>
        <v>37149</v>
      </c>
      <c r="D16" s="52"/>
      <c r="E16" s="34"/>
      <c r="F16" s="35"/>
      <c r="G16" s="35"/>
      <c r="H16" s="35"/>
      <c r="I16" s="35"/>
      <c r="J16" s="35"/>
      <c r="K16" s="35"/>
      <c r="L16" s="35"/>
      <c r="M16" s="35"/>
    </row>
    <row r="17" spans="1:4" ht="23.25" customHeight="1">
      <c r="A17" s="49" t="s">
        <v>45</v>
      </c>
      <c r="B17" s="50"/>
      <c r="C17" s="50"/>
      <c r="D17" s="52"/>
    </row>
    <row r="18" spans="1:4" ht="15">
      <c r="A18" s="56" t="s">
        <v>47</v>
      </c>
      <c r="B18" s="51">
        <v>5409</v>
      </c>
      <c r="C18" s="51">
        <v>37789</v>
      </c>
      <c r="D18" s="52">
        <v>30.91</v>
      </c>
    </row>
    <row r="19" spans="1:4" ht="15">
      <c r="A19" s="116" t="s">
        <v>107</v>
      </c>
      <c r="B19" s="51">
        <v>1903</v>
      </c>
      <c r="C19" s="51">
        <v>2134</v>
      </c>
      <c r="D19" s="52">
        <v>49.99</v>
      </c>
    </row>
    <row r="20" spans="1:4" ht="15">
      <c r="A20" s="56" t="s">
        <v>48</v>
      </c>
      <c r="B20" s="51">
        <v>287</v>
      </c>
      <c r="C20" s="51">
        <v>287</v>
      </c>
      <c r="D20" s="52">
        <v>24.2</v>
      </c>
    </row>
    <row r="21" spans="1:4" ht="15">
      <c r="A21" s="56" t="s">
        <v>49</v>
      </c>
      <c r="B21" s="51">
        <v>0</v>
      </c>
      <c r="C21" s="51">
        <v>0</v>
      </c>
      <c r="D21" s="52">
        <v>50</v>
      </c>
    </row>
    <row r="22" spans="1:4" ht="15">
      <c r="A22" s="116" t="s">
        <v>112</v>
      </c>
      <c r="B22" s="51">
        <v>429</v>
      </c>
      <c r="C22" s="51">
        <v>429</v>
      </c>
      <c r="D22" s="52"/>
    </row>
    <row r="23" spans="1:13" ht="15.75">
      <c r="A23" s="54" t="s">
        <v>52</v>
      </c>
      <c r="B23" s="57">
        <f>SUM(B18:B22)</f>
        <v>8028</v>
      </c>
      <c r="C23" s="57">
        <f>SUM(C18:C22)</f>
        <v>40639</v>
      </c>
      <c r="D23" s="52"/>
      <c r="E23" s="35"/>
      <c r="F23" s="35"/>
      <c r="G23" s="35"/>
      <c r="H23" s="35"/>
      <c r="I23" s="35"/>
      <c r="J23" s="35"/>
      <c r="K23" s="35"/>
      <c r="L23" s="35"/>
      <c r="M23" s="35"/>
    </row>
    <row r="24" spans="1:4" ht="23.25" customHeight="1">
      <c r="A24" s="49" t="s">
        <v>46</v>
      </c>
      <c r="B24" s="50"/>
      <c r="C24" s="50"/>
      <c r="D24" s="52"/>
    </row>
    <row r="25" spans="1:4" ht="17.25" customHeight="1">
      <c r="A25" s="56" t="s">
        <v>123</v>
      </c>
      <c r="B25" s="51">
        <v>2100</v>
      </c>
      <c r="C25" s="51">
        <v>2100</v>
      </c>
      <c r="D25" s="52">
        <v>20</v>
      </c>
    </row>
    <row r="26" spans="1:4" ht="15">
      <c r="A26" s="56" t="s">
        <v>108</v>
      </c>
      <c r="B26" s="57">
        <v>13</v>
      </c>
      <c r="C26" s="57">
        <v>13</v>
      </c>
      <c r="D26" s="52">
        <v>5</v>
      </c>
    </row>
    <row r="27" spans="1:13" ht="15.75">
      <c r="A27" s="54" t="s">
        <v>52</v>
      </c>
      <c r="B27" s="57">
        <f>SUM(B25:B26)</f>
        <v>2113</v>
      </c>
      <c r="C27" s="57">
        <f>SUM(C25:C26)</f>
        <v>2113</v>
      </c>
      <c r="D27" s="52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15.75">
      <c r="A28" s="58" t="s">
        <v>83</v>
      </c>
      <c r="B28" s="57">
        <f>B16+B23+B27</f>
        <v>27049</v>
      </c>
      <c r="C28" s="57">
        <f>C16+C23+C27</f>
        <v>79901</v>
      </c>
      <c r="D28" s="52"/>
      <c r="E28" s="34"/>
      <c r="F28" s="35"/>
      <c r="G28" s="35"/>
      <c r="H28" s="35"/>
      <c r="I28" s="35"/>
      <c r="J28" s="35"/>
      <c r="K28" s="35"/>
      <c r="L28" s="35"/>
      <c r="M28" s="35"/>
    </row>
    <row r="29" spans="1:4" ht="15">
      <c r="A29" s="151"/>
      <c r="B29" s="151"/>
      <c r="C29" s="151"/>
      <c r="D29" s="151"/>
    </row>
    <row r="30" spans="1:4" ht="15">
      <c r="A30" s="151"/>
      <c r="B30" s="151"/>
      <c r="C30" s="151"/>
      <c r="D30" s="151"/>
    </row>
    <row r="31" spans="1:4" ht="24" customHeight="1">
      <c r="A31" s="152"/>
      <c r="B31" s="153"/>
      <c r="C31" s="153"/>
      <c r="D31" s="153"/>
    </row>
    <row r="33" spans="1:3" ht="14.25">
      <c r="A33" s="36"/>
      <c r="B33" s="36"/>
      <c r="C33" s="36"/>
    </row>
    <row r="35" spans="1:3" s="4" customFormat="1" ht="15">
      <c r="A35" s="18" t="s">
        <v>19</v>
      </c>
      <c r="B35" s="121" t="s">
        <v>18</v>
      </c>
      <c r="C35" s="121"/>
    </row>
    <row r="36" spans="1:3" s="4" customFormat="1" ht="15">
      <c r="A36" s="18"/>
      <c r="B36" s="18"/>
      <c r="C36" s="19"/>
    </row>
  </sheetData>
  <sheetProtection/>
  <mergeCells count="11">
    <mergeCell ref="A2:D2"/>
    <mergeCell ref="B35:C35"/>
    <mergeCell ref="A7:D7"/>
    <mergeCell ref="A29:D29"/>
    <mergeCell ref="A30:D30"/>
    <mergeCell ref="A31:D31"/>
    <mergeCell ref="A1:D1"/>
    <mergeCell ref="A6:D6"/>
    <mergeCell ref="A3:D3"/>
    <mergeCell ref="A4:D4"/>
    <mergeCell ref="A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6:D26 B18:D22 B10:D15 D25">
      <formula1>0</formula1>
      <formula2>9999999999999990</formula2>
    </dataValidation>
  </dataValidations>
  <hyperlinks>
    <hyperlink ref="A1:D1" r:id="rId1" display="STARA PLANINA HOLD PLC"/>
  </hyperlinks>
  <printOptions horizontalCentered="1"/>
  <pageMargins left="0.3937007874015748" right="0.3937007874015748" top="0.984251968503937" bottom="0.3937007874015748" header="0.15748031496062992" footer="0.1574803149606299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tnn</dc:creator>
  <cp:keywords/>
  <dc:description/>
  <cp:lastModifiedBy>Iskra</cp:lastModifiedBy>
  <cp:lastPrinted>2013-10-24T12:07:47Z</cp:lastPrinted>
  <dcterms:created xsi:type="dcterms:W3CDTF">2007-03-28T12:28:32Z</dcterms:created>
  <dcterms:modified xsi:type="dcterms:W3CDTF">2013-10-25T08:10:16Z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