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№4-ОСК'!$A$1:$N$40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<sst xmlns="http://schemas.openxmlformats.org/spreadsheetml/2006/main" count="1064" uniqueCount="875">
  <si>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</si>
  <si>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</si>
  <si>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</si>
  <si>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</si>
  <si>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</si>
  <si>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</si>
  <si>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</si>
  <si>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</si>
  <si>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</si>
  <si>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</si>
  <si>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</si>
  <si>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</si>
  <si>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</si>
  <si>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</si>
  <si>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</si>
  <si>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</si>
  <si>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</si>
  <si>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</si>
  <si>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</si>
  <si>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</si>
  <si>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</si>
  <si>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</si>
  <si>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</si>
  <si>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</si>
  <si>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</si>
  <si>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</si>
  <si>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</si>
  <si>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</si>
  <si>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</si>
  <si>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</si>
  <si>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</si>
  <si>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</si>
  <si>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</si>
  <si>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</si>
  <si>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</si>
  <si>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</si>
  <si>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</si>
  <si>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</si>
  <si>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</si>
  <si>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</si>
  <si>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</si>
  <si>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</si>
  <si>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</si>
  <si>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</si>
  <si>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</si>
  <si>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</si>
  <si>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</si>
  <si>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</si>
  <si>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</si>
  <si>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</si>
  <si>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</si>
  <si>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</si>
  <si>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</si>
  <si>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</si>
  <si>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</si>
  <si>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</si>
  <si>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</si>
  <si>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</si>
  <si>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</si>
  <si>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</si>
  <si>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</si>
  <si>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</si>
  <si>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</si>
  <si>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</si>
  <si>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</si>
  <si>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</si>
  <si>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</si>
  <si>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</si>
  <si>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</si>
  <si>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</si>
  <si>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</si>
  <si>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</si>
  <si>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</si>
  <si>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</si>
  <si>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</si>
  <si>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</si>
  <si>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</si>
  <si>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</si>
  <si>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</si>
  <si>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</si>
  <si>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</si>
  <si>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</si>
  <si>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</si>
  <si>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</si>
  <si>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</si>
  <si>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</si>
  <si>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</si>
  <si>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</si>
  <si>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</si>
  <si>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</si>
  <si>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</si>
  <si>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</si>
  <si>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</si>
  <si>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</si>
  <si>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</si>
  <si>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</si>
  <si>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</si>
  <si>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</si>
  <si>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</si>
  <si>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</si>
  <si>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</si>
  <si>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</si>
  <si>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</si>
  <si>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</si>
  <si>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</si>
  <si>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</si>
  <si>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</si>
  <si>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</si>
  <si>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</si>
  <si>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</si>
  <si>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</si>
  <si>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</si>
  <si>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</si>
  <si>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</si>
  <si>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</si>
  <si>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</si>
  <si>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</si>
  <si>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</si>
  <si>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</si>
  <si>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</si>
  <si>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</si>
  <si>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</si>
  <si>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</si>
  <si>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</si>
  <si>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</si>
  <si>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</si>
  <si>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</si>
  <si>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</si>
  <si>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</si>
  <si>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</si>
  <si>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</si>
  <si>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</si>
  <si>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</si>
  <si>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</si>
  <si>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</si>
  <si>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</si>
  <si>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</si>
  <si>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</si>
  <si>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</si>
  <si>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</si>
  <si>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</si>
  <si>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</si>
  <si>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</si>
  <si>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</si>
  <si>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</si>
  <si>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</si>
  <si>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</si>
  <si>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</si>
  <si>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</si>
  <si>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</si>
  <si>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</si>
  <si>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</si>
  <si>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</si>
  <si>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</si>
  <si>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</si>
  <si>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</si>
  <si>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</si>
  <si>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</si>
  <si>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</si>
  <si>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</si>
  <si>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</si>
  <si>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</si>
  <si>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</si>
  <si>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</si>
  <si>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</si>
  <si>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</si>
  <si>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</si>
  <si>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</si>
  <si>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</si>
  <si>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</si>
  <si>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</si>
  <si>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</si>
  <si>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</si>
  <si>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</si>
  <si>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</si>
  <si>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</si>
  <si>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</si>
  <si>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</si>
  <si>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</si>
  <si>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</si>
  <si>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</si>
  <si>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</si>
  <si>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</si>
  <si>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</si>
  <si>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</si>
  <si>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</si>
  <si>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</si>
  <si>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</si>
  <si>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</si>
  <si>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</si>
  <si>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</si>
  <si>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</si>
  <si>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</si>
  <si>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</si>
  <si>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</si>
  <si>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</si>
  <si>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</si>
  <si>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</si>
  <si>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</si>
  <si>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</si>
  <si>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</si>
  <si>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</si>
  <si>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</si>
  <si>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</si>
  <si>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</si>
  <si>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</si>
  <si>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</si>
  <si>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</si>
  <si>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</si>
  <si>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</si>
  <si>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</si>
  <si>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</si>
  <si>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</si>
  <si>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</si>
  <si>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</si>
  <si>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</si>
  <si>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</si>
  <si>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</si>
  <si>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</si>
  <si>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</si>
  <si>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</si>
  <si>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</si>
  <si>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</si>
  <si>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</si>
  <si>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</si>
  <si>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</si>
  <si>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</si>
  <si>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</si>
  <si>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</si>
  <si>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</si>
  <si>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</si>
  <si>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</si>
  <si>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</si>
  <si>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</si>
  <si>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</si>
  <si>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</si>
  <si>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</si>
  <si>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</si>
  <si>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</si>
  <si>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</si>
  <si>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</si>
  <si>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</si>
  <si>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</si>
  <si>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</si>
  <si>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</si>
  <si>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</si>
  <si>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</si>
  <si>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</si>
  <si>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</si>
  <si>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</si>
  <si>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</si>
  <si>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</si>
  <si>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</si>
  <si>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</si>
  <si>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</si>
  <si>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</si>
  <si>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</si>
  <si>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</si>
  <si>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</si>
  <si>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</si>
  <si>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</si>
  <si>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</si>
  <si>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</si>
  <si>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</si>
  <si>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</si>
  <si>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</si>
  <si>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</si>
  <si>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</si>
  <si>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</si>
  <si>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</si>
  <si>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</si>
  <si>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</si>
  <si>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</si>
  <si>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</si>
  <si>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</si>
  <si>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</si>
  <si>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</si>
  <si>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</si>
  <si>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</si>
  <si>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</si>
  <si>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</si>
  <si>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</si>
  <si>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</si>
  <si>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</si>
  <si>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</si>
  <si>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</si>
  <si>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</si>
  <si>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</si>
  <si>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</si>
  <si>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</si>
  <si>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</si>
  <si>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</si>
  <si>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</si>
  <si>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</si>
  <si>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</si>
  <si>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</si>
  <si>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</si>
  <si>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</si>
  <si>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</si>
  <si>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</si>
  <si>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</si>
  <si>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</si>
  <si>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</si>
  <si>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</si>
  <si>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</si>
  <si>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</si>
  <si>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</si>
  <si>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</si>
  <si>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</si>
  <si>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</si>
  <si>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</si>
  <si>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</si>
  <si>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</si>
  <si>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</si>
  <si>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</si>
  <si>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</si>
  <si>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</si>
  <si>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</si>
  <si>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</si>
  <si>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</si>
  <si>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</si>
  <si>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</si>
  <si>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</si>
  <si>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</si>
  <si>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</si>
  <si>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</si>
  <si>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</si>
  <si>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</si>
  <si>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</si>
  <si>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</si>
  <si>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</si>
  <si>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</si>
  <si>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</si>
  <si>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</si>
  <si>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</si>
  <si>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</si>
  <si>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</si>
  <si>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</si>
  <si>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</si>
  <si>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</si>
  <si>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</si>
  <si>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</si>
  <si>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</si>
  <si>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</si>
  <si>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</si>
  <si>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</si>
  <si>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</si>
  <si>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</si>
  <si>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</si>
  <si>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</si>
  <si>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</si>
  <si>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</si>
  <si>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</si>
  <si>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</si>
  <si>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</si>
  <si>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</si>
  <si>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</si>
  <si>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</si>
  <si>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</si>
  <si>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</si>
  <si>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</si>
  <si>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</si>
  <si>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</si>
  <si>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</si>
  <si>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</si>
  <si>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</si>
  <si>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</si>
  <si>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</si>
  <si>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</si>
  <si>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</si>
  <si>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</si>
  <si>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</si>
  <si>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</si>
  <si>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</si>
  <si>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</si>
  <si>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</si>
  <si>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</si>
  <si>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</si>
  <si>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</si>
  <si>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</si>
  <si>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</si>
  <si>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</si>
  <si>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</si>
  <si>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</si>
  <si>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</si>
  <si>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</si>
  <si>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</si>
  <si>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</si>
  <si>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</si>
  <si>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</si>
  <si>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</si>
  <si>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</si>
  <si>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</si>
  <si>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</si>
  <si>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</si>
  <si>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</si>
  <si>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</si>
  <si>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</si>
  <si>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</si>
  <si>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</si>
  <si>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</si>
  <si>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</si>
  <si>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</si>
  <si>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</si>
  <si>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</si>
  <si>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</si>
  <si>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</si>
  <si>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</si>
  <si>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</si>
  <si>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</si>
  <si>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</si>
  <si>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</si>
  <si>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</si>
  <si>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</si>
  <si>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</si>
  <si>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</si>
  <si>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</si>
  <si>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</si>
  <si>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</si>
  <si>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</si>
  <si>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</si>
  <si>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</si>
  <si>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</si>
  <si>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</si>
  <si>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</si>
  <si>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</si>
  <si>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</si>
  <si>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</si>
  <si>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</si>
  <si>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</si>
  <si>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</si>
  <si>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</si>
  <si>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</si>
  <si>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</si>
  <si>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</si>
  <si>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</si>
  <si>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</si>
  <si>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</si>
  <si>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</si>
  <si>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</si>
  <si>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</si>
  <si>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</si>
  <si>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</si>
  <si>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</si>
  <si>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</si>
  <si>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</si>
  <si>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</si>
  <si>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</si>
  <si>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</si>
  <si>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</si>
  <si>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</si>
  <si>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</si>
  <si>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</si>
  <si>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</si>
  <si>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</si>
  <si>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</si>
  <si>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</si>
  <si>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</si>
  <si>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</si>
  <si>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</si>
  <si>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</si>
  <si>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</si>
  <si>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</si>
  <si>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</si>
  <si>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</si>
  <si>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</si>
  <si>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</si>
  <si>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</si>
  <si>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</si>
  <si>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</si>
  <si>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</si>
  <si>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</si>
  <si>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</si>
  <si>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</si>
  <si>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</si>
  <si>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</si>
  <si>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</si>
  <si>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</si>
  <si>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</si>
  <si>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</si>
  <si>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</si>
  <si>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</si>
  <si>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</si>
  <si>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</si>
  <si>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</si>
  <si>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</si>
  <si>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</si>
  <si>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</si>
  <si>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</si>
  <si>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</si>
  <si>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</si>
  <si>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</si>
  <si>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</si>
  <si>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</si>
  <si>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</si>
  <si>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</si>
  <si>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</si>
  <si>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</si>
  <si>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</si>
  <si>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</si>
  <si>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</si>
  <si>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</si>
  <si>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</si>
  <si>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</si>
  <si>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</si>
  <si>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</si>
  <si>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</si>
  <si>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</si>
  <si>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</si>
  <si>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</si>
  <si>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</si>
  <si>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</si>
  <si>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</si>
  <si>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</si>
  <si>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</si>
  <si>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</si>
  <si>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</si>
  <si>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</si>
  <si>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</si>
  <si>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</si>
  <si>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</si>
  <si>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</si>
  <si>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</si>
  <si>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</si>
  <si>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</si>
  <si>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</si>
  <si>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</si>
  <si>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</si>
  <si>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</si>
  <si>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</si>
  <si>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</si>
  <si>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</si>
  <si>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</si>
  <si>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</si>
  <si>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</si>
  <si>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</si>
  <si>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</si>
  <si>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</si>
  <si>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</si>
  <si>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</si>
  <si>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</si>
  <si>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</si>
  <si>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</si>
  <si>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</si>
  <si>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</si>
  <si>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</si>
  <si>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</si>
  <si>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</si>
  <si>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</si>
  <si>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</si>
  <si>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</si>
  <si>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</si>
  <si>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</si>
  <si>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</si>
  <si>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</si>
  <si>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</si>
  <si>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</si>
  <si>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</si>
  <si>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</si>
  <si>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</si>
  <si>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</si>
  <si>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</si>
  <si>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</si>
  <si>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</si>
  <si>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</si>
  <si>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</si>
  <si>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</si>
  <si>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</si>
  <si>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</si>
  <si>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</si>
  <si>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</si>
  <si>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</si>
  <si>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</si>
  <si>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</si>
  <si>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</si>
  <si>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</si>
  <si>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</si>
  <si>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</si>
  <si>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</si>
  <si>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</si>
  <si>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</si>
  <si>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</si>
  <si>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</si>
  <si>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</si>
  <si>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</si>
  <si>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</si>
  <si>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</si>
  <si>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</si>
  <si>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</si>
  <si>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</si>
  <si>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</si>
  <si>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</si>
  <si>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</si>
  <si>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</si>
  <si>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</si>
  <si>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</si>
  <si>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</si>
  <si>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</si>
  <si>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</si>
  <si>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</si>
  <si>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</si>
  <si>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</si>
  <si>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</si>
  <si>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</si>
  <si>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</si>
  <si>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</si>
  <si>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</si>
  <si>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</si>
  <si>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</si>
  <si>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</si>
  <si>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</si>
  <si>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</si>
  <si>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</si>
  <si>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</si>
  <si>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</si>
  <si>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</si>
  <si>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</si>
  <si>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</si>
  <si>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</si>
  <si>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</si>
  <si>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</si>
  <si>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</si>
  <si>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</si>
  <si>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</si>
  <si>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</si>
  <si>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</si>
  <si>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</si>
  <si>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</si>
  <si>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</si>
  <si>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</si>
  <si>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</si>
  <si>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</si>
  <si>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</si>
  <si>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</si>
  <si>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</si>
  <si>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</si>
  <si>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</si>
  <si>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</si>
  <si>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</si>
  <si>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</si>
  <si>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</si>
  <si>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</si>
  <si>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</si>
  <si>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</si>
  <si>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</si>
  <si>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</si>
  <si>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</si>
  <si>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</si>
  <si>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</si>
  <si>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</si>
  <si>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</si>
  <si>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</si>
  <si>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</si>
  <si>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</si>
  <si>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</si>
  <si>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</si>
  <si>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</si>
  <si>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</si>
  <si>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</si>
  <si>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</si>
  <si>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</si>
  <si>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</si>
  <si>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</si>
  <si>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</si>
  <si>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</si>
  <si>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</si>
  <si>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</si>
  <si>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</si>
  <si>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</si>
  <si>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</si>
  <si>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</si>
  <si>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</si>
  <si>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</si>
  <si>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</si>
  <si>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</si>
  <si>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</si>
  <si>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</si>
  <si>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</si>
  <si>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</si>
  <si>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</si>
  <si>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</si>
  <si>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</si>
  <si>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</si>
  <si>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</si>
  <si>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</si>
  <si>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</si>
  <si>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</si>
  <si>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</si>
  <si>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</si>
  <si>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</si>
  <si>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</si>
  <si>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</si>
  <si>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</si>
  <si>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</si>
  <si>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</si>
  <si>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</si>
  <si>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</si>
  <si>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</si>
  <si>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</si>
  <si>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</si>
  <si>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</si>
  <si>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</si>
  <si>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</si>
  <si>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</si>
  <si>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</si>
  <si>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</si>
  <si>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</si>
  <si>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</si>
  <si>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</si>
  <si>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</si>
  <si>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</si>
  <si>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</si>
  <si>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</si>
  <si>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</si>
  <si>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</si>
  <si>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</si>
  <si>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</si>
  <si>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</si>
  <si>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</si>
  <si>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</si>
  <si>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</si>
  <si>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</si>
  <si>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</si>
  <si>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</si>
  <si>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</si>
  <si>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</si>
  <si>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</si>
  <si>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</si>
  <si>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</si>
  <si>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</si>
  <si>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</si>
  <si>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</si>
  <si>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</si>
  <si>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</si>
  <si>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</si>
  <si>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</si>
  <si>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</si>
  <si>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</si>
  <si>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</si>
  <si>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</si>
  <si>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</si>
  <si>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</si>
  <si>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</si>
  <si>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</si>
  <si>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</si>
  <si>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</si>
  <si>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</si>
  <si>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</si>
  <si>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</si>
  <si>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</si>
  <si>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</si>
  <si>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</si>
  <si>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</si>
  <si>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</si>
  <si>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</si>
  <si>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</si>
  <si>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</si>
  <si>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</si>
  <si>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</si>
  <si>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</si>
  <si>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</si>
  <si>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</si>
  <si>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</si>
  <si>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</si>
  <si>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</si>
  <si>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</si>
  <si>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</si>
  <si>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</si>
  <si>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</si>
  <si>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</si>
  <si>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</si>
  <si>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</si>
  <si>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</si>
  <si>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</si>
  <si>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</si>
  <si>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</si>
  <si>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</si>
  <si>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</si>
  <si>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</si>
  <si>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</si>
  <si>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</si>
  <si>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</si>
  <si>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</si>
  <si>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</si>
  <si>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</si>
  <si>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</si>
  <si>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</si>
  <si>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</si>
  <si>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</si>
  <si>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</si>
  <si>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</si>
  <si>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</si>
  <si>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</si>
  <si>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</si>
  <si>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</si>
  <si>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</si>
  <si>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</si>
  <si>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</si>
  <si>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</si>
  <si>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</si>
  <si>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</si>
  <si>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</si>
  <si>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</si>
  <si>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</si>
  <si>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</si>
  <si>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</si>
  <si>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</si>
  <si>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</si>
  <si>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</si>
  <si>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</si>
  <si>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</si>
  <si>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</si>
  <si>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</si>
  <si>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</si>
  <si>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</si>
  <si>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</si>
  <si>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</si>
  <si>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</si>
  <si>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</si>
  <si>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</si>
  <si>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</si>
  <si>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</si>
  <si>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</si>
  <si>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</si>
  <si>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</si>
  <si>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</si>
  <si>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</si>
  <si>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</si>
  <si>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</si>
  <si>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</si>
  <si>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</si>
  <si>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</si>
  <si>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</si>
  <si>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</si>
  <si>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</si>
  <si>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</si>
  <si>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</si>
  <si>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</si>
  <si>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</si>
  <si>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</si>
  <si>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</si>
  <si>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</si>
  <si>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</si>
  <si>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</si>
  <si>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</si>
  <si>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</si>
  <si>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</si>
  <si>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</si>
  <si>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</si>
  <si>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</si>
  <si>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</si>
  <si>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</si>
  <si>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</si>
  <si>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</si>
  <si>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</si>
  <si>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</si>
  <si>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</si>
  <si>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</si>
  <si>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</si>
  <si>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</si>
  <si>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</si>
  <si>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</si>
  <si>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</si>
  <si>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</si>
  <si>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</si>
  <si>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"СУПЕР БОРОВЕЦ ПРОПЪРТИ ФОНД"  АДСИЦ</t>
  </si>
  <si>
    <t>НЕКОНСОЛИДИРАН</t>
  </si>
  <si>
    <t>Зорница Ботинова</t>
  </si>
  <si>
    <t>Добромир Андонов</t>
  </si>
  <si>
    <t>01/01/2008 г. - 31/12/2008 г.</t>
  </si>
  <si>
    <t>28.01.2009 г.</t>
  </si>
  <si>
    <t>Дата на съставяне: 28.01.2009 г.</t>
  </si>
  <si>
    <t xml:space="preserve">Дата на съставяне: 28.01.2009 г.                                      </t>
  </si>
  <si>
    <t xml:space="preserve">Дата  на съставяне: 28.01.2009 г.                                                                                                                             </t>
  </si>
  <si>
    <t xml:space="preserve">Дата на съставяне: 28.01.2009 г.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</si>
</sst>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3" fontId="11" fillId="0" borderId="0" xfId="28" applyNumberFormat="1" applyFont="1" applyFill="1" applyAlignment="1" applyProtection="1">
      <alignment wrapText="1"/>
      <protection locked="0"/>
    </xf>
    <xf numFmtId="1" fontId="9" fillId="0" borderId="0" xfId="27" applyNumberFormat="1" applyFont="1" applyAlignment="1" applyProtection="1">
      <alignment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workbookViewId="0" topLeftCell="A55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148031273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2136</v>
      </c>
      <c r="D11" s="151">
        <f>44+1056</f>
        <v>1100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>
        <v>6673</v>
      </c>
      <c r="D12" s="151">
        <v>6563</v>
      </c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8809</v>
      </c>
      <c r="D19" s="155">
        <f>SUM(D11:D18)</f>
        <v>7663</v>
      </c>
      <c r="E19" s="237" t="s">
        <v>53</v>
      </c>
      <c r="F19" s="242" t="s">
        <v>54</v>
      </c>
      <c r="G19" s="152">
        <v>459</v>
      </c>
      <c r="H19" s="152">
        <v>459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956</v>
      </c>
      <c r="D20" s="151">
        <v>956</v>
      </c>
      <c r="E20" s="237" t="s">
        <v>57</v>
      </c>
      <c r="F20" s="242" t="s">
        <v>58</v>
      </c>
      <c r="G20" s="158">
        <v>1609</v>
      </c>
      <c r="H20" s="158">
        <v>1609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2068</v>
      </c>
      <c r="H25" s="154">
        <f>H19+H20+H21</f>
        <v>2068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</v>
      </c>
      <c r="D26" s="151">
        <v>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706</v>
      </c>
      <c r="H27" s="154">
        <f>SUM(H28:H30)</f>
        <v>887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706</v>
      </c>
      <c r="H28" s="152">
        <v>887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>
        <v>2988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ДОХОДИТЕ'!G34</f>
        <v>-535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171</v>
      </c>
      <c r="H33" s="154">
        <f>H27+H31+H32</f>
        <v>3875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2889</v>
      </c>
      <c r="H36" s="154">
        <f>H25+H17+H33</f>
        <v>6593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9769</v>
      </c>
      <c r="D55" s="155">
        <f>D19+D20+D21+D27+D32+D45+D51+D53+D54</f>
        <v>8623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3520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865</v>
      </c>
      <c r="H61" s="154">
        <f>SUM(H62:H68)</f>
        <v>7210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1231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164</v>
      </c>
      <c r="H64" s="152">
        <v>3814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1449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3</v>
      </c>
      <c r="D68" s="151">
        <v>5110</v>
      </c>
      <c r="E68" s="237" t="s">
        <v>213</v>
      </c>
      <c r="F68" s="242" t="s">
        <v>214</v>
      </c>
      <c r="G68" s="152">
        <v>699</v>
      </c>
      <c r="H68" s="152">
        <v>715</v>
      </c>
    </row>
    <row r="69" spans="1:8" ht="15">
      <c r="A69" s="235" t="s">
        <v>215</v>
      </c>
      <c r="B69" s="241" t="s">
        <v>216</v>
      </c>
      <c r="C69" s="151">
        <v>11</v>
      </c>
      <c r="D69" s="151"/>
      <c r="E69" s="251" t="s">
        <v>78</v>
      </c>
      <c r="F69" s="242" t="s">
        <v>217</v>
      </c>
      <c r="G69" s="152">
        <f>3025+6</f>
        <v>3031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7416</v>
      </c>
      <c r="H71" s="161">
        <f>H59+H60+H61+H69+H70</f>
        <v>7215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189</v>
      </c>
      <c r="D72" s="151">
        <v>42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203</v>
      </c>
      <c r="D75" s="155">
        <f>SUM(D67:D74)</f>
        <v>5152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7416</v>
      </c>
      <c r="H79" s="162">
        <f>H71+H74+H75+H76</f>
        <v>7215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313</v>
      </c>
      <c r="D87" s="151">
        <v>32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20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333</v>
      </c>
      <c r="D91" s="155">
        <f>SUM(D87:D90)</f>
        <v>33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536</v>
      </c>
      <c r="D93" s="155">
        <f>D64+D75+D84+D91+D92</f>
        <v>5185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10305</v>
      </c>
      <c r="D94" s="164">
        <f>D93+D55</f>
        <v>13808</v>
      </c>
      <c r="E94" s="449" t="s">
        <v>270</v>
      </c>
      <c r="F94" s="289" t="s">
        <v>271</v>
      </c>
      <c r="G94" s="165">
        <f>G36+G39+G55+G79</f>
        <v>10305</v>
      </c>
      <c r="H94" s="165">
        <f>H36+H39+H55+H79</f>
        <v>13808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273</v>
      </c>
      <c r="D98" s="585"/>
      <c r="E98" s="585"/>
      <c r="F98" s="170"/>
      <c r="G98" s="171"/>
      <c r="H98" s="576"/>
      <c r="M98" s="157"/>
    </row>
    <row r="99" spans="3:8" ht="15">
      <c r="C99" s="45" t="s">
        <v>867</v>
      </c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25.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2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9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"СУПЕР БОРОВЕЦ ПРОПЪРТИ ФОНД"  АДСИЦ</v>
      </c>
      <c r="C2" s="590"/>
      <c r="D2" s="590"/>
      <c r="E2" s="590"/>
      <c r="F2" s="578" t="s">
        <v>2</v>
      </c>
      <c r="G2" s="578"/>
      <c r="H2" s="526">
        <f>'справка №1-БАЛАНС'!H3</f>
        <v>148031273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01/01/2008 г. - 31/12/2008 г.</v>
      </c>
      <c r="C4" s="577"/>
      <c r="D4" s="57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290</v>
      </c>
      <c r="D10" s="46">
        <v>652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18</v>
      </c>
      <c r="D12" s="46">
        <v>8</v>
      </c>
      <c r="E12" s="300" t="s">
        <v>78</v>
      </c>
      <c r="F12" s="549" t="s">
        <v>297</v>
      </c>
      <c r="G12" s="550">
        <v>978</v>
      </c>
      <c r="H12" s="550">
        <v>6210</v>
      </c>
    </row>
    <row r="13" spans="1:18" ht="12">
      <c r="A13" s="298" t="s">
        <v>298</v>
      </c>
      <c r="B13" s="299" t="s">
        <v>299</v>
      </c>
      <c r="C13" s="46">
        <v>2</v>
      </c>
      <c r="D13" s="46">
        <v>2</v>
      </c>
      <c r="E13" s="301" t="s">
        <v>51</v>
      </c>
      <c r="F13" s="551" t="s">
        <v>300</v>
      </c>
      <c r="G13" s="548">
        <f>SUM(G9:G12)</f>
        <v>978</v>
      </c>
      <c r="H13" s="548">
        <f>SUM(H9:H12)</f>
        <v>6210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3165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944</v>
      </c>
      <c r="D16" s="47">
        <v>91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1257</v>
      </c>
      <c r="D19" s="49">
        <f>SUM(D9:D15)+D16</f>
        <v>3918</v>
      </c>
      <c r="E19" s="304" t="s">
        <v>317</v>
      </c>
      <c r="F19" s="552" t="s">
        <v>318</v>
      </c>
      <c r="G19" s="550">
        <v>1</v>
      </c>
      <c r="H19" s="550">
        <v>14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236</v>
      </c>
      <c r="D22" s="46">
        <v>23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>
        <v>706</v>
      </c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4" t="s">
        <v>334</v>
      </c>
      <c r="G24" s="548">
        <f>SUM(G19:G23)</f>
        <v>1</v>
      </c>
      <c r="H24" s="548">
        <f>SUM(H19:H23)</f>
        <v>720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257</v>
      </c>
      <c r="D26" s="49">
        <f>SUM(D22:D25)</f>
        <v>24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1514</v>
      </c>
      <c r="D28" s="50">
        <f>D26+D19</f>
        <v>3942</v>
      </c>
      <c r="E28" s="127" t="s">
        <v>339</v>
      </c>
      <c r="F28" s="554" t="s">
        <v>340</v>
      </c>
      <c r="G28" s="548">
        <f>G13+G15+G24</f>
        <v>979</v>
      </c>
      <c r="H28" s="548">
        <f>H13+H15+H24</f>
        <v>6930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2988</v>
      </c>
      <c r="E30" s="127" t="s">
        <v>343</v>
      </c>
      <c r="F30" s="554" t="s">
        <v>344</v>
      </c>
      <c r="G30" s="53">
        <f>IF((C28-G28)&gt;0,C28-G28,0)</f>
        <v>535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1514</v>
      </c>
      <c r="D33" s="49">
        <f>D28+D31+D32</f>
        <v>3942</v>
      </c>
      <c r="E33" s="127" t="s">
        <v>353</v>
      </c>
      <c r="F33" s="554" t="s">
        <v>354</v>
      </c>
      <c r="G33" s="53">
        <f>G32+G31+G28</f>
        <v>979</v>
      </c>
      <c r="H33" s="53">
        <f>H32+H31+H28</f>
        <v>6930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2988</v>
      </c>
      <c r="E34" s="128" t="s">
        <v>357</v>
      </c>
      <c r="F34" s="554" t="s">
        <v>358</v>
      </c>
      <c r="G34" s="548">
        <f>IF((C33-G33)&gt;0,C33-G33,0)</f>
        <v>535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2988</v>
      </c>
      <c r="E39" s="313" t="s">
        <v>369</v>
      </c>
      <c r="F39" s="558" t="s">
        <v>370</v>
      </c>
      <c r="G39" s="559">
        <f>IF(G34&gt;0,IF(C35+G34&lt;0,0,C35+G34),IF(C34-C35&lt;0,C35-C34,0))</f>
        <v>535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2988</v>
      </c>
      <c r="E41" s="127" t="s">
        <v>376</v>
      </c>
      <c r="F41" s="571" t="s">
        <v>377</v>
      </c>
      <c r="G41" s="52">
        <f>IF(C39=0,IF(G39-G40&gt;0,G39-G40+C40,0),IF(C39-C40&lt;0,C40-C39+G40,0))</f>
        <v>535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1514</v>
      </c>
      <c r="D42" s="53">
        <f>D33+D35+D39</f>
        <v>6930</v>
      </c>
      <c r="E42" s="128" t="s">
        <v>380</v>
      </c>
      <c r="F42" s="129" t="s">
        <v>381</v>
      </c>
      <c r="G42" s="53">
        <f>G39+G33</f>
        <v>1514</v>
      </c>
      <c r="H42" s="53">
        <f>H39+H33</f>
        <v>6930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863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870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tr">
        <f>'справка №1-БАЛАНС'!C99</f>
        <v>Зорница Ботинова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 t="str">
        <f>'справка №1-БАЛАНС'!D101</f>
        <v>Добромир Андонов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4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"СУПЕР БОРОВЕЦ ПРОПЪРТИ ФОНД"  АДСИЦ</v>
      </c>
      <c r="C4" s="541" t="s">
        <v>2</v>
      </c>
      <c r="D4" s="541">
        <f>'справка №1-БАЛАНС'!H3</f>
        <v>148031273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01/01/2008 г. - 31/12/2008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391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f>-14-1-8-106-1-293-1-181-243-128-54</f>
        <v>-1030</v>
      </c>
      <c r="D11" s="54">
        <v>-682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-4-1-4-1-5+3-18-4</f>
        <v>-34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-105+32-5-2+100</f>
        <v>20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>
        <v>14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-1197-1-1</f>
        <v>-1199</v>
      </c>
      <c r="D19" s="54">
        <f>1197-6</f>
        <v>1191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-1851</v>
      </c>
      <c r="D20" s="55">
        <f>SUM(D10:D19)</f>
        <v>514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-16-964-3520-1-7-254</f>
        <v>-4762</v>
      </c>
      <c r="D22" s="54">
        <v>-14554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f>3546-156+880-600-100</f>
        <v>3570</v>
      </c>
      <c r="D23" s="54">
        <v>12925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-1192</v>
      </c>
      <c r="D32" s="55">
        <f>SUM(D22:D31)</f>
        <v>-1629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3520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f>-18-26-1-65-67</f>
        <v>-177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-7528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3343</v>
      </c>
      <c r="D42" s="55">
        <f>SUM(D34:D41)</f>
        <v>-7528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300</v>
      </c>
      <c r="D43" s="55">
        <f>D42+D32+D20</f>
        <v>-8643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</v>
      </c>
      <c r="D44" s="132">
        <v>8676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333</v>
      </c>
      <c r="D45" s="55">
        <f>D44+D43</f>
        <v>33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'справка №1-БАЛАНС'!C87</f>
        <v>313</v>
      </c>
      <c r="D46" s="56">
        <v>32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f>'справка №1-БАЛАНС'!C88</f>
        <v>20</v>
      </c>
      <c r="D47" s="56">
        <v>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575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 t="str">
        <f>'справка №1-БАЛАНС'!C99</f>
        <v>Зорница Ботинова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0"/>
      <c r="D52" s="580"/>
      <c r="G52" s="133"/>
      <c r="H52" s="133"/>
    </row>
    <row r="53" spans="1:8" ht="12">
      <c r="A53" s="318"/>
      <c r="B53" s="318" t="str">
        <f>'справка №1-БАЛАНС'!D101</f>
        <v>Добромир Андонов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6" bottom="0.5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"СУПЕР БОРОВЕЦ ПРОПЪРТИ ФОНД" 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148031273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01/01/2008 г. - 31/12/2008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459</v>
      </c>
      <c r="E11" s="58">
        <f>'справка №1-БАЛАНС'!H20</f>
        <v>1609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3875</v>
      </c>
      <c r="J11" s="58">
        <f>'справка №1-БАЛАНС'!H29+'справка №1-БАЛАНС'!H32</f>
        <v>0</v>
      </c>
      <c r="K11" s="60"/>
      <c r="L11" s="344">
        <f>SUM(C11:K11)</f>
        <v>6593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459</v>
      </c>
      <c r="E15" s="61">
        <f t="shared" si="2"/>
        <v>1609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3875</v>
      </c>
      <c r="J15" s="61">
        <f t="shared" si="2"/>
        <v>0</v>
      </c>
      <c r="K15" s="61">
        <f t="shared" si="2"/>
        <v>0</v>
      </c>
      <c r="L15" s="344">
        <f t="shared" si="1"/>
        <v>6593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-535</v>
      </c>
      <c r="K16" s="60"/>
      <c r="L16" s="344">
        <f t="shared" si="1"/>
        <v>-535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-3169</v>
      </c>
      <c r="J17" s="62">
        <f>J18+J19</f>
        <v>0</v>
      </c>
      <c r="K17" s="62">
        <f t="shared" si="3"/>
        <v>0</v>
      </c>
      <c r="L17" s="344">
        <f t="shared" si="1"/>
        <v>-3169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-3169</v>
      </c>
      <c r="J18" s="60"/>
      <c r="K18" s="60"/>
      <c r="L18" s="344">
        <f t="shared" si="1"/>
        <v>-3169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459</v>
      </c>
      <c r="E29" s="59">
        <f t="shared" si="6"/>
        <v>1609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706</v>
      </c>
      <c r="J29" s="59">
        <f t="shared" si="6"/>
        <v>-535</v>
      </c>
      <c r="K29" s="59">
        <f t="shared" si="6"/>
        <v>0</v>
      </c>
      <c r="L29" s="344">
        <f t="shared" si="1"/>
        <v>2889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459</v>
      </c>
      <c r="E32" s="59">
        <f t="shared" si="7"/>
        <v>1609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706</v>
      </c>
      <c r="J32" s="59">
        <f t="shared" si="7"/>
        <v>-535</v>
      </c>
      <c r="K32" s="59">
        <f t="shared" si="7"/>
        <v>0</v>
      </c>
      <c r="L32" s="344">
        <f t="shared" si="1"/>
        <v>2889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6"/>
      <c r="B39" s="537"/>
      <c r="C39" s="538"/>
      <c r="D39" s="538" t="str">
        <f>'справка №1-БАЛАНС'!C99</f>
        <v>Зорница Ботинова</v>
      </c>
      <c r="E39" s="538"/>
      <c r="F39" s="538"/>
      <c r="G39" s="538"/>
      <c r="H39" s="538"/>
      <c r="I39" s="538"/>
      <c r="J39" s="538"/>
      <c r="K39" s="538" t="str">
        <f>'справка №1-БАЛАНС'!D101</f>
        <v>Добромир Андонов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22">
      <selection activeCell="B53" sqref="B5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"СУПЕР БОРОВЕЦ ПРОПЪРТИ ФОНД" 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148031273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01/01/2008 г. - 31/12/2008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1100</v>
      </c>
      <c r="E9" s="189">
        <f>818+218</f>
        <v>1036</v>
      </c>
      <c r="F9" s="189"/>
      <c r="G9" s="74">
        <f>D9+E9-F9</f>
        <v>2136</v>
      </c>
      <c r="H9" s="65"/>
      <c r="I9" s="65"/>
      <c r="J9" s="74">
        <f>G9+H9-I9</f>
        <v>2136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2136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6563</v>
      </c>
      <c r="E10" s="189">
        <v>110</v>
      </c>
      <c r="F10" s="189"/>
      <c r="G10" s="74">
        <f aca="true" t="shared" si="2" ref="G10:G39">D10+E10-F10</f>
        <v>6673</v>
      </c>
      <c r="H10" s="65"/>
      <c r="I10" s="65"/>
      <c r="J10" s="74">
        <f aca="true" t="shared" si="3" ref="J10:J39">G10+H10-I10</f>
        <v>6673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6673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7663</v>
      </c>
      <c r="E17" s="194">
        <f>SUM(E9:E16)</f>
        <v>1146</v>
      </c>
      <c r="F17" s="194">
        <f>SUM(F9:F16)</f>
        <v>0</v>
      </c>
      <c r="G17" s="74">
        <f t="shared" si="2"/>
        <v>8809</v>
      </c>
      <c r="H17" s="75">
        <f>SUM(H9:H16)</f>
        <v>0</v>
      </c>
      <c r="I17" s="75">
        <f>SUM(I9:I16)</f>
        <v>0</v>
      </c>
      <c r="J17" s="74">
        <f t="shared" si="3"/>
        <v>8809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8809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956</v>
      </c>
      <c r="E18" s="187"/>
      <c r="F18" s="187"/>
      <c r="G18" s="74">
        <f t="shared" si="2"/>
        <v>956</v>
      </c>
      <c r="H18" s="63"/>
      <c r="I18" s="63"/>
      <c r="J18" s="74">
        <f t="shared" si="3"/>
        <v>956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956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4</v>
      </c>
      <c r="E24" s="189"/>
      <c r="F24" s="189"/>
      <c r="G24" s="74">
        <f t="shared" si="2"/>
        <v>4</v>
      </c>
      <c r="H24" s="65"/>
      <c r="I24" s="65"/>
      <c r="J24" s="74">
        <f t="shared" si="3"/>
        <v>4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8623</v>
      </c>
      <c r="E40" s="438">
        <f>E17+E18+E19+E25+E38+E39</f>
        <v>1146</v>
      </c>
      <c r="F40" s="438">
        <f aca="true" t="shared" si="13" ref="F40:R40">F17+F18+F19+F25+F38+F39</f>
        <v>0</v>
      </c>
      <c r="G40" s="438">
        <f t="shared" si="13"/>
        <v>9769</v>
      </c>
      <c r="H40" s="438">
        <f t="shared" si="13"/>
        <v>0</v>
      </c>
      <c r="I40" s="438">
        <f t="shared" si="13"/>
        <v>0</v>
      </c>
      <c r="J40" s="438">
        <f t="shared" si="13"/>
        <v>9769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9769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610" t="s">
        <v>782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tr">
        <f>'справка №1-БАЛАНС'!C99</f>
        <v>Зорница Ботинова</v>
      </c>
      <c r="J45" s="349"/>
      <c r="K45" s="349"/>
      <c r="L45" s="349"/>
      <c r="M45" s="349"/>
      <c r="N45" s="349"/>
      <c r="O45" s="349"/>
      <c r="P45" s="349" t="str">
        <f>'справка №1-БАЛАНС'!D101</f>
        <v>Добромир Андонов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8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"СУПЕР БОРОВЕЦ ПРОПЪРТИ ФОНД"  АДСИЦ</v>
      </c>
      <c r="C3" s="621"/>
      <c r="D3" s="526" t="s">
        <v>2</v>
      </c>
      <c r="E3" s="107">
        <f>'справка №1-БАЛАНС'!H3</f>
        <v>148031273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01/01/2008 г. - 31/12/2008 г.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№1-БАЛАНС'!C68+'справка №1-БАЛАНС'!C67</f>
        <v>3</v>
      </c>
      <c r="D28" s="108">
        <f>C28</f>
        <v>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11</v>
      </c>
      <c r="D29" s="108">
        <f>C29</f>
        <v>11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189</v>
      </c>
      <c r="D33" s="105">
        <f>SUM(D34:D37)</f>
        <v>189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f>'справка №1-БАЛАНС'!C72</f>
        <v>189</v>
      </c>
      <c r="D35" s="108">
        <f>C35</f>
        <v>189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203</v>
      </c>
      <c r="D43" s="104">
        <f>D24+D28+D29+D31+D30+D32+D33+D38</f>
        <v>203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203</v>
      </c>
      <c r="D44" s="103">
        <f>D43+D21+D19+D9</f>
        <v>203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3520</v>
      </c>
      <c r="D75" s="103">
        <f>D76+D78</f>
        <v>3520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3520</v>
      </c>
      <c r="D76" s="108">
        <f>C76</f>
        <v>3520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865</v>
      </c>
      <c r="D85" s="104">
        <f>SUM(D86:D90)+D94</f>
        <v>865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164</v>
      </c>
      <c r="D87" s="108">
        <f>C87</f>
        <v>164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0</v>
      </c>
      <c r="D88" s="108">
        <f>C88</f>
        <v>0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2</v>
      </c>
      <c r="D89" s="108">
        <f>C89</f>
        <v>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699</v>
      </c>
      <c r="D90" s="103">
        <f>SUM(D91:D93)</f>
        <v>699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'справка №1-БАЛАНС'!G68</f>
        <v>699</v>
      </c>
      <c r="D93" s="108">
        <f>C93</f>
        <v>699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</f>
        <v>3031</v>
      </c>
      <c r="D95" s="108">
        <f>C95</f>
        <v>3031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7416</v>
      </c>
      <c r="D96" s="104">
        <f>D85+D80+D75+D71+D95</f>
        <v>7416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7416</v>
      </c>
      <c r="D97" s="104">
        <f>D96+D68+D66</f>
        <v>7416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 t="str">
        <f>'справка №1-БАЛАНС'!C99</f>
        <v>Зорница Ботинова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tr">
        <f>'справка №1-БАЛАНС'!D101</f>
        <v>Добромир Андонов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"СУПЕР БОРОВЕЦ ПРОПЪРТИ ФОНД" 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148031273</v>
      </c>
    </row>
    <row r="5" spans="1:9" ht="15">
      <c r="A5" s="501" t="s">
        <v>5</v>
      </c>
      <c r="B5" s="623" t="str">
        <f>'справка №1-БАЛАНС'!E5</f>
        <v>01/01/2008 г. - 31/12/2008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 t="str">
        <f>'справка №1-БАЛАНС'!C99</f>
        <v>Зорница Ботинова</v>
      </c>
      <c r="E31" s="523"/>
      <c r="F31" s="523"/>
      <c r="G31" s="523"/>
      <c r="H31" s="523"/>
      <c r="I31" s="523" t="str">
        <f>'справка №1-БАЛАНС'!D101</f>
        <v>Добромир Андонов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89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19">
      <selection activeCell="A155" sqref="A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"СУПЕР БОРОВЕЦ ПРОПЪРТИ ФОНД"  АДСИЦ</v>
      </c>
      <c r="C5" s="629"/>
      <c r="D5" s="629"/>
      <c r="E5" s="570" t="s">
        <v>2</v>
      </c>
      <c r="F5" s="451">
        <f>'справка №1-БАЛАНС'!H3</f>
        <v>148031273</v>
      </c>
    </row>
    <row r="6" spans="1:13" ht="15" customHeight="1">
      <c r="A6" s="27" t="s">
        <v>823</v>
      </c>
      <c r="B6" s="630" t="str">
        <f>'справка №1-БАЛАНС'!E5</f>
        <v>01/01/2008 г. - 31/12/2008 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 t="str">
        <f>'справка №1-БАЛАНС'!C99</f>
        <v>Зорница Ботинова</v>
      </c>
      <c r="D152" s="517"/>
      <c r="E152" s="517"/>
      <c r="F152" s="517"/>
    </row>
    <row r="153" spans="1:6" ht="12.75">
      <c r="A153" s="517"/>
      <c r="B153" s="518"/>
      <c r="C153" s="631" t="s">
        <v>858</v>
      </c>
      <c r="D153" s="631"/>
      <c r="E153" s="631"/>
      <c r="F153" s="631"/>
    </row>
    <row r="154" spans="3:5" ht="12.75">
      <c r="C154" s="517" t="str">
        <f>'справка №1-БАЛАНС'!D101</f>
        <v>Добромир Андонов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Zornica</cp:lastModifiedBy>
  <cp:lastPrinted>2009-01-28T09:08:28Z</cp:lastPrinted>
  <dcterms:created xsi:type="dcterms:W3CDTF">2000-06-29T12:02:40Z</dcterms:created>
  <dcterms:modified xsi:type="dcterms:W3CDTF">2009-01-28T09:08:30Z</dcterms:modified>
  <cp:category/>
  <cp:version/>
  <cp:contentType/>
  <cp:contentStatus/>
</cp:coreProperties>
</file>