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700" windowHeight="732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<sst xmlns="http://schemas.openxmlformats.org/spreadsheetml/2006/main" count="989" uniqueCount="573">
  <si>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</si>
  <si>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</si>
  <si>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</si>
  <si>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</si>
  <si>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</si>
  <si>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</si>
  <si>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</si>
  <si>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</si>
  <si>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</si>
  <si>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</si>
  <si>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</si>
  <si>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</si>
  <si>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</si>
  <si>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</si>
  <si>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</si>
  <si>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</si>
  <si>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</si>
  <si>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</si>
  <si>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</si>
  <si>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</si>
  <si>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</si>
  <si>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</si>
  <si>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</si>
  <si>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</si>
  <si>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</si>
  <si>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</si>
  <si>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</si>
  <si>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</si>
  <si>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</si>
  <si>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</si>
  <si>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</si>
  <si>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</si>
  <si>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</si>
  <si>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</si>
  <si>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</si>
  <si>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</si>
  <si>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</si>
  <si>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</si>
  <si>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</si>
  <si>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</si>
  <si>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</si>
  <si>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</si>
  <si>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</si>
  <si>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</si>
  <si>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</si>
  <si>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</si>
  <si>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</si>
  <si>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</si>
  <si>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</si>
  <si>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</si>
  <si>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</si>
  <si>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</si>
  <si>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</si>
  <si>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</si>
  <si>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</si>
  <si>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</si>
  <si>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</si>
  <si>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</si>
  <si>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</si>
  <si>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</si>
  <si>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</si>
  <si>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</si>
  <si>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</si>
  <si>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</si>
  <si>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</si>
  <si>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</si>
  <si>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</si>
  <si>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</si>
  <si>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</si>
  <si>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</si>
  <si>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</si>
  <si>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</si>
  <si>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</si>
  <si>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</si>
  <si>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</si>
  <si>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</si>
  <si>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</si>
  <si>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</si>
  <si>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</si>
  <si>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</si>
  <si>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</si>
  <si>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</si>
  <si>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</si>
  <si>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</si>
  <si>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</si>
  <si>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</si>
  <si>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</si>
  <si>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</si>
  <si>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</si>
  <si>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</si>
  <si>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</si>
  <si>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</si>
  <si>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</si>
  <si>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</si>
  <si>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</si>
  <si>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</si>
  <si>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</si>
  <si>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</si>
  <si>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</si>
  <si>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</si>
  <si>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</si>
  <si>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</si>
  <si>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</si>
  <si>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</si>
  <si>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</si>
  <si>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</si>
  <si>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</si>
  <si>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</si>
  <si>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</si>
  <si>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</si>
  <si>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</si>
  <si>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</si>
  <si>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</si>
  <si>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</si>
  <si>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</si>
  <si>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</si>
  <si>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</si>
  <si>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</si>
  <si>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</si>
  <si>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</si>
  <si>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</si>
  <si>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</si>
  <si>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</si>
  <si>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</si>
  <si>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</si>
  <si>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</si>
  <si>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</si>
  <si>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</si>
  <si>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</si>
  <si>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</si>
  <si>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</si>
  <si>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</si>
  <si>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</si>
  <si>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</si>
  <si>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</si>
  <si>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</si>
  <si>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</si>
  <si>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</si>
  <si>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</si>
  <si>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</si>
  <si>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</si>
  <si>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</si>
  <si>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</si>
  <si>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</si>
  <si>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</si>
  <si>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</si>
  <si>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</si>
  <si>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</si>
  <si>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</si>
  <si>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</si>
  <si>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</si>
  <si>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</si>
  <si>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</si>
  <si>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</si>
  <si>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</si>
  <si>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</si>
  <si>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</si>
  <si>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</si>
  <si>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</si>
  <si>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</si>
  <si>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</si>
  <si>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</si>
  <si>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</si>
  <si>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</si>
  <si>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</si>
  <si>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</si>
  <si>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</si>
  <si>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</si>
  <si>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</si>
  <si>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</si>
  <si>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</si>
  <si>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</si>
  <si>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</si>
  <si>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</si>
  <si>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</si>
  <si>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</si>
  <si>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</si>
  <si>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</si>
  <si>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</si>
  <si>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</si>
  <si>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</si>
  <si>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</si>
  <si>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</si>
  <si>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</si>
  <si>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</si>
  <si>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</si>
  <si>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</si>
  <si>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</si>
  <si>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</si>
  <si>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</si>
  <si>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</si>
  <si>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</si>
  <si>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</si>
  <si>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</si>
  <si>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</si>
  <si>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</si>
  <si>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</si>
  <si>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</si>
  <si>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</si>
  <si>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</si>
  <si>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</si>
  <si>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</si>
  <si>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</si>
  <si>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</si>
  <si>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</si>
  <si>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</si>
  <si>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</si>
  <si>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</si>
  <si>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</si>
  <si>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</si>
  <si>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</si>
  <si>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</si>
  <si>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</si>
  <si>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</si>
  <si>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</si>
  <si>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</si>
  <si>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</si>
  <si>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</si>
  <si>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</si>
  <si>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</si>
  <si>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</si>
  <si>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</si>
  <si>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</si>
  <si>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</si>
  <si>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</si>
  <si>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</si>
  <si>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</si>
  <si>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</si>
  <si>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</si>
  <si>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</si>
  <si>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</si>
  <si>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</si>
  <si>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</si>
  <si>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</si>
  <si>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</si>
  <si>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</si>
  <si>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</si>
  <si>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</si>
  <si>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</si>
  <si>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</si>
  <si>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</si>
  <si>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</si>
  <si>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</si>
  <si>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</si>
  <si>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</si>
  <si>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</si>
  <si>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</si>
  <si>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</si>
  <si>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</si>
  <si>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</si>
  <si>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</si>
  <si>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</si>
  <si>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</si>
  <si>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</si>
  <si>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</si>
  <si>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</si>
  <si>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</si>
  <si>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</si>
  <si>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</si>
  <si>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</si>
  <si>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</si>
  <si>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</si>
  <si>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</si>
  <si>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</si>
  <si>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</si>
  <si>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</si>
  <si>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</si>
  <si>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</si>
  <si>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</si>
  <si>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</si>
  <si>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</si>
  <si>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</si>
  <si>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</si>
  <si>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</si>
  <si>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</si>
  <si>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</si>
  <si>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</si>
  <si>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</si>
  <si>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</si>
  <si>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</si>
  <si>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</si>
  <si>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</si>
  <si>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</si>
  <si>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</si>
  <si>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</si>
  <si>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</si>
  <si>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</si>
  <si>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</si>
  <si>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</si>
  <si>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</si>
  <si>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</si>
  <si>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</si>
  <si>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</si>
  <si>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</si>
  <si>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</si>
  <si>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</si>
  <si>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</si>
  <si>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</si>
  <si>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</si>
  <si>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</si>
  <si>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</si>
  <si>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</si>
  <si>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</si>
  <si>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</si>
  <si>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</si>
  <si>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</si>
  <si>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</si>
  <si>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</si>
  <si>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</si>
  <si>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</si>
  <si>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</si>
  <si>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</si>
  <si>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</si>
  <si>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</si>
  <si>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</si>
  <si>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</si>
  <si>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</si>
  <si>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</si>
  <si>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</si>
  <si>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</si>
  <si>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</si>
  <si>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</si>
  <si>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</si>
  <si>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</si>
  <si>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</si>
  <si>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</si>
  <si>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</si>
  <si>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</si>
  <si>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</si>
  <si>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</si>
  <si>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</si>
  <si>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</si>
  <si>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</si>
  <si>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</si>
  <si>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</si>
  <si>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</si>
  <si>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</si>
  <si>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</si>
  <si>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</si>
  <si>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</si>
  <si>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</si>
  <si>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</si>
  <si>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</si>
  <si>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</si>
  <si>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</si>
  <si>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</si>
  <si>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</si>
  <si>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</si>
  <si>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</si>
  <si>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</si>
  <si>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</si>
  <si>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</si>
  <si>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</si>
  <si>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</si>
  <si>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</si>
  <si>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</si>
  <si>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</si>
  <si>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</si>
  <si>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</si>
  <si>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</si>
  <si>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</si>
  <si>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</si>
  <si>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</si>
  <si>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</si>
  <si>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</si>
  <si>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</si>
  <si>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</si>
  <si>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</si>
  <si>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</si>
  <si>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</si>
  <si>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</si>
  <si>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</si>
  <si>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</si>
  <si>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</si>
  <si>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</si>
  <si>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</si>
  <si>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</si>
  <si>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</si>
  <si>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</si>
  <si>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</si>
  <si>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</si>
  <si>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</si>
  <si>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</si>
  <si>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</si>
  <si>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</si>
  <si>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</si>
  <si>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</si>
  <si>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</si>
  <si>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</si>
  <si>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</si>
  <si>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</si>
  <si>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</si>
  <si>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</si>
  <si>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</si>
  <si>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</si>
  <si>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</si>
  <si>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</si>
  <si>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</si>
  <si>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</si>
  <si>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</si>
  <si>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</si>
  <si>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</si>
  <si>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</si>
  <si>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</si>
  <si>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</si>
  <si>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</si>
  <si>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</si>
  <si>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</si>
  <si>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</si>
  <si>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</si>
  <si>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</si>
  <si>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</si>
  <si>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</si>
  <si>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</si>
  <si>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</si>
  <si>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</si>
  <si>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</si>
  <si>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</si>
  <si>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</si>
  <si>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</si>
  <si>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</si>
  <si>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</si>
  <si>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</si>
  <si>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</si>
  <si>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</si>
  <si>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</si>
  <si>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</si>
  <si>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</si>
  <si>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</si>
  <si>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</si>
  <si>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</si>
  <si>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</si>
  <si>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</si>
  <si>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</si>
  <si>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</si>
  <si>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</si>
  <si>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</si>
  <si>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</si>
  <si>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</si>
  <si>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</si>
  <si>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</si>
  <si>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</si>
  <si>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</si>
  <si>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</si>
  <si>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</si>
  <si>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</si>
  <si>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</si>
  <si>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</si>
  <si>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</si>
  <si>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</si>
  <si>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</si>
  <si>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</si>
  <si>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</si>
  <si>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</si>
  <si>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</si>
  <si>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</si>
  <si>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</si>
  <si>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</si>
  <si>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</si>
  <si>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</si>
  <si>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</si>
  <si>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</si>
  <si>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</si>
  <si>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</si>
  <si>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</si>
  <si>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</si>
  <si>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</si>
  <si>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</si>
  <si>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</si>
  <si>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</si>
  <si>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</si>
  <si>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</si>
  <si>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</si>
  <si>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</si>
  <si>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</si>
  <si>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</si>
  <si>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</si>
  <si>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</si>
  <si>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</si>
  <si>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</si>
  <si>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</si>
  <si>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</si>
  <si>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</si>
  <si>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</si>
  <si>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</si>
  <si>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</si>
  <si>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</si>
  <si>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</si>
  <si>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</si>
  <si>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</si>
  <si>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</si>
  <si>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</si>
  <si>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</si>
  <si>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</si>
  <si>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</si>
  <si>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</si>
  <si>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</si>
  <si>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</si>
  <si>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</si>
  <si>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</si>
  <si>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</si>
  <si>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</si>
  <si>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</si>
  <si>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</si>
  <si>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</si>
  <si>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</si>
  <si>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</si>
  <si>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</si>
  <si>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</si>
  <si>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</si>
  <si>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</si>
  <si>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</si>
  <si>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</si>
  <si>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</si>
  <si>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</si>
  <si>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</si>
  <si>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</si>
  <si>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</si>
  <si>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</si>
  <si>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</si>
  <si>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</si>
  <si>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</si>
  <si>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</si>
  <si>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</si>
  <si>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</si>
  <si>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</si>
  <si>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</si>
  <si>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</si>
  <si>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</si>
  <si>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</si>
  <si>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</si>
  <si>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</si>
  <si>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</si>
  <si>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</si>
  <si>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</si>
  <si>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</si>
  <si>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</si>
  <si>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</si>
  <si>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</si>
  <si>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</si>
  <si>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</si>
  <si>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>ЕИК  БУЛСТАТ: 822105378</t>
  </si>
  <si>
    <t xml:space="preserve">на   КАУЧУК  АД             </t>
  </si>
  <si>
    <t xml:space="preserve">                                     Ръководител:…………...</t>
  </si>
  <si>
    <t xml:space="preserve"> Сума (хил.лв.)</t>
  </si>
  <si>
    <t xml:space="preserve">              Съставил СОЛЕКС КОНСУЛТ ООД:……………….</t>
  </si>
  <si>
    <t xml:space="preserve">      Съставил:СОЛЕКС КОНСУЛТ ООД.................................</t>
  </si>
  <si>
    <t xml:space="preserve">              Съставил: СОЛЕКС КОНСУЛТ ООД…..................</t>
  </si>
  <si>
    <t xml:space="preserve">                                              Съставил:СОЛЕКС КОНСУЛТ ООД.......................</t>
  </si>
  <si>
    <t xml:space="preserve">    Ръководител:……….......…...</t>
  </si>
  <si>
    <t>Съставил СОЛЕКС КОНСУЛТ ООД:……………….</t>
  </si>
  <si>
    <t xml:space="preserve">                     (НИКОЛАЙ ГЕНЧЕВ - ИЗП. ДИРЕКТОР)</t>
  </si>
  <si>
    <t xml:space="preserve">  (ХРИСТО СИНДЖИРЛИЕВ)</t>
  </si>
  <si>
    <t xml:space="preserve"> Ръководител:………….....................</t>
  </si>
  <si>
    <t xml:space="preserve">                                                  Ръководител:………….......</t>
  </si>
  <si>
    <t xml:space="preserve">                                                                Съставил СОЛЕКС КОНСУЛТ ООД:……………….</t>
  </si>
  <si>
    <t xml:space="preserve">                                                                             Съставил СОЛЕКС КОНСУЛТ ООД:……………….</t>
  </si>
  <si>
    <t xml:space="preserve"> I. Неразпределена печалба към 01.01.2018г.</t>
  </si>
  <si>
    <t xml:space="preserve"> I. Непокрита загуба към  01.01.2018г.</t>
  </si>
  <si>
    <t xml:space="preserve">                                                          на "КАУЧУК"-АД  към 31.12.2018г.</t>
  </si>
  <si>
    <t xml:space="preserve">                                                         Дата : 30.01.2019 г.</t>
  </si>
  <si>
    <t xml:space="preserve">                                                         Дата : 30.01.2019г.</t>
  </si>
  <si>
    <t>за периода  от 01.01.2018 до 31.12.2018</t>
  </si>
  <si>
    <t xml:space="preserve">                                                                         на "КАУЧУК"АД за периода 01.01.2018г. -31.12.2018г.</t>
  </si>
  <si>
    <t xml:space="preserve"> Дата : 30.01.2019г.</t>
  </si>
  <si>
    <t xml:space="preserve">         на   КАУЧУК  АД         за периода     01.01.2018 до  31.12.2018г.</t>
  </si>
  <si>
    <t xml:space="preserve">            Дата: 30.01.2019г.</t>
  </si>
  <si>
    <t>Дата: 30.01.2019г.</t>
  </si>
  <si>
    <t xml:space="preserve">  на "Каучук" АД към 31.12.2018г.</t>
  </si>
  <si>
    <t xml:space="preserve">                                     на "Каучук" АД към 31.12.2018 г.</t>
  </si>
  <si>
    <t xml:space="preserve">                                                    на "КАУЧУК"АД  към 31.12.2018г</t>
  </si>
  <si>
    <t xml:space="preserve"> IV. Неразпределена печалба към 31.12.2018г.</t>
  </si>
  <si>
    <t>на "КАУЧУК"-АД към 31.12.2018г.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</si>
</sst>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E94" sqref="E94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541</v>
      </c>
    </row>
    <row r="3" spans="1:8" ht="18.75" customHeight="1">
      <c r="A3" s="185" t="s">
        <v>559</v>
      </c>
      <c r="B3" s="185"/>
      <c r="C3" s="185"/>
      <c r="D3" s="185"/>
      <c r="E3" s="185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 customHeight="1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 customHeight="1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 customHeight="1">
      <c r="A9" s="5" t="s">
        <v>218</v>
      </c>
      <c r="B9" s="3">
        <v>1217</v>
      </c>
      <c r="C9" s="109">
        <v>1644</v>
      </c>
      <c r="D9" s="85"/>
      <c r="E9" s="7" t="s">
        <v>219</v>
      </c>
      <c r="F9" s="3"/>
      <c r="G9" s="109"/>
    </row>
    <row r="10" spans="1:7" ht="12.75" customHeight="1">
      <c r="A10" s="5" t="s">
        <v>220</v>
      </c>
      <c r="B10" s="3">
        <v>1008</v>
      </c>
      <c r="C10" s="109">
        <v>1788</v>
      </c>
      <c r="D10" s="85"/>
      <c r="E10" s="8" t="s">
        <v>221</v>
      </c>
      <c r="F10" s="3">
        <v>942</v>
      </c>
      <c r="G10" s="109">
        <v>942</v>
      </c>
    </row>
    <row r="11" spans="1:7" ht="12.75" customHeight="1">
      <c r="A11" s="5" t="s">
        <v>222</v>
      </c>
      <c r="B11" s="3">
        <v>289</v>
      </c>
      <c r="C11" s="109">
        <v>363</v>
      </c>
      <c r="D11" s="85"/>
      <c r="E11" s="8" t="s">
        <v>223</v>
      </c>
      <c r="F11" s="3"/>
      <c r="G11" s="109"/>
    </row>
    <row r="12" spans="1:7" ht="12.75" customHeight="1">
      <c r="A12" s="5" t="s">
        <v>224</v>
      </c>
      <c r="B12" s="3">
        <v>164</v>
      </c>
      <c r="C12" s="109">
        <v>211</v>
      </c>
      <c r="D12" s="85"/>
      <c r="E12" s="8" t="s">
        <v>225</v>
      </c>
      <c r="F12" s="3"/>
      <c r="G12" s="109"/>
    </row>
    <row r="13" spans="1:7" ht="12.75" customHeight="1">
      <c r="A13" s="5" t="s">
        <v>226</v>
      </c>
      <c r="B13" s="3">
        <v>227</v>
      </c>
      <c r="C13" s="109">
        <v>156</v>
      </c>
      <c r="D13" s="85"/>
      <c r="E13" s="7" t="s">
        <v>24</v>
      </c>
      <c r="F13" s="2">
        <v>942</v>
      </c>
      <c r="G13" s="110">
        <v>942</v>
      </c>
    </row>
    <row r="14" spans="1:7" ht="12.75" customHeight="1">
      <c r="A14" s="5" t="s">
        <v>227</v>
      </c>
      <c r="B14" s="3">
        <v>27</v>
      </c>
      <c r="C14" s="109">
        <v>47</v>
      </c>
      <c r="D14" s="85"/>
      <c r="E14" s="7" t="s">
        <v>228</v>
      </c>
      <c r="F14" s="3"/>
      <c r="G14" s="109"/>
    </row>
    <row r="15" spans="1:7" ht="12.75" customHeight="1">
      <c r="A15" s="5" t="s">
        <v>229</v>
      </c>
      <c r="B15" s="3">
        <v>13</v>
      </c>
      <c r="C15" s="109">
        <v>16</v>
      </c>
      <c r="D15" s="85"/>
      <c r="E15" s="8" t="s">
        <v>230</v>
      </c>
      <c r="F15" s="3"/>
      <c r="G15" s="109"/>
    </row>
    <row r="16" spans="1:7" ht="12.75" customHeight="1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 customHeight="1">
      <c r="A17" s="5" t="s">
        <v>233</v>
      </c>
      <c r="B17" s="3">
        <v>192</v>
      </c>
      <c r="C17" s="109">
        <v>83</v>
      </c>
      <c r="D17" s="85"/>
      <c r="E17" s="8" t="s">
        <v>234</v>
      </c>
      <c r="F17" s="3">
        <v>3016</v>
      </c>
      <c r="G17" s="109">
        <v>3779</v>
      </c>
    </row>
    <row r="18" spans="1:7" ht="12.75" customHeight="1">
      <c r="A18" s="4" t="s">
        <v>24</v>
      </c>
      <c r="B18" s="2">
        <f>SUM(B9:B17)</f>
        <v>3137</v>
      </c>
      <c r="C18" s="110">
        <f>SUM(C9:C17)</f>
        <v>4308</v>
      </c>
      <c r="D18" s="85"/>
      <c r="E18" s="8" t="s">
        <v>235</v>
      </c>
      <c r="F18" s="3">
        <v>15166</v>
      </c>
      <c r="G18" s="109">
        <v>19217</v>
      </c>
    </row>
    <row r="19" spans="1:7" ht="12.75" customHeight="1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 customHeight="1">
      <c r="A20" s="5" t="s">
        <v>238</v>
      </c>
      <c r="B20" s="3"/>
      <c r="C20" s="109"/>
      <c r="D20" s="85"/>
      <c r="E20" s="8" t="s">
        <v>239</v>
      </c>
      <c r="F20" s="3">
        <v>12982</v>
      </c>
      <c r="G20" s="109">
        <v>17033</v>
      </c>
    </row>
    <row r="21" spans="1:7" ht="12.75" customHeight="1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 customHeight="1">
      <c r="A22" s="5" t="s">
        <v>242</v>
      </c>
      <c r="B22" s="3"/>
      <c r="C22" s="109"/>
      <c r="D22" s="85"/>
      <c r="E22" s="7" t="s">
        <v>44</v>
      </c>
      <c r="F22" s="2">
        <f>SUM(F17:F18)</f>
        <v>18182</v>
      </c>
      <c r="G22" s="110">
        <f>SUM(G17:G18)</f>
        <v>22996</v>
      </c>
    </row>
    <row r="23" spans="1:7" ht="12.75" customHeight="1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 customHeight="1">
      <c r="A24" s="4" t="s">
        <v>44</v>
      </c>
      <c r="B24" s="2"/>
      <c r="C24" s="110"/>
      <c r="D24" s="85"/>
      <c r="E24" s="8" t="s">
        <v>245</v>
      </c>
      <c r="F24" s="2">
        <v>2201</v>
      </c>
      <c r="G24" s="110">
        <v>1274</v>
      </c>
    </row>
    <row r="25" spans="1:7" ht="12.75" customHeight="1">
      <c r="A25" s="4" t="s">
        <v>246</v>
      </c>
      <c r="B25" s="2"/>
      <c r="C25" s="110"/>
      <c r="D25" s="85"/>
      <c r="E25" s="8" t="s">
        <v>247</v>
      </c>
      <c r="F25" s="2">
        <v>2201</v>
      </c>
      <c r="G25" s="110">
        <v>1274</v>
      </c>
    </row>
    <row r="26" spans="1:7" ht="12.75" customHeight="1">
      <c r="A26" s="5" t="s">
        <v>248</v>
      </c>
      <c r="B26" s="2">
        <v>2343</v>
      </c>
      <c r="C26" s="110">
        <v>0</v>
      </c>
      <c r="D26" s="85"/>
      <c r="E26" s="8" t="s">
        <v>249</v>
      </c>
      <c r="F26" s="3"/>
      <c r="G26" s="109"/>
    </row>
    <row r="27" spans="1:7" ht="12.75" customHeight="1">
      <c r="A27" s="5" t="s">
        <v>250</v>
      </c>
      <c r="B27" s="3">
        <v>2343</v>
      </c>
      <c r="C27" s="109"/>
      <c r="D27" s="85"/>
      <c r="E27" s="8" t="s">
        <v>251</v>
      </c>
      <c r="F27" s="3">
        <v>4021</v>
      </c>
      <c r="G27" s="109">
        <v>1107</v>
      </c>
    </row>
    <row r="28" spans="1:7" ht="12.75" customHeight="1">
      <c r="A28" s="5"/>
      <c r="B28" s="3"/>
      <c r="C28" s="109"/>
      <c r="D28" s="85"/>
      <c r="E28" s="8" t="s">
        <v>252</v>
      </c>
      <c r="F28" s="3"/>
      <c r="G28" s="109"/>
    </row>
    <row r="29" spans="1:7" ht="12.75" customHeight="1">
      <c r="A29" s="5"/>
      <c r="B29" s="3"/>
      <c r="C29" s="109"/>
      <c r="D29" s="85"/>
      <c r="E29" s="8" t="s">
        <v>253</v>
      </c>
      <c r="F29" s="3"/>
      <c r="G29" s="109"/>
    </row>
    <row r="30" spans="1:7" ht="12.75" customHeight="1">
      <c r="A30" s="5" t="s">
        <v>254</v>
      </c>
      <c r="B30" s="3"/>
      <c r="C30" s="109"/>
      <c r="D30" s="85"/>
      <c r="E30" s="7" t="s">
        <v>45</v>
      </c>
      <c r="F30" s="2">
        <f>F24+F27</f>
        <v>6222</v>
      </c>
      <c r="G30" s="110">
        <f>G24+G27</f>
        <v>2381</v>
      </c>
    </row>
    <row r="31" spans="1:7" ht="12.75" customHeight="1">
      <c r="A31" s="5"/>
      <c r="B31" s="3"/>
      <c r="C31" s="109"/>
      <c r="D31" s="85"/>
      <c r="E31" s="7" t="s">
        <v>255</v>
      </c>
      <c r="F31" s="2"/>
      <c r="G31" s="110"/>
    </row>
    <row r="32" spans="1:7" ht="12.75" customHeight="1">
      <c r="A32" s="5" t="s">
        <v>256</v>
      </c>
      <c r="B32" s="3"/>
      <c r="C32" s="109"/>
      <c r="D32" s="85"/>
      <c r="E32" s="7" t="s">
        <v>257</v>
      </c>
      <c r="F32" s="2">
        <f>F13+F22+F30</f>
        <v>25346</v>
      </c>
      <c r="G32" s="110">
        <f>G13+G22+G30</f>
        <v>26319</v>
      </c>
    </row>
    <row r="33" spans="1:7" ht="12.75" customHeight="1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 customHeight="1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 customHeight="1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9" t="s">
        <v>81</v>
      </c>
      <c r="C36" s="190"/>
      <c r="D36" s="20"/>
      <c r="E36" s="58" t="s">
        <v>211</v>
      </c>
      <c r="F36" s="187" t="s">
        <v>544</v>
      </c>
      <c r="G36" s="188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05" t="s">
        <v>73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/>
      <c r="C39" s="130"/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/>
      <c r="C43" s="109"/>
      <c r="D43" s="85"/>
      <c r="E43" s="8" t="s">
        <v>273</v>
      </c>
      <c r="F43" s="3">
        <v>17</v>
      </c>
      <c r="G43" s="109">
        <v>17</v>
      </c>
    </row>
    <row r="44" spans="1:7" ht="12.75">
      <c r="A44" s="4" t="s">
        <v>45</v>
      </c>
      <c r="B44" s="2">
        <f>B26+B34+B35+B39</f>
        <v>2343</v>
      </c>
      <c r="C44" s="2">
        <f>C26+C34+C35+C39</f>
        <v>0</v>
      </c>
      <c r="D44" s="85"/>
      <c r="E44" s="8" t="s">
        <v>274</v>
      </c>
      <c r="F44" s="3">
        <v>159</v>
      </c>
      <c r="G44" s="109">
        <v>162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176</v>
      </c>
      <c r="G45" s="110">
        <f>SUM(G39:G44)</f>
        <v>179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176</v>
      </c>
      <c r="G48" s="110">
        <f>G45+G46</f>
        <v>179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5480</v>
      </c>
      <c r="C50" s="110">
        <f>C18+C24+C44+C48</f>
        <v>4308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0</v>
      </c>
    </row>
    <row r="53" spans="1:7" ht="12.75">
      <c r="A53" s="5" t="s">
        <v>286</v>
      </c>
      <c r="B53" s="3">
        <v>6895</v>
      </c>
      <c r="C53" s="109">
        <v>6995</v>
      </c>
      <c r="D53" s="85"/>
      <c r="E53" s="8" t="s">
        <v>267</v>
      </c>
      <c r="F53" s="3">
        <v>0</v>
      </c>
      <c r="G53" s="109">
        <v>0</v>
      </c>
    </row>
    <row r="54" spans="1:7" ht="12.75">
      <c r="A54" s="5" t="s">
        <v>287</v>
      </c>
      <c r="B54" s="3">
        <v>432</v>
      </c>
      <c r="C54" s="109">
        <v>272</v>
      </c>
      <c r="D54" s="85"/>
      <c r="E54" s="8" t="s">
        <v>288</v>
      </c>
      <c r="F54" s="3">
        <v>4052</v>
      </c>
      <c r="G54" s="109">
        <v>3847</v>
      </c>
    </row>
    <row r="55" spans="1:7" ht="12.75">
      <c r="A55" s="5" t="s">
        <v>289</v>
      </c>
      <c r="B55" s="3">
        <v>70</v>
      </c>
      <c r="C55" s="109">
        <v>70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282</v>
      </c>
      <c r="G56" s="109">
        <v>245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86</v>
      </c>
      <c r="G57" s="109">
        <v>70</v>
      </c>
    </row>
    <row r="58" spans="1:7" ht="12.75">
      <c r="A58" s="5" t="s">
        <v>295</v>
      </c>
      <c r="B58" s="3">
        <v>1358</v>
      </c>
      <c r="C58" s="109">
        <v>1406</v>
      </c>
      <c r="D58" s="85"/>
      <c r="E58" s="8" t="s">
        <v>296</v>
      </c>
      <c r="F58" s="3">
        <v>20</v>
      </c>
      <c r="G58" s="109">
        <v>349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106</v>
      </c>
      <c r="G59" s="109">
        <v>23</v>
      </c>
    </row>
    <row r="60" spans="1:7" ht="12.75">
      <c r="A60" s="4" t="s">
        <v>15</v>
      </c>
      <c r="B60" s="2">
        <f>SUM(B53:B58)</f>
        <v>8755</v>
      </c>
      <c r="C60" s="110">
        <f>SUM(C53:C58)</f>
        <v>8743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4546</v>
      </c>
      <c r="G61" s="110">
        <f>G51+G52+G54+G55+G56+G57+G58+G59+G60</f>
        <v>4534</v>
      </c>
    </row>
    <row r="62" spans="1:7" ht="12.75">
      <c r="A62" s="5" t="s">
        <v>301</v>
      </c>
      <c r="B62" s="3">
        <v>1200</v>
      </c>
      <c r="C62" s="109">
        <v>1200</v>
      </c>
      <c r="D62" s="85"/>
      <c r="E62" s="7" t="s">
        <v>277</v>
      </c>
      <c r="F62" s="2">
        <v>42</v>
      </c>
      <c r="G62" s="110">
        <v>60</v>
      </c>
    </row>
    <row r="63" spans="1:7" ht="12.75">
      <c r="A63" s="5" t="s">
        <v>302</v>
      </c>
      <c r="B63" s="3">
        <v>5376</v>
      </c>
      <c r="C63" s="109">
        <v>5805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F61+F62</f>
        <v>4588</v>
      </c>
      <c r="G64" s="110">
        <f>G61+G62</f>
        <v>4594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304</v>
      </c>
      <c r="C66" s="109"/>
      <c r="D66" s="85"/>
      <c r="E66" s="8"/>
      <c r="F66" s="3"/>
      <c r="G66" s="109"/>
    </row>
    <row r="67" spans="1:7" ht="12.75">
      <c r="A67" s="3" t="s">
        <v>308</v>
      </c>
      <c r="B67" s="86">
        <v>493</v>
      </c>
      <c r="C67" s="136">
        <v>1642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7373</v>
      </c>
      <c r="C68" s="110">
        <f>SUM(C62:C67)</f>
        <v>8647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544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05" t="s">
        <v>73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417</v>
      </c>
      <c r="C81" s="109">
        <v>21</v>
      </c>
      <c r="D81" s="85"/>
      <c r="E81" s="8"/>
      <c r="F81" s="3"/>
      <c r="G81" s="109"/>
    </row>
    <row r="82" spans="1:7" ht="12.75">
      <c r="A82" s="3" t="s">
        <v>317</v>
      </c>
      <c r="B82" s="3">
        <v>8053</v>
      </c>
      <c r="C82" s="109">
        <v>5448</v>
      </c>
      <c r="D82" s="85"/>
      <c r="E82" s="8"/>
      <c r="F82" s="3"/>
      <c r="G82" s="109"/>
    </row>
    <row r="83" spans="1:7" ht="12.75">
      <c r="A83" s="3" t="s">
        <v>318</v>
      </c>
      <c r="B83" s="3">
        <v>16</v>
      </c>
      <c r="C83" s="109">
        <v>3916</v>
      </c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8486</v>
      </c>
      <c r="C85" s="110">
        <f>SUM(C81:C84)</f>
        <v>9385</v>
      </c>
      <c r="D85" s="85"/>
      <c r="E85" s="8"/>
      <c r="F85" s="3"/>
      <c r="G85" s="109"/>
    </row>
    <row r="86" spans="1:7" ht="12.75">
      <c r="A86" s="2" t="s">
        <v>281</v>
      </c>
      <c r="B86" s="2">
        <v>16</v>
      </c>
      <c r="C86" s="110">
        <v>9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24630</v>
      </c>
      <c r="C87" s="110">
        <f>C60+C68+C85+C86</f>
        <v>26784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30110</v>
      </c>
      <c r="C89" s="110">
        <f>C50+C87</f>
        <v>31092</v>
      </c>
      <c r="D89" s="85"/>
      <c r="E89" s="7" t="s">
        <v>322</v>
      </c>
      <c r="F89" s="2">
        <f>F32+F48+F64</f>
        <v>30110</v>
      </c>
      <c r="G89" s="110">
        <f>G32+G48+G64</f>
        <v>31092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0" t="s">
        <v>560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6" t="s">
        <v>539</v>
      </c>
      <c r="F96" s="186"/>
      <c r="G96" s="135"/>
      <c r="H96" s="28"/>
    </row>
    <row r="97" spans="3:7" ht="27" customHeight="1">
      <c r="C97" s="113"/>
      <c r="D97" s="39"/>
      <c r="E97" s="9" t="s">
        <v>547</v>
      </c>
      <c r="F97" s="1"/>
      <c r="G97" s="124"/>
    </row>
    <row r="98" spans="3:8" ht="12.75">
      <c r="C98" s="113"/>
      <c r="D98" s="39"/>
      <c r="E98" s="186" t="s">
        <v>540</v>
      </c>
      <c r="F98" s="186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1.09" bottom="0.81" header="0.25" footer="0.16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64" sqref="C6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542</v>
      </c>
      <c r="C5" s="124"/>
      <c r="D5" s="1"/>
      <c r="E5" s="1" t="s">
        <v>562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15008</v>
      </c>
      <c r="C13" s="3">
        <v>16965</v>
      </c>
      <c r="D13" s="11"/>
      <c r="E13" s="8" t="s">
        <v>7</v>
      </c>
      <c r="F13" s="3">
        <v>22336</v>
      </c>
      <c r="G13" s="3">
        <v>26032</v>
      </c>
    </row>
    <row r="14" spans="1:7" s="6" customFormat="1" ht="12.75">
      <c r="A14" s="3" t="s">
        <v>8</v>
      </c>
      <c r="B14" s="3">
        <v>1392</v>
      </c>
      <c r="C14" s="3">
        <v>868</v>
      </c>
      <c r="D14" s="11"/>
      <c r="E14" s="8" t="s">
        <v>9</v>
      </c>
      <c r="F14" s="3"/>
      <c r="G14" s="3">
        <v>3</v>
      </c>
    </row>
    <row r="15" spans="1:7" s="6" customFormat="1" ht="12.75">
      <c r="A15" s="3" t="s">
        <v>10</v>
      </c>
      <c r="B15" s="3">
        <v>742</v>
      </c>
      <c r="C15" s="3">
        <v>717</v>
      </c>
      <c r="D15" s="11"/>
      <c r="E15" s="8" t="s">
        <v>11</v>
      </c>
      <c r="F15" s="3">
        <v>1</v>
      </c>
      <c r="G15" s="3">
        <v>4</v>
      </c>
    </row>
    <row r="16" spans="1:7" s="6" customFormat="1" ht="12.75">
      <c r="A16" s="3" t="s">
        <v>12</v>
      </c>
      <c r="B16" s="3">
        <v>2132</v>
      </c>
      <c r="C16" s="3">
        <v>1869</v>
      </c>
      <c r="D16" s="11"/>
      <c r="E16" s="8" t="s">
        <v>13</v>
      </c>
      <c r="F16" s="3">
        <v>1905</v>
      </c>
      <c r="G16" s="3">
        <v>243</v>
      </c>
    </row>
    <row r="17" spans="1:7" s="6" customFormat="1" ht="12.75">
      <c r="A17" s="3" t="s">
        <v>14</v>
      </c>
      <c r="B17" s="3">
        <v>371</v>
      </c>
      <c r="C17" s="3">
        <v>333</v>
      </c>
      <c r="D17" s="11"/>
      <c r="E17" s="7" t="s">
        <v>15</v>
      </c>
      <c r="F17" s="2">
        <f>SUM(F13:F16)</f>
        <v>24242</v>
      </c>
      <c r="G17" s="2">
        <f>SUM(G13:G16)</f>
        <v>26282</v>
      </c>
    </row>
    <row r="18" spans="1:7" s="6" customFormat="1" ht="12.75">
      <c r="A18" s="3" t="s">
        <v>16</v>
      </c>
      <c r="B18" s="3">
        <v>578</v>
      </c>
      <c r="C18" s="109">
        <v>3895</v>
      </c>
      <c r="D18" s="11"/>
      <c r="E18" s="7" t="s">
        <v>17</v>
      </c>
      <c r="F18" s="2">
        <v>100</v>
      </c>
      <c r="G18" s="110">
        <v>17</v>
      </c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>
        <v>34</v>
      </c>
      <c r="G21" s="109">
        <v>8</v>
      </c>
    </row>
    <row r="22" spans="1:7" s="6" customFormat="1" ht="12.75">
      <c r="A22" s="2" t="s">
        <v>24</v>
      </c>
      <c r="B22" s="2">
        <f>SUM(B13:B18)</f>
        <v>20223</v>
      </c>
      <c r="C22" s="110">
        <f>SUM(C13:C18)</f>
        <v>24647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>
        <v>86</v>
      </c>
      <c r="C25" s="3">
        <v>124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-58</v>
      </c>
      <c r="C29" s="3">
        <v>204</v>
      </c>
      <c r="D29" s="11"/>
      <c r="E29" s="8" t="s">
        <v>39</v>
      </c>
      <c r="F29" s="3">
        <v>29</v>
      </c>
      <c r="G29" s="109">
        <v>113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28</v>
      </c>
      <c r="C32" s="110">
        <f>SUM(C24:C31)</f>
        <v>328</v>
      </c>
      <c r="D32" s="10"/>
      <c r="E32" s="7" t="s">
        <v>45</v>
      </c>
      <c r="F32" s="2">
        <f>F21+F23+F26+F29+F30</f>
        <v>63</v>
      </c>
      <c r="G32" s="2">
        <f>G21+G23+G26+G29+G30</f>
        <v>121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28</v>
      </c>
      <c r="C34" s="22">
        <v>131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>
        <v>47</v>
      </c>
      <c r="C45" s="109">
        <v>4</v>
      </c>
      <c r="D45" s="11"/>
      <c r="E45" s="8"/>
      <c r="F45" s="3"/>
      <c r="G45" s="109"/>
    </row>
    <row r="46" spans="1:7" s="6" customFormat="1" ht="12.75">
      <c r="A46" s="3" t="s">
        <v>52</v>
      </c>
      <c r="B46" s="3"/>
      <c r="C46" s="109"/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68</v>
      </c>
      <c r="C47" s="3">
        <v>63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B34+B43+B45+B47</f>
        <v>143</v>
      </c>
      <c r="C48" s="110">
        <f>C34+C44+C45+C47</f>
        <v>198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20394</v>
      </c>
      <c r="C49" s="110">
        <f>C22+C32+C48</f>
        <v>25173</v>
      </c>
      <c r="D49" s="11"/>
      <c r="E49" s="7" t="s">
        <v>55</v>
      </c>
      <c r="F49" s="16">
        <f>F17+F18+F32</f>
        <v>24405</v>
      </c>
      <c r="G49" s="111">
        <f>G17+G18+G32</f>
        <v>26420</v>
      </c>
    </row>
    <row r="50" spans="1:7" s="6" customFormat="1" ht="12.75">
      <c r="A50" s="2" t="s">
        <v>56</v>
      </c>
      <c r="B50" s="2">
        <f>F49-B49</f>
        <v>4011</v>
      </c>
      <c r="C50" s="110">
        <f>G49-C49</f>
        <v>1247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/>
      <c r="C51" s="2">
        <v>6</v>
      </c>
      <c r="D51" s="11"/>
      <c r="E51" s="7" t="s">
        <v>59</v>
      </c>
      <c r="F51" s="2">
        <v>10</v>
      </c>
      <c r="G51" s="110"/>
    </row>
    <row r="52" spans="1:7" s="6" customFormat="1" ht="12.75">
      <c r="A52" s="2" t="s">
        <v>60</v>
      </c>
      <c r="B52" s="2">
        <f>B49+B51</f>
        <v>20394</v>
      </c>
      <c r="C52" s="110">
        <f>C49+C51</f>
        <v>25179</v>
      </c>
      <c r="D52" s="11"/>
      <c r="E52" s="7" t="s">
        <v>61</v>
      </c>
      <c r="F52" s="16">
        <f>F49+F51</f>
        <v>24415</v>
      </c>
      <c r="G52" s="111">
        <f>G49+G51</f>
        <v>26420</v>
      </c>
    </row>
    <row r="53" spans="1:7" s="6" customFormat="1" ht="12.75">
      <c r="A53" s="2" t="s">
        <v>62</v>
      </c>
      <c r="B53" s="2">
        <f>F52-B52</f>
        <v>4021</v>
      </c>
      <c r="C53" s="110">
        <f>G52-C52</f>
        <v>1241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>
        <v>134</v>
      </c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>
        <v>125</v>
      </c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>
        <v>9</v>
      </c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4021</v>
      </c>
      <c r="C57" s="110">
        <f>C53-C54</f>
        <v>1107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24415</v>
      </c>
      <c r="C60" s="111">
        <f>C52+C57+C54</f>
        <v>26420</v>
      </c>
      <c r="D60" s="11"/>
      <c r="E60" s="15" t="s">
        <v>70</v>
      </c>
      <c r="F60" s="16">
        <f>F52+F57</f>
        <v>24415</v>
      </c>
      <c r="G60" s="111">
        <f>G52+G57</f>
        <v>26420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8" customHeight="1">
      <c r="C63" s="113"/>
      <c r="E63" s="9" t="s">
        <v>561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6" t="s">
        <v>539</v>
      </c>
      <c r="F66" s="186"/>
      <c r="G66" s="113"/>
    </row>
    <row r="67" spans="3:7" s="6" customFormat="1" ht="29.25" customHeight="1">
      <c r="C67" s="113"/>
      <c r="E67" s="9" t="s">
        <v>545</v>
      </c>
      <c r="F67" s="1"/>
      <c r="G67" s="113"/>
    </row>
    <row r="68" spans="3:7" s="6" customFormat="1" ht="12.75">
      <c r="C68" s="113"/>
      <c r="E68" s="186" t="s">
        <v>540</v>
      </c>
      <c r="F68" s="186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0.6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G20" sqref="G20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4" t="s">
        <v>162</v>
      </c>
      <c r="B3" s="194"/>
      <c r="C3" s="194"/>
      <c r="D3" s="194"/>
      <c r="E3" s="194"/>
      <c r="F3" s="108"/>
      <c r="G3" s="108"/>
      <c r="H3" s="135" t="s">
        <v>163</v>
      </c>
    </row>
    <row r="4" spans="1:8" ht="12.75">
      <c r="A4" s="192" t="s">
        <v>563</v>
      </c>
      <c r="B4" s="192"/>
      <c r="C4" s="192"/>
      <c r="D4" s="192"/>
      <c r="E4" s="192"/>
      <c r="F4" s="192"/>
      <c r="G4" s="192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23759</v>
      </c>
      <c r="D9" s="109">
        <v>17253</v>
      </c>
      <c r="E9" s="148">
        <f>C9-D9</f>
        <v>6506</v>
      </c>
      <c r="F9" s="182">
        <v>29268</v>
      </c>
      <c r="G9" s="182">
        <v>22724</v>
      </c>
      <c r="H9" s="182">
        <f>F9-G9</f>
        <v>6544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82"/>
      <c r="G10" s="182"/>
      <c r="H10" s="182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82"/>
      <c r="G11" s="182"/>
      <c r="H11" s="182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2168</v>
      </c>
      <c r="E12" s="148">
        <f t="shared" si="0"/>
        <v>-2168</v>
      </c>
      <c r="F12" s="182"/>
      <c r="G12" s="182">
        <v>1885</v>
      </c>
      <c r="H12" s="182">
        <f t="shared" si="1"/>
        <v>-1885</v>
      </c>
    </row>
    <row r="13" spans="1:8" ht="12.75">
      <c r="A13" s="109" t="s">
        <v>179</v>
      </c>
      <c r="B13" s="109"/>
      <c r="C13" s="109"/>
      <c r="D13" s="109"/>
      <c r="E13" s="148">
        <f t="shared" si="0"/>
        <v>0</v>
      </c>
      <c r="F13" s="182"/>
      <c r="G13" s="182"/>
      <c r="H13" s="182">
        <f t="shared" si="1"/>
        <v>0</v>
      </c>
    </row>
    <row r="14" spans="1:8" ht="12.75">
      <c r="A14" s="109" t="s">
        <v>180</v>
      </c>
      <c r="B14" s="147">
        <v>2204</v>
      </c>
      <c r="C14" s="109">
        <v>1</v>
      </c>
      <c r="D14" s="109">
        <v>9</v>
      </c>
      <c r="E14" s="148">
        <f t="shared" si="0"/>
        <v>-8</v>
      </c>
      <c r="F14" s="182">
        <v>2</v>
      </c>
      <c r="G14" s="182">
        <v>23</v>
      </c>
      <c r="H14" s="182">
        <f t="shared" si="1"/>
        <v>-21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82"/>
      <c r="G15" s="182"/>
      <c r="H15" s="182">
        <f t="shared" si="1"/>
        <v>0</v>
      </c>
    </row>
    <row r="16" spans="1:8" ht="12.75">
      <c r="A16" s="109" t="s">
        <v>182</v>
      </c>
      <c r="B16" s="147">
        <v>2205</v>
      </c>
      <c r="C16" s="109">
        <v>26</v>
      </c>
      <c r="D16" s="109">
        <v>29</v>
      </c>
      <c r="E16" s="148">
        <f t="shared" si="0"/>
        <v>-3</v>
      </c>
      <c r="F16" s="182">
        <v>64</v>
      </c>
      <c r="G16" s="182">
        <v>1</v>
      </c>
      <c r="H16" s="182">
        <f t="shared" si="1"/>
        <v>63</v>
      </c>
    </row>
    <row r="17" spans="1:8" ht="12.75">
      <c r="A17" s="109" t="s">
        <v>183</v>
      </c>
      <c r="B17" s="147">
        <v>2206</v>
      </c>
      <c r="C17" s="109"/>
      <c r="D17" s="109">
        <v>99</v>
      </c>
      <c r="E17" s="148">
        <f t="shared" si="0"/>
        <v>-99</v>
      </c>
      <c r="F17" s="182"/>
      <c r="G17" s="182">
        <v>34</v>
      </c>
      <c r="H17" s="182">
        <f t="shared" si="1"/>
        <v>-34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82"/>
      <c r="G18" s="182"/>
      <c r="H18" s="182">
        <f t="shared" si="1"/>
        <v>0</v>
      </c>
    </row>
    <row r="19" spans="1:8" ht="12.75">
      <c r="A19" s="109" t="s">
        <v>185</v>
      </c>
      <c r="B19" s="147">
        <v>2208</v>
      </c>
      <c r="C19" s="109">
        <v>2283</v>
      </c>
      <c r="D19" s="109">
        <v>2158</v>
      </c>
      <c r="E19" s="148">
        <f t="shared" si="0"/>
        <v>125</v>
      </c>
      <c r="F19" s="182">
        <v>915</v>
      </c>
      <c r="G19" s="182">
        <v>2342</v>
      </c>
      <c r="H19" s="182">
        <f t="shared" si="1"/>
        <v>-1427</v>
      </c>
    </row>
    <row r="20" spans="1:8" ht="12.75">
      <c r="A20" s="110" t="s">
        <v>186</v>
      </c>
      <c r="B20" s="147">
        <v>2200</v>
      </c>
      <c r="C20" s="109">
        <f>SUM(C9:C19)</f>
        <v>26069</v>
      </c>
      <c r="D20" s="109">
        <f>SUM(D9:D19)</f>
        <v>21716</v>
      </c>
      <c r="E20" s="148">
        <f t="shared" si="0"/>
        <v>4353</v>
      </c>
      <c r="F20" s="182">
        <f>SUM(F9:F19)</f>
        <v>30249</v>
      </c>
      <c r="G20" s="182">
        <f>SUM(G9:G19)</f>
        <v>27009</v>
      </c>
      <c r="H20" s="182">
        <f t="shared" si="1"/>
        <v>3240</v>
      </c>
    </row>
    <row r="21" spans="1:8" ht="12.75">
      <c r="A21" s="110" t="s">
        <v>187</v>
      </c>
      <c r="B21" s="110"/>
      <c r="C21" s="109"/>
      <c r="D21" s="109"/>
      <c r="E21" s="149"/>
      <c r="F21" s="182"/>
      <c r="G21" s="182"/>
      <c r="H21" s="182"/>
    </row>
    <row r="22" spans="1:8" ht="12.75">
      <c r="A22" s="109" t="s">
        <v>188</v>
      </c>
      <c r="B22" s="147">
        <v>2301</v>
      </c>
      <c r="C22" s="109"/>
      <c r="D22" s="109">
        <v>281</v>
      </c>
      <c r="E22" s="109">
        <f aca="true" t="shared" si="2" ref="E22:E31">C22-D22</f>
        <v>-281</v>
      </c>
      <c r="F22" s="182"/>
      <c r="G22" s="182">
        <v>189</v>
      </c>
      <c r="H22" s="182">
        <f t="shared" si="1"/>
        <v>-189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82"/>
      <c r="G23" s="182"/>
      <c r="H23" s="182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/>
      <c r="D30" s="109"/>
      <c r="E30" s="109">
        <f t="shared" si="2"/>
        <v>0</v>
      </c>
      <c r="F30" s="109">
        <v>2</v>
      </c>
      <c r="G30" s="109"/>
      <c r="H30" s="109">
        <f t="shared" si="1"/>
        <v>2</v>
      </c>
    </row>
    <row r="31" spans="1:8" ht="12.75">
      <c r="A31" s="110" t="s">
        <v>192</v>
      </c>
      <c r="B31" s="147">
        <v>2300</v>
      </c>
      <c r="C31" s="109">
        <f>SUM(C22:C30)</f>
        <v>0</v>
      </c>
      <c r="D31" s="109">
        <f>SUM(D22:D30)</f>
        <v>281</v>
      </c>
      <c r="E31" s="109">
        <f t="shared" si="2"/>
        <v>-281</v>
      </c>
      <c r="F31" s="109">
        <f>SUM(F22:F30)</f>
        <v>2</v>
      </c>
      <c r="G31" s="109">
        <f>SUM(G22:G30)</f>
        <v>189</v>
      </c>
      <c r="H31" s="109">
        <f t="shared" si="1"/>
        <v>-187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/>
      <c r="D43" s="109"/>
      <c r="E43" s="109">
        <f t="shared" si="3"/>
        <v>0</v>
      </c>
      <c r="F43" s="182"/>
      <c r="G43" s="182">
        <v>1681</v>
      </c>
      <c r="H43" s="182">
        <f aca="true" t="shared" si="4" ref="H43:H52">F43-G43</f>
        <v>-1681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82"/>
      <c r="G44" s="182"/>
      <c r="H44" s="182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>
        <v>5053</v>
      </c>
      <c r="E45" s="109">
        <f t="shared" si="3"/>
        <v>-5053</v>
      </c>
      <c r="F45" s="109"/>
      <c r="G45" s="109"/>
      <c r="H45" s="109">
        <f t="shared" si="4"/>
        <v>0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>
        <v>82</v>
      </c>
      <c r="D49" s="109"/>
      <c r="E49" s="109">
        <f t="shared" si="3"/>
        <v>82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3">
        <v>2400</v>
      </c>
      <c r="C50" s="109">
        <f>SUM(C40:C49)</f>
        <v>82</v>
      </c>
      <c r="D50" s="109">
        <f>SUM(D40:D49)</f>
        <v>5053</v>
      </c>
      <c r="E50" s="109">
        <f t="shared" si="3"/>
        <v>-4971</v>
      </c>
      <c r="F50" s="109">
        <f>SUM(F40:F49)</f>
        <v>0</v>
      </c>
      <c r="G50" s="109">
        <f>SUM(G40:G49)</f>
        <v>1681</v>
      </c>
      <c r="H50" s="109">
        <f t="shared" si="4"/>
        <v>-1681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26151</v>
      </c>
      <c r="D52" s="109">
        <f>D20+D31+D50</f>
        <v>27050</v>
      </c>
      <c r="E52" s="109">
        <f>E20+E31+E50</f>
        <v>-899</v>
      </c>
      <c r="F52" s="109">
        <f>F20+F31+F50</f>
        <v>30251</v>
      </c>
      <c r="G52" s="109">
        <f>G20+G31+G50</f>
        <v>28879</v>
      </c>
      <c r="H52" s="109">
        <f t="shared" si="4"/>
        <v>1372</v>
      </c>
    </row>
    <row r="53" spans="1:8" ht="12.75">
      <c r="A53" s="110" t="s">
        <v>206</v>
      </c>
      <c r="B53" s="153">
        <v>2600</v>
      </c>
      <c r="C53" s="109"/>
      <c r="D53" s="109"/>
      <c r="E53" s="109">
        <v>9385</v>
      </c>
      <c r="F53" s="109"/>
      <c r="G53" s="109"/>
      <c r="H53" s="109">
        <v>8013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8486</v>
      </c>
      <c r="F54" s="109"/>
      <c r="G54" s="109"/>
      <c r="H54" s="109">
        <f>H52+H53</f>
        <v>9385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83"/>
      <c r="F56" s="184" t="s">
        <v>564</v>
      </c>
      <c r="G56" s="18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91" t="s">
        <v>539</v>
      </c>
      <c r="E59" s="191"/>
      <c r="F59" s="191"/>
      <c r="G59" s="191"/>
      <c r="H59" s="191"/>
    </row>
    <row r="60" spans="1:8" ht="25.5" customHeight="1">
      <c r="A60" s="108"/>
      <c r="B60" s="108"/>
      <c r="C60" s="108"/>
      <c r="D60" s="193" t="s">
        <v>546</v>
      </c>
      <c r="E60" s="193"/>
      <c r="F60" s="193"/>
      <c r="G60" s="193"/>
      <c r="H60" s="193"/>
    </row>
    <row r="61" spans="1:8" ht="12.75">
      <c r="A61" s="108"/>
      <c r="B61" s="108"/>
      <c r="C61" s="108"/>
      <c r="D61" s="191" t="s">
        <v>540</v>
      </c>
      <c r="E61" s="191"/>
      <c r="F61" s="191"/>
      <c r="G61" s="191"/>
      <c r="H61" s="191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J60" sqref="J60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5" t="s">
        <v>565</v>
      </c>
      <c r="E5" s="185"/>
      <c r="F5" s="185"/>
      <c r="G5" s="185"/>
      <c r="H5" s="185"/>
      <c r="I5" s="185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f>БАЛАНС!G13</f>
        <v>942</v>
      </c>
      <c r="C12" s="110"/>
      <c r="D12" s="110">
        <f>БАЛАНС!G17</f>
        <v>3779</v>
      </c>
      <c r="E12" s="110"/>
      <c r="F12" s="110">
        <f>БАЛАНС!G19</f>
        <v>2184</v>
      </c>
      <c r="G12" s="110">
        <f>БАЛАНС!G20</f>
        <v>17033</v>
      </c>
      <c r="H12" s="110">
        <f>БАЛАНС!G30</f>
        <v>2381</v>
      </c>
      <c r="I12" s="110"/>
      <c r="J12" s="110"/>
      <c r="K12" s="125">
        <f>SUM(B12:J12)</f>
        <v>26319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4021</v>
      </c>
      <c r="I18" s="2"/>
      <c r="J18" s="2"/>
      <c r="K18" s="4">
        <f>SUM(B18:J18)</f>
        <v>4021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8">
        <v>-4051</v>
      </c>
      <c r="H20" s="181">
        <v>-942</v>
      </c>
      <c r="I20" s="2"/>
      <c r="J20" s="2"/>
      <c r="K20" s="179">
        <f>SUM(B20:J20)</f>
        <v>-4993</v>
      </c>
      <c r="L20" s="2"/>
    </row>
    <row r="21" spans="1:12" ht="12.75">
      <c r="A21" s="3" t="s">
        <v>134</v>
      </c>
      <c r="B21" s="2"/>
      <c r="C21" s="2"/>
      <c r="D21" s="2"/>
      <c r="E21" s="2"/>
      <c r="G21" s="2">
        <v>-4051</v>
      </c>
      <c r="H21" s="3">
        <v>-942</v>
      </c>
      <c r="I21" s="2"/>
      <c r="J21" s="2"/>
      <c r="K21" s="4">
        <f>SUM(B21:J21)</f>
        <v>-4993</v>
      </c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>
        <v>-763</v>
      </c>
      <c r="E43" s="2"/>
      <c r="F43" s="2"/>
      <c r="G43" s="50"/>
      <c r="H43" s="2">
        <v>762</v>
      </c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f>B12+B14+B18+B20+B22+B25+B31+B43+B42</f>
        <v>942</v>
      </c>
      <c r="C45" s="2"/>
      <c r="D45" s="2">
        <f>D12+D14+D18+D20+D22+D25+D31+D43+D42</f>
        <v>3016</v>
      </c>
      <c r="E45" s="2"/>
      <c r="F45" s="2">
        <f>F12+F14+F18+F20+F22+F25+F31+F43+F42</f>
        <v>2184</v>
      </c>
      <c r="G45" s="178">
        <f>G12+G14+G18+G20+G22+G25+G31+G43+G42</f>
        <v>12982</v>
      </c>
      <c r="H45" s="178">
        <f>H12+H14+H18+H20+H22+H25+H31+H43+H42</f>
        <v>6222</v>
      </c>
      <c r="I45" s="2"/>
      <c r="J45" s="2"/>
      <c r="K45" s="4">
        <f>SUM(B45:J45)</f>
        <v>25346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f>B45+B49+B53</f>
        <v>942</v>
      </c>
      <c r="C56" s="2"/>
      <c r="D56" s="2">
        <f>D45+D49+D53</f>
        <v>3016</v>
      </c>
      <c r="E56" s="2"/>
      <c r="F56" s="2">
        <f>F45+F49+F53</f>
        <v>2184</v>
      </c>
      <c r="G56" s="2">
        <f>G45+G49+G53</f>
        <v>12982</v>
      </c>
      <c r="H56" s="2">
        <f>H45+H49+H53</f>
        <v>6222</v>
      </c>
      <c r="I56" s="2"/>
      <c r="J56" s="2"/>
      <c r="K56" s="2">
        <f>K45+K49+K53</f>
        <v>25346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5" t="s">
        <v>566</v>
      </c>
      <c r="K59" s="195"/>
      <c r="L59" s="195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6" t="s">
        <v>549</v>
      </c>
      <c r="H61" s="196"/>
      <c r="I61" s="196"/>
      <c r="J61" s="196"/>
      <c r="K61" s="196"/>
      <c r="L61" s="196"/>
    </row>
    <row r="62" spans="7:12" ht="12.75">
      <c r="G62" s="186" t="s">
        <v>539</v>
      </c>
      <c r="H62" s="186"/>
      <c r="I62" s="186"/>
      <c r="J62" s="186"/>
      <c r="K62" s="186"/>
      <c r="L62" s="186"/>
    </row>
    <row r="63" spans="5:12" ht="26.25" customHeight="1">
      <c r="E63" s="185" t="s">
        <v>548</v>
      </c>
      <c r="F63" s="185"/>
      <c r="G63" s="185"/>
      <c r="H63" s="185"/>
      <c r="I63" s="185"/>
      <c r="J63" s="185"/>
      <c r="K63" s="185"/>
      <c r="L63" s="185"/>
    </row>
    <row r="64" spans="7:12" ht="12.75">
      <c r="G64" s="186" t="s">
        <v>540</v>
      </c>
      <c r="H64" s="186"/>
      <c r="I64" s="186"/>
      <c r="J64" s="186"/>
      <c r="K64" s="186"/>
      <c r="L64" s="186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88" bottom="1.06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9">
      <selection activeCell="C31" sqref="C31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7" t="s">
        <v>325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9.5" customHeight="1" thickBot="1">
      <c r="A2" s="198" t="s">
        <v>568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>
        <v>427</v>
      </c>
      <c r="E8" s="109">
        <f>B8+C8-D8</f>
        <v>1217</v>
      </c>
      <c r="F8" s="109"/>
      <c r="G8" s="109"/>
      <c r="H8" s="109">
        <f aca="true" t="shared" si="0" ref="H8:H13">E8+F8-G8</f>
        <v>1217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1217</v>
      </c>
    </row>
    <row r="9" spans="1:16" ht="12.75">
      <c r="A9" s="109" t="s">
        <v>354</v>
      </c>
      <c r="B9" s="109">
        <v>12530</v>
      </c>
      <c r="C9" s="109"/>
      <c r="D9" s="109">
        <v>3214</v>
      </c>
      <c r="E9" s="109">
        <f aca="true" t="shared" si="2" ref="E9:E16">B9+C9-D9</f>
        <v>9316</v>
      </c>
      <c r="F9" s="109"/>
      <c r="G9" s="109"/>
      <c r="H9" s="109">
        <f t="shared" si="0"/>
        <v>9316</v>
      </c>
      <c r="I9" s="109">
        <v>10742</v>
      </c>
      <c r="J9" s="109">
        <v>499</v>
      </c>
      <c r="K9" s="109">
        <v>2933</v>
      </c>
      <c r="L9" s="109">
        <f>I9+J9-K9</f>
        <v>8308</v>
      </c>
      <c r="M9" s="109"/>
      <c r="N9" s="109"/>
      <c r="O9" s="109">
        <f>L9+M9-N9</f>
        <v>8308</v>
      </c>
      <c r="P9" s="109">
        <f t="shared" si="1"/>
        <v>1008</v>
      </c>
    </row>
    <row r="10" spans="1:16" ht="12.75">
      <c r="A10" s="109" t="s">
        <v>355</v>
      </c>
      <c r="B10" s="109">
        <v>15089</v>
      </c>
      <c r="C10" s="109">
        <v>25</v>
      </c>
      <c r="D10" s="109"/>
      <c r="E10" s="109">
        <f t="shared" si="2"/>
        <v>15114</v>
      </c>
      <c r="F10" s="109"/>
      <c r="G10" s="109"/>
      <c r="H10" s="109">
        <f t="shared" si="0"/>
        <v>15114</v>
      </c>
      <c r="I10" s="109">
        <v>14726</v>
      </c>
      <c r="J10" s="109">
        <v>99</v>
      </c>
      <c r="K10" s="109"/>
      <c r="L10" s="109">
        <f>I10+J10-K10</f>
        <v>14825</v>
      </c>
      <c r="M10" s="109"/>
      <c r="N10" s="109"/>
      <c r="O10" s="109">
        <f>L10+M10-N10</f>
        <v>14825</v>
      </c>
      <c r="P10" s="109">
        <f t="shared" si="1"/>
        <v>289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1131</v>
      </c>
      <c r="J11" s="109">
        <v>47</v>
      </c>
      <c r="K11" s="109"/>
      <c r="L11" s="109">
        <f>I11+J11-K11</f>
        <v>1178</v>
      </c>
      <c r="M11" s="109"/>
      <c r="N11" s="109"/>
      <c r="O11" s="109">
        <f>L11+M11-N11</f>
        <v>1178</v>
      </c>
      <c r="P11" s="109">
        <f t="shared" si="1"/>
        <v>164</v>
      </c>
    </row>
    <row r="12" spans="1:16" ht="12.75">
      <c r="A12" s="109" t="s">
        <v>357</v>
      </c>
      <c r="B12" s="109">
        <v>1161</v>
      </c>
      <c r="C12" s="109">
        <v>141</v>
      </c>
      <c r="D12" s="109"/>
      <c r="E12" s="109">
        <f t="shared" si="2"/>
        <v>1302</v>
      </c>
      <c r="F12" s="109"/>
      <c r="G12" s="109"/>
      <c r="H12" s="109">
        <f t="shared" si="0"/>
        <v>1302</v>
      </c>
      <c r="I12" s="109">
        <v>1005</v>
      </c>
      <c r="J12" s="109">
        <v>70</v>
      </c>
      <c r="K12" s="109"/>
      <c r="L12" s="109">
        <f>I12+J12-K12</f>
        <v>1075</v>
      </c>
      <c r="M12" s="109"/>
      <c r="N12" s="109"/>
      <c r="O12" s="109">
        <f>L12+M12-N12</f>
        <v>1075</v>
      </c>
      <c r="P12" s="109">
        <f t="shared" si="1"/>
        <v>227</v>
      </c>
    </row>
    <row r="13" spans="1:16" ht="12.75">
      <c r="A13" s="109" t="s">
        <v>358</v>
      </c>
      <c r="B13" s="109">
        <v>653</v>
      </c>
      <c r="C13" s="109"/>
      <c r="D13" s="109"/>
      <c r="E13" s="109">
        <f t="shared" si="2"/>
        <v>653</v>
      </c>
      <c r="F13" s="109"/>
      <c r="G13" s="109"/>
      <c r="H13" s="109">
        <f t="shared" si="0"/>
        <v>653</v>
      </c>
      <c r="I13" s="109">
        <v>606</v>
      </c>
      <c r="J13" s="109">
        <v>20</v>
      </c>
      <c r="K13" s="109"/>
      <c r="L13" s="109">
        <f>I13+J13-K13</f>
        <v>626</v>
      </c>
      <c r="M13" s="109"/>
      <c r="N13" s="109"/>
      <c r="O13" s="109">
        <f>L13+M13-N13</f>
        <v>626</v>
      </c>
      <c r="P13" s="109">
        <f t="shared" si="1"/>
        <v>27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106</v>
      </c>
      <c r="C15" s="109">
        <v>4</v>
      </c>
      <c r="D15" s="109"/>
      <c r="E15" s="109">
        <f t="shared" si="2"/>
        <v>110</v>
      </c>
      <c r="F15" s="109"/>
      <c r="G15" s="109"/>
      <c r="H15" s="109">
        <f>E15+F15-G15</f>
        <v>110</v>
      </c>
      <c r="I15" s="109">
        <v>90</v>
      </c>
      <c r="J15" s="109">
        <v>7</v>
      </c>
      <c r="K15" s="109"/>
      <c r="L15" s="109">
        <f>I15+J15-K15</f>
        <v>97</v>
      </c>
      <c r="M15" s="109"/>
      <c r="N15" s="109"/>
      <c r="O15" s="109">
        <f>L15+M15-N15</f>
        <v>97</v>
      </c>
      <c r="P15" s="109">
        <f>H15-O15</f>
        <v>13</v>
      </c>
    </row>
    <row r="16" spans="1:16" ht="12.75">
      <c r="A16" s="110" t="s">
        <v>361</v>
      </c>
      <c r="B16" s="110">
        <f>SUM(B8:B15)</f>
        <v>32525</v>
      </c>
      <c r="C16" s="110">
        <f>SUM(C6:C15)</f>
        <v>170</v>
      </c>
      <c r="D16" s="110"/>
      <c r="E16" s="110">
        <f t="shared" si="2"/>
        <v>32695</v>
      </c>
      <c r="F16" s="110"/>
      <c r="G16" s="110"/>
      <c r="H16" s="110">
        <f>H8+H9+H10+H11+H12+H13+H15</f>
        <v>29054</v>
      </c>
      <c r="I16" s="110">
        <f>SUM(I9:I15)</f>
        <v>28300</v>
      </c>
      <c r="J16" s="110">
        <f>SUM(J6:J15)</f>
        <v>742</v>
      </c>
      <c r="K16" s="110">
        <f>SUM(K8:K15)</f>
        <v>2933</v>
      </c>
      <c r="L16" s="110">
        <f>SUM(L9:L15)</f>
        <v>26109</v>
      </c>
      <c r="M16" s="110"/>
      <c r="N16" s="110"/>
      <c r="O16" s="110">
        <f>SUM(O9:O15)</f>
        <v>26109</v>
      </c>
      <c r="P16" s="110">
        <f>SUM(P8:P15)</f>
        <v>2945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14</v>
      </c>
      <c r="C20" s="109"/>
      <c r="D20" s="109"/>
      <c r="E20" s="109">
        <f>B20+C20-D20</f>
        <v>14</v>
      </c>
      <c r="F20" s="109"/>
      <c r="G20" s="109"/>
      <c r="H20" s="109">
        <f>E20+F20-G20</f>
        <v>14</v>
      </c>
      <c r="I20" s="109">
        <v>14</v>
      </c>
      <c r="J20" s="109"/>
      <c r="K20" s="109"/>
      <c r="L20" s="109">
        <f>I20+J20-K20</f>
        <v>14</v>
      </c>
      <c r="M20" s="109"/>
      <c r="N20" s="109"/>
      <c r="O20" s="109">
        <f>L20+M20-N20</f>
        <v>14</v>
      </c>
      <c r="P20" s="155">
        <v>0</v>
      </c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14</v>
      </c>
      <c r="C25" s="110"/>
      <c r="D25" s="110"/>
      <c r="E25" s="110">
        <f>B25+C25-D25</f>
        <v>14</v>
      </c>
      <c r="F25" s="110"/>
      <c r="G25" s="110"/>
      <c r="H25" s="110">
        <f>E25+F25-G25</f>
        <v>14</v>
      </c>
      <c r="I25" s="110">
        <v>14</v>
      </c>
      <c r="J25" s="110"/>
      <c r="K25" s="110"/>
      <c r="L25" s="109">
        <f>I25+J25-K25</f>
        <v>14</v>
      </c>
      <c r="M25" s="110"/>
      <c r="N25" s="110"/>
      <c r="O25" s="110">
        <f>L25+M25-N25</f>
        <v>14</v>
      </c>
      <c r="P25" s="110">
        <v>0</v>
      </c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/>
      <c r="C29" s="110">
        <v>2343</v>
      </c>
      <c r="D29" s="110"/>
      <c r="E29" s="110">
        <f>B29+C29-D29</f>
        <v>2343</v>
      </c>
      <c r="F29" s="109"/>
      <c r="G29" s="109"/>
      <c r="H29" s="109">
        <f aca="true" t="shared" si="3" ref="H29:H38">E29+F29-G29</f>
        <v>2343</v>
      </c>
      <c r="I29" s="109"/>
      <c r="J29" s="109"/>
      <c r="K29" s="109"/>
      <c r="L29" s="109"/>
      <c r="M29" s="109"/>
      <c r="N29" s="109"/>
      <c r="O29" s="109"/>
      <c r="P29" s="109">
        <f>H29-O29</f>
        <v>2343</v>
      </c>
    </row>
    <row r="30" spans="1:16" ht="12" customHeight="1">
      <c r="A30" s="109" t="s">
        <v>375</v>
      </c>
      <c r="B30" s="109"/>
      <c r="C30" s="109">
        <v>2343</v>
      </c>
      <c r="D30" s="109"/>
      <c r="E30" s="109">
        <f>B30+C30-D30</f>
        <v>2343</v>
      </c>
      <c r="F30" s="109"/>
      <c r="G30" s="109"/>
      <c r="H30" s="109">
        <f t="shared" si="3"/>
        <v>2343</v>
      </c>
      <c r="I30" s="109"/>
      <c r="J30" s="109"/>
      <c r="K30" s="109"/>
      <c r="L30" s="109"/>
      <c r="M30" s="109"/>
      <c r="N30" s="109"/>
      <c r="O30" s="109"/>
      <c r="P30" s="109">
        <f>H30-O30</f>
        <v>2343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>
        <f t="shared" si="3"/>
        <v>0</v>
      </c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/>
      <c r="C32" s="109"/>
      <c r="D32" s="109"/>
      <c r="E32" s="109">
        <f>B32+C32-D32</f>
        <v>0</v>
      </c>
      <c r="F32" s="109"/>
      <c r="G32" s="109"/>
      <c r="H32" s="109">
        <f t="shared" si="3"/>
        <v>0</v>
      </c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>
        <f t="shared" si="3"/>
        <v>0</v>
      </c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>
        <f t="shared" si="3"/>
        <v>0</v>
      </c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>
        <f t="shared" si="3"/>
        <v>0</v>
      </c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>
        <f t="shared" si="3"/>
        <v>0</v>
      </c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f>B29+B34+B35</f>
        <v>0</v>
      </c>
      <c r="C37" s="110">
        <f>C29+C34+C35</f>
        <v>2343</v>
      </c>
      <c r="D37" s="110">
        <f>D29+D34+D35</f>
        <v>0</v>
      </c>
      <c r="E37" s="110">
        <f>E29+E34+E35</f>
        <v>2343</v>
      </c>
      <c r="F37" s="110"/>
      <c r="G37" s="110"/>
      <c r="H37" s="110">
        <f t="shared" si="3"/>
        <v>2343</v>
      </c>
      <c r="I37" s="110"/>
      <c r="J37" s="110"/>
      <c r="K37" s="110"/>
      <c r="L37" s="110"/>
      <c r="M37" s="110"/>
      <c r="N37" s="110"/>
      <c r="O37" s="110"/>
      <c r="P37" s="109">
        <f>H37-O37</f>
        <v>2343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>
        <f t="shared" si="3"/>
        <v>0</v>
      </c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32539</v>
      </c>
      <c r="C43" s="176">
        <f>C42+C37+C25+C16</f>
        <v>2513</v>
      </c>
      <c r="D43" s="176">
        <f>D42+D37+D25+D16</f>
        <v>0</v>
      </c>
      <c r="E43" s="176">
        <f>E37+E25+E16</f>
        <v>35052</v>
      </c>
      <c r="F43" s="176"/>
      <c r="G43" s="176"/>
      <c r="H43" s="176">
        <f>H42+H37+H25+H16</f>
        <v>31411</v>
      </c>
      <c r="I43" s="176">
        <f>I25+I16</f>
        <v>28314</v>
      </c>
      <c r="J43" s="176">
        <f>J25+J16</f>
        <v>742</v>
      </c>
      <c r="K43" s="176"/>
      <c r="L43" s="176">
        <f>L25+L16</f>
        <v>26123</v>
      </c>
      <c r="M43" s="176"/>
      <c r="N43" s="176"/>
      <c r="O43" s="176">
        <f>O25+O16</f>
        <v>26123</v>
      </c>
      <c r="P43" s="177">
        <f>P37+P25+P16</f>
        <v>5288</v>
      </c>
    </row>
    <row r="44" spans="13:15" ht="30" customHeight="1">
      <c r="M44" s="124"/>
      <c r="N44" s="124"/>
      <c r="O44" s="124"/>
    </row>
    <row r="45" spans="1:16" ht="12.75">
      <c r="A45" s="184" t="s">
        <v>567</v>
      </c>
      <c r="K45" s="114" t="s">
        <v>389</v>
      </c>
      <c r="L45" s="114"/>
      <c r="M45" s="114"/>
      <c r="N45" s="114"/>
      <c r="O45" s="114" t="s">
        <v>31</v>
      </c>
      <c r="P45" s="113"/>
    </row>
    <row r="46" spans="11:16" ht="15" customHeight="1">
      <c r="K46" s="193" t="s">
        <v>551</v>
      </c>
      <c r="L46" s="193"/>
      <c r="M46" s="193"/>
      <c r="N46" s="193"/>
      <c r="O46" s="193"/>
      <c r="P46" s="193"/>
    </row>
    <row r="47" spans="1:16" ht="21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550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3" t="s">
        <v>552</v>
      </c>
      <c r="L48" s="193"/>
      <c r="M48" s="193"/>
      <c r="N48" s="193"/>
      <c r="O48" s="193"/>
      <c r="P48" s="193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58" top="1" bottom="0.72" header="0.42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M52" sqref="M52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4.66015625" style="0" bestFit="1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9" t="s">
        <v>569</v>
      </c>
      <c r="B2" s="199"/>
      <c r="C2" s="199"/>
      <c r="D2" s="199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/>
      <c r="C15" s="3"/>
      <c r="D15" s="3"/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/>
      <c r="C18" s="3"/>
      <c r="D18" s="3"/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0</v>
      </c>
      <c r="C19" s="3"/>
      <c r="D19" s="3">
        <f>D9+D13+D15</f>
        <v>0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1200</v>
      </c>
      <c r="C21" s="2"/>
      <c r="D21" s="3">
        <v>1200</v>
      </c>
      <c r="E21" s="3" t="s">
        <v>501</v>
      </c>
      <c r="F21" s="3">
        <v>17</v>
      </c>
      <c r="G21" s="3"/>
      <c r="H21" s="3">
        <v>17</v>
      </c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159</v>
      </c>
      <c r="G22" s="3"/>
      <c r="H22" s="3">
        <v>159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176</v>
      </c>
      <c r="G24" s="3"/>
      <c r="H24" s="3">
        <f>H8+H12+H17+H19+H20+H21+H22</f>
        <v>176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1200</v>
      </c>
      <c r="C25" s="3"/>
      <c r="D25" s="3">
        <v>1200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5289</v>
      </c>
      <c r="C26" s="3">
        <f>B26-D26</f>
        <v>5289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87</v>
      </c>
      <c r="C27" s="3">
        <f>B27-D27</f>
        <v>87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f>B33+B34+B35+B36+B38</f>
        <v>304</v>
      </c>
      <c r="C32" s="3">
        <f>B32-D32</f>
        <v>304</v>
      </c>
      <c r="D32" s="3"/>
      <c r="E32" s="3" t="s">
        <v>490</v>
      </c>
      <c r="F32" s="3">
        <v>0</v>
      </c>
      <c r="G32" s="3">
        <v>0</v>
      </c>
      <c r="H32" s="3">
        <f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239</v>
      </c>
      <c r="C34" s="3">
        <f>B34-D34</f>
        <v>239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>
        <v>65</v>
      </c>
      <c r="C35" s="3">
        <f>B35-D35</f>
        <v>65</v>
      </c>
      <c r="D35" s="3"/>
      <c r="E35" s="3" t="s">
        <v>520</v>
      </c>
      <c r="F35" s="3">
        <v>3968</v>
      </c>
      <c r="G35" s="3">
        <f>F35-H35</f>
        <v>3968</v>
      </c>
      <c r="H35" s="3"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84</v>
      </c>
      <c r="G36" s="3">
        <f>F36-H36</f>
        <v>84</v>
      </c>
      <c r="H36" s="3"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282</v>
      </c>
      <c r="G37" s="3">
        <f>F37-H37</f>
        <v>282</v>
      </c>
      <c r="H37" s="3"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f>F39+F40+F41+F42</f>
        <v>20</v>
      </c>
      <c r="G38" s="3">
        <f>F38-H38</f>
        <v>20</v>
      </c>
      <c r="H38" s="3"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f>B40+B41+B42+B43</f>
        <v>493</v>
      </c>
      <c r="C39" s="3">
        <f>B39-D39</f>
        <v>493</v>
      </c>
      <c r="D39" s="3"/>
      <c r="E39" s="3" t="s">
        <v>516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/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/>
      <c r="E41" s="3" t="s">
        <v>519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/>
      <c r="E42" s="3" t="s">
        <v>524</v>
      </c>
      <c r="F42" s="3">
        <v>20</v>
      </c>
      <c r="G42" s="3">
        <f>F42-H42</f>
        <v>20</v>
      </c>
      <c r="H42" s="3">
        <v>0</v>
      </c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493</v>
      </c>
      <c r="C43" s="3">
        <f>B43-D43</f>
        <v>493</v>
      </c>
      <c r="D43" s="3"/>
      <c r="E43" s="3" t="s">
        <v>529</v>
      </c>
      <c r="F43" s="2">
        <f>F44+F45+F46</f>
        <v>86</v>
      </c>
      <c r="G43" s="2">
        <f>G44+G45+G46</f>
        <v>86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7373</v>
      </c>
      <c r="C44" s="2">
        <f>C21+C26+C27+C32+C39</f>
        <v>6173</v>
      </c>
      <c r="D44" s="2">
        <f>D21+D26+D27+D32+D39</f>
        <v>1200</v>
      </c>
      <c r="E44" s="3" t="s">
        <v>531</v>
      </c>
      <c r="F44" s="3">
        <v>68</v>
      </c>
      <c r="G44" s="3">
        <v>68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7373</v>
      </c>
      <c r="C45" s="2">
        <f>C7+C19+C44</f>
        <v>6173</v>
      </c>
      <c r="D45" s="2">
        <f>D7+D19+D44</f>
        <v>1200</v>
      </c>
      <c r="E45" s="3" t="s">
        <v>533</v>
      </c>
      <c r="F45" s="3">
        <v>14</v>
      </c>
      <c r="G45" s="3">
        <v>14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4</v>
      </c>
      <c r="G46" s="3">
        <v>4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106</v>
      </c>
      <c r="G47" s="3">
        <f>F47-H47</f>
        <v>106</v>
      </c>
      <c r="H47" s="3"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>F48-G48</f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4546</v>
      </c>
      <c r="G49" s="2">
        <f>G30+G35+G36+G37+G38+G43+G47</f>
        <v>4546</v>
      </c>
      <c r="H49" s="3">
        <f>F49-G49</f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4722</v>
      </c>
      <c r="G50" s="2">
        <f>G24+G49</f>
        <v>4546</v>
      </c>
      <c r="H50" s="2">
        <f>F50-G50</f>
        <v>176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567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196" t="s">
        <v>553</v>
      </c>
      <c r="L53" s="196"/>
      <c r="M53" s="196"/>
      <c r="N53" s="19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6" t="s">
        <v>539</v>
      </c>
      <c r="L54" s="186"/>
      <c r="M54" s="186"/>
      <c r="N54" s="186"/>
    </row>
    <row r="55" spans="1:12" ht="27.75" customHeight="1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550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200" t="s">
        <v>540</v>
      </c>
      <c r="L56" s="200"/>
      <c r="M56" s="200"/>
      <c r="N56" s="200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  <row r="58" spans="3:9" ht="12.75">
      <c r="C58" s="69"/>
      <c r="D58" s="69"/>
      <c r="E58" s="69"/>
      <c r="F58" s="69"/>
      <c r="G58" s="69"/>
      <c r="H58" s="69"/>
      <c r="I58" s="69"/>
    </row>
  </sheetData>
  <sheetProtection/>
  <mergeCells count="4">
    <mergeCell ref="A2:D2"/>
    <mergeCell ref="K54:N54"/>
    <mergeCell ref="K56:N56"/>
    <mergeCell ref="K53:N53"/>
  </mergeCells>
  <printOptions/>
  <pageMargins left="0.75" right="0.17" top="1" bottom="0.65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50" sqref="B50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570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557</v>
      </c>
      <c r="B7" s="3"/>
      <c r="C7" s="94">
        <v>2381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>
        <v>762</v>
      </c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>
        <f>C10+C12+C15+C16</f>
        <v>762</v>
      </c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/>
    </row>
    <row r="21" spans="1:3" ht="12.75">
      <c r="A21" s="3" t="s">
        <v>432</v>
      </c>
      <c r="B21" s="3"/>
      <c r="C21" s="93">
        <v>-942</v>
      </c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/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-942</v>
      </c>
    </row>
    <row r="28" spans="1:3" ht="12.75">
      <c r="A28" s="2" t="s">
        <v>571</v>
      </c>
      <c r="B28" s="3"/>
      <c r="C28" s="94">
        <f>C7+C17+C27</f>
        <v>2201</v>
      </c>
    </row>
    <row r="29" spans="1:3" ht="12.75">
      <c r="A29" s="2" t="s">
        <v>439</v>
      </c>
      <c r="B29" s="3"/>
      <c r="C29" s="93"/>
    </row>
    <row r="30" spans="1:3" ht="12.75">
      <c r="A30" s="2" t="s">
        <v>558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4021</v>
      </c>
    </row>
    <row r="43" spans="1:3" ht="12.75">
      <c r="A43" s="3" t="s">
        <v>451</v>
      </c>
      <c r="B43" s="3"/>
      <c r="C43" s="93">
        <v>4021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200" t="s">
        <v>567</v>
      </c>
      <c r="C49" s="200"/>
    </row>
    <row r="50" spans="1:3" ht="12.75">
      <c r="A50" s="6"/>
      <c r="B50" s="6"/>
      <c r="C50" s="6"/>
    </row>
    <row r="51" spans="1:4" ht="12.75">
      <c r="A51" s="200" t="s">
        <v>554</v>
      </c>
      <c r="B51" s="200"/>
      <c r="C51" s="200"/>
      <c r="D51" s="200"/>
    </row>
    <row r="52" spans="1:4" ht="12.75">
      <c r="A52" s="186" t="s">
        <v>539</v>
      </c>
      <c r="B52" s="186"/>
      <c r="C52" s="186"/>
      <c r="D52" s="186"/>
    </row>
    <row r="53" spans="1:4" ht="19.5" customHeight="1">
      <c r="A53" s="186" t="s">
        <v>555</v>
      </c>
      <c r="B53" s="186"/>
      <c r="C53" s="186"/>
      <c r="D53" s="186"/>
    </row>
    <row r="54" spans="1:4" ht="12.75">
      <c r="A54" s="186" t="s">
        <v>540</v>
      </c>
      <c r="B54" s="186"/>
      <c r="C54" s="186"/>
      <c r="D54" s="186"/>
    </row>
    <row r="55" spans="2:3" ht="12.75">
      <c r="B55" s="6"/>
      <c r="C55" s="6"/>
    </row>
  </sheetData>
  <sheetProtection/>
  <mergeCells count="5">
    <mergeCell ref="B49:C49"/>
    <mergeCell ref="A52:D52"/>
    <mergeCell ref="A53:D53"/>
    <mergeCell ref="A54:D54"/>
    <mergeCell ref="A51:D51"/>
  </mergeCells>
  <printOptions/>
  <pageMargins left="0.75" right="0.75" top="1" bottom="0.49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B34" sqref="B34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390</v>
      </c>
    </row>
    <row r="3" ht="15.75">
      <c r="A3" s="31" t="s">
        <v>391</v>
      </c>
    </row>
    <row r="4" spans="1:3" ht="15.75">
      <c r="A4" s="199" t="s">
        <v>572</v>
      </c>
      <c r="B4" s="199"/>
      <c r="C4" s="199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>
        <v>1</v>
      </c>
      <c r="C9" s="90">
        <v>1</v>
      </c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>
        <v>33</v>
      </c>
      <c r="C11" s="2">
        <v>33</v>
      </c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34</v>
      </c>
      <c r="C14" s="2">
        <f>C9+C10+C11+C12+C13</f>
        <v>34</v>
      </c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f>B17+B18+B19+B20</f>
        <v>10</v>
      </c>
      <c r="C16" s="2">
        <f>C17+C18+C19+C20</f>
        <v>10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10</v>
      </c>
      <c r="C19" s="3">
        <v>10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>
        <v>7</v>
      </c>
      <c r="C28" s="2">
        <v>7</v>
      </c>
    </row>
    <row r="29" spans="1:3" ht="12.75">
      <c r="A29" s="2" t="s">
        <v>412</v>
      </c>
      <c r="B29" s="2">
        <v>11</v>
      </c>
      <c r="C29" s="2">
        <v>11</v>
      </c>
    </row>
    <row r="30" spans="1:3" ht="12.75">
      <c r="A30" s="2" t="s">
        <v>413</v>
      </c>
      <c r="B30" s="2"/>
      <c r="C30" s="2"/>
    </row>
    <row r="31" spans="1:3" ht="15" customHeight="1">
      <c r="A31" s="2" t="s">
        <v>414</v>
      </c>
      <c r="B31" s="2">
        <f>B16+B21+B26+B27+B28+B29+B30</f>
        <v>28</v>
      </c>
      <c r="C31" s="2">
        <f>C16+C21+C26+C27+C28+C29+C30</f>
        <v>28</v>
      </c>
    </row>
    <row r="34" ht="12.75">
      <c r="B34" s="184" t="s">
        <v>567</v>
      </c>
    </row>
    <row r="35" ht="12.75">
      <c r="B35" s="1"/>
    </row>
    <row r="36" spans="1:3" ht="12.75">
      <c r="A36" s="200" t="s">
        <v>543</v>
      </c>
      <c r="B36" s="200"/>
      <c r="C36" s="200"/>
    </row>
    <row r="37" spans="1:3" ht="12.75">
      <c r="A37" s="186" t="s">
        <v>539</v>
      </c>
      <c r="B37" s="186"/>
      <c r="C37" s="186"/>
    </row>
    <row r="38" spans="1:3" ht="18.75" customHeight="1">
      <c r="A38" s="200" t="s">
        <v>556</v>
      </c>
      <c r="B38" s="200"/>
      <c r="C38" s="200"/>
    </row>
    <row r="39" spans="1:3" ht="12.75">
      <c r="A39" s="186" t="s">
        <v>540</v>
      </c>
      <c r="B39" s="186"/>
      <c r="C39" s="186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USER01</cp:lastModifiedBy>
  <cp:lastPrinted>2019-01-29T13:51:32Z</cp:lastPrinted>
  <dcterms:created xsi:type="dcterms:W3CDTF">2004-03-27T06:47:02Z</dcterms:created>
  <dcterms:modified xsi:type="dcterms:W3CDTF">2019-01-29T13:57:25Z</dcterms:modified>
  <cp:category/>
  <cp:version/>
  <cp:contentType/>
  <cp:contentStatus/>
</cp:coreProperties>
</file>