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<sst xmlns="http://schemas.openxmlformats.org/spreadsheetml/2006/main" count="1085" uniqueCount="901">
  <si>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</si>
  <si>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</si>
  <si>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</si>
  <si>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</si>
  <si>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</si>
  <si>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</si>
  <si>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</si>
  <si>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</si>
  <si>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</si>
  <si>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</si>
  <si>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</si>
  <si>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</si>
  <si>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</si>
  <si>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</si>
  <si>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</si>
  <si>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</si>
  <si>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</si>
  <si>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</si>
  <si>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</si>
  <si>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</si>
  <si>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</si>
  <si>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</si>
  <si>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</si>
  <si>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</si>
  <si>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</si>
  <si>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</si>
  <si>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</si>
  <si>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</si>
  <si>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</si>
  <si>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</si>
  <si>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</si>
  <si>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</si>
  <si>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</si>
  <si>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</si>
  <si>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</si>
  <si>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</si>
  <si>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</si>
  <si>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</si>
  <si>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</si>
  <si>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</si>
  <si>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</si>
  <si>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</si>
  <si>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</si>
  <si>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</si>
  <si>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</si>
  <si>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</si>
  <si>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</si>
  <si>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</si>
  <si>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</si>
  <si>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</si>
  <si>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</si>
  <si>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</si>
  <si>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</si>
  <si>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</si>
  <si>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</si>
  <si>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</si>
  <si>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</si>
  <si>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</si>
  <si>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</si>
  <si>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</si>
  <si>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</si>
  <si>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</si>
  <si>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</si>
  <si>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</si>
  <si>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</si>
  <si>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</si>
  <si>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</si>
  <si>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</si>
  <si>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</si>
  <si>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</si>
  <si>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</si>
  <si>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</si>
  <si>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</si>
  <si>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</si>
  <si>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</si>
  <si>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</si>
  <si>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</si>
  <si>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</si>
  <si>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</si>
  <si>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</si>
  <si>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</si>
  <si>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</si>
  <si>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</si>
  <si>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</si>
  <si>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</si>
  <si>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</si>
  <si>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</si>
  <si>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</si>
  <si>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</si>
  <si>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</si>
  <si>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</si>
  <si>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</si>
  <si>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</si>
  <si>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</si>
  <si>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</si>
  <si>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</si>
  <si>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</si>
  <si>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</si>
  <si>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</si>
  <si>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</si>
  <si>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</si>
  <si>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</si>
  <si>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</si>
  <si>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</si>
  <si>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</si>
  <si>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</si>
  <si>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</si>
  <si>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</si>
  <si>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</si>
  <si>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</si>
  <si>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</si>
  <si>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</si>
  <si>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</si>
  <si>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</si>
  <si>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</si>
  <si>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</si>
  <si>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</si>
  <si>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</si>
  <si>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</si>
  <si>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</si>
  <si>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</si>
  <si>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</si>
  <si>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</si>
  <si>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</si>
  <si>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</si>
  <si>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</si>
  <si>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</si>
  <si>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</si>
  <si>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</si>
  <si>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</si>
  <si>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</si>
  <si>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</si>
  <si>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</si>
  <si>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</si>
  <si>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</si>
  <si>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</si>
  <si>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</si>
  <si>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</si>
  <si>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</si>
  <si>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</si>
  <si>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</si>
  <si>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</si>
  <si>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</si>
  <si>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</si>
  <si>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</si>
  <si>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</si>
  <si>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</si>
  <si>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</si>
  <si>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</si>
  <si>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</si>
  <si>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</si>
  <si>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</si>
  <si>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</si>
  <si>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</si>
  <si>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</si>
  <si>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</si>
  <si>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</si>
  <si>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</si>
  <si>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</si>
  <si>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</si>
  <si>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</si>
  <si>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</si>
  <si>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</si>
  <si>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</si>
  <si>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</si>
  <si>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</si>
  <si>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</si>
  <si>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</si>
  <si>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</si>
  <si>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</si>
  <si>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</si>
  <si>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</si>
  <si>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</si>
  <si>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</si>
  <si>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</si>
  <si>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</si>
  <si>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</si>
  <si>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</si>
  <si>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</si>
  <si>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</si>
  <si>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</si>
  <si>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</si>
  <si>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</si>
  <si>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</si>
  <si>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</si>
  <si>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</si>
  <si>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</si>
  <si>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</si>
  <si>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</si>
  <si>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</si>
  <si>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</si>
  <si>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</si>
  <si>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</si>
  <si>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</si>
  <si>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</si>
  <si>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</si>
  <si>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</si>
  <si>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</si>
  <si>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</si>
  <si>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</si>
  <si>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</si>
  <si>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</si>
  <si>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</si>
  <si>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</si>
  <si>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</si>
  <si>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</si>
  <si>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</si>
  <si>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</si>
  <si>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</si>
  <si>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</si>
  <si>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</si>
  <si>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</si>
  <si>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</si>
  <si>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</si>
  <si>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</si>
  <si>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</si>
  <si>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</si>
  <si>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</si>
  <si>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</si>
  <si>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</si>
  <si>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</si>
  <si>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</si>
  <si>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</si>
  <si>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</si>
  <si>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</si>
  <si>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</si>
  <si>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</si>
  <si>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</si>
  <si>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</si>
  <si>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</si>
  <si>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</si>
  <si>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</si>
  <si>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</si>
  <si>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</si>
  <si>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</si>
  <si>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</si>
  <si>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</si>
  <si>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</si>
  <si>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</si>
  <si>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</si>
  <si>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</si>
  <si>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</si>
  <si>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</si>
  <si>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</si>
  <si>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</si>
  <si>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</si>
  <si>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</si>
  <si>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</si>
  <si>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</si>
  <si>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</si>
  <si>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</si>
  <si>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</si>
  <si>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</si>
  <si>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</si>
  <si>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</si>
  <si>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</si>
  <si>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</si>
  <si>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</si>
  <si>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</si>
  <si>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</si>
  <si>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</si>
  <si>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</si>
  <si>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</si>
  <si>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</si>
  <si>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</si>
  <si>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</si>
  <si>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</si>
  <si>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</si>
  <si>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</si>
  <si>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</si>
  <si>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</si>
  <si>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</si>
  <si>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</si>
  <si>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</si>
  <si>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</si>
  <si>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</si>
  <si>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</si>
  <si>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</si>
  <si>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</si>
  <si>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</si>
  <si>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</si>
  <si>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</si>
  <si>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</si>
  <si>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</si>
  <si>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</si>
  <si>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</si>
  <si>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</si>
  <si>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</si>
  <si>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</si>
  <si>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</si>
  <si>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</si>
  <si>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</si>
  <si>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</si>
  <si>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</si>
  <si>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</si>
  <si>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</si>
  <si>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</si>
  <si>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</si>
  <si>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</si>
  <si>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</si>
  <si>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</si>
  <si>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</si>
  <si>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</si>
  <si>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</si>
  <si>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</si>
  <si>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</si>
  <si>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</si>
  <si>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</si>
  <si>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</si>
  <si>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</si>
  <si>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</si>
  <si>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</si>
  <si>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</si>
  <si>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</si>
  <si>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</si>
  <si>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</si>
  <si>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</si>
  <si>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</si>
  <si>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</si>
  <si>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</si>
  <si>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</si>
  <si>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</si>
  <si>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</si>
  <si>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</si>
  <si>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</si>
  <si>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</si>
  <si>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</si>
  <si>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</si>
  <si>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</si>
  <si>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</si>
  <si>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</si>
  <si>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</si>
  <si>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</si>
  <si>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</si>
  <si>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</si>
  <si>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</si>
  <si>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</si>
  <si>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</si>
  <si>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</si>
  <si>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</si>
  <si>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</si>
  <si>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</si>
  <si>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</si>
  <si>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</si>
  <si>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</si>
  <si>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</si>
  <si>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</si>
  <si>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</si>
  <si>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</si>
  <si>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</si>
  <si>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</si>
  <si>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</si>
  <si>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</si>
  <si>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</si>
  <si>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</si>
  <si>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</si>
  <si>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</si>
  <si>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</si>
  <si>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</si>
  <si>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</si>
  <si>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</si>
  <si>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</si>
  <si>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</si>
  <si>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</si>
  <si>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</si>
  <si>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</si>
  <si>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</si>
  <si>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</si>
  <si>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</si>
  <si>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</si>
  <si>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</si>
  <si>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</si>
  <si>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</si>
  <si>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</si>
  <si>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</si>
  <si>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</si>
  <si>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</si>
  <si>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</si>
  <si>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</si>
  <si>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</si>
  <si>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</si>
  <si>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</si>
  <si>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</si>
  <si>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</si>
  <si>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</si>
  <si>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</si>
  <si>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</si>
  <si>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</si>
  <si>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</si>
  <si>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</si>
  <si>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</si>
  <si>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</si>
  <si>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</si>
  <si>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</si>
  <si>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</si>
  <si>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</si>
  <si>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</si>
  <si>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</si>
  <si>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</si>
  <si>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</si>
  <si>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</si>
  <si>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</si>
  <si>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</si>
  <si>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</si>
  <si>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</si>
  <si>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</si>
  <si>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</si>
  <si>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</si>
  <si>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</si>
  <si>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</si>
  <si>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</si>
  <si>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</si>
  <si>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</si>
  <si>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</si>
  <si>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</si>
  <si>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</si>
  <si>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</si>
  <si>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</si>
  <si>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</si>
  <si>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</si>
  <si>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</si>
  <si>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</si>
  <si>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</si>
  <si>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</si>
  <si>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</si>
  <si>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</si>
  <si>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</si>
  <si>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</si>
  <si>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</si>
  <si>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</si>
  <si>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</si>
  <si>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</si>
  <si>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</si>
  <si>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</si>
  <si>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</si>
  <si>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</si>
  <si>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</si>
  <si>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</si>
  <si>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</si>
  <si>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</si>
  <si>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</si>
  <si>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</si>
  <si>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</si>
  <si>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</si>
  <si>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</si>
  <si>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</si>
  <si>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</si>
  <si>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</si>
  <si>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</si>
  <si>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</si>
  <si>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</si>
  <si>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</si>
  <si>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</si>
  <si>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</si>
  <si>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</si>
  <si>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</si>
  <si>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</si>
  <si>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</si>
  <si>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</si>
  <si>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</si>
  <si>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</si>
  <si>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</si>
  <si>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</si>
  <si>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</si>
  <si>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</si>
  <si>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</si>
  <si>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</si>
  <si>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</si>
  <si>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</si>
  <si>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</si>
  <si>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</si>
  <si>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</si>
  <si>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</si>
  <si>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</si>
  <si>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</si>
  <si>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</si>
  <si>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</si>
  <si>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</si>
  <si>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</si>
  <si>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</si>
  <si>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</si>
  <si>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</si>
  <si>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</si>
  <si>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</si>
  <si>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</si>
  <si>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</si>
  <si>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</si>
  <si>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</si>
  <si>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</si>
  <si>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</si>
  <si>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</si>
  <si>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</si>
  <si>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</si>
  <si>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</si>
  <si>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</si>
  <si>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</si>
  <si>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</si>
  <si>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</si>
  <si>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</si>
  <si>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</si>
  <si>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</si>
  <si>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</si>
  <si>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</si>
  <si>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</si>
  <si>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</si>
  <si>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</si>
  <si>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</si>
  <si>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</si>
  <si>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</si>
  <si>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</si>
  <si>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</si>
  <si>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</si>
  <si>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</si>
  <si>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</si>
  <si>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</si>
  <si>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</si>
  <si>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</si>
  <si>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</si>
  <si>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</si>
  <si>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</si>
  <si>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</si>
  <si>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</si>
  <si>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</si>
  <si>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</si>
  <si>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</si>
  <si>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</si>
  <si>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</si>
  <si>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</si>
  <si>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</si>
  <si>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</si>
  <si>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</si>
  <si>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</si>
  <si>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</si>
  <si>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</si>
  <si>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</si>
  <si>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</si>
  <si>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</si>
  <si>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</si>
  <si>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</si>
  <si>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</si>
  <si>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</si>
  <si>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</si>
  <si>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</si>
  <si>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</si>
  <si>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</si>
  <si>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</si>
  <si>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</si>
  <si>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</si>
  <si>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</si>
  <si>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</si>
  <si>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</si>
  <si>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</si>
  <si>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</si>
  <si>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</si>
  <si>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</si>
  <si>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</si>
  <si>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</si>
  <si>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</si>
  <si>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</si>
  <si>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</si>
  <si>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</si>
  <si>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</si>
  <si>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</si>
  <si>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</si>
  <si>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</si>
  <si>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</si>
  <si>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</si>
  <si>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</si>
  <si>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</si>
  <si>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</si>
  <si>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</si>
  <si>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</si>
  <si>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</si>
  <si>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</si>
  <si>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</si>
  <si>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</si>
  <si>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</si>
  <si>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</si>
  <si>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</si>
  <si>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</si>
  <si>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</si>
  <si>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</si>
  <si>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</si>
  <si>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</si>
  <si>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</si>
  <si>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</si>
  <si>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</si>
  <si>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</si>
  <si>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</si>
  <si>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</si>
  <si>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</si>
  <si>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</si>
  <si>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</si>
  <si>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</si>
  <si>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</si>
  <si>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</si>
  <si>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</si>
  <si>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</si>
  <si>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</si>
  <si>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</si>
  <si>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</si>
  <si>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</si>
  <si>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</si>
  <si>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</si>
  <si>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</si>
  <si>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</si>
  <si>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</si>
  <si>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</si>
  <si>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</si>
  <si>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</si>
  <si>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</si>
  <si>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</si>
  <si>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</si>
  <si>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</si>
  <si>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</si>
  <si>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</si>
  <si>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</si>
  <si>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</si>
  <si>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</si>
  <si>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</si>
  <si>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</si>
  <si>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</si>
  <si>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</si>
  <si>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</si>
  <si>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</si>
  <si>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</si>
  <si>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</si>
  <si>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</si>
  <si>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</si>
  <si>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</si>
  <si>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</si>
  <si>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</si>
  <si>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</si>
  <si>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</si>
  <si>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</si>
  <si>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</si>
  <si>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</si>
  <si>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</si>
  <si>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</si>
  <si>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</si>
  <si>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</si>
  <si>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</si>
  <si>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</si>
  <si>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</si>
  <si>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</si>
  <si>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</si>
  <si>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</si>
  <si>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</si>
  <si>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</si>
  <si>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</si>
  <si>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</si>
  <si>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</si>
  <si>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</si>
  <si>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</si>
  <si>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</si>
  <si>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</si>
  <si>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</si>
  <si>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</si>
  <si>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</si>
  <si>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</si>
  <si>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</si>
  <si>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</si>
  <si>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</si>
  <si>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</si>
  <si>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</si>
  <si>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</si>
  <si>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</si>
  <si>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</si>
  <si>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</si>
  <si>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</si>
  <si>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</si>
  <si>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</si>
  <si>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</si>
  <si>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</si>
  <si>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</si>
  <si>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</si>
  <si>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</si>
  <si>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</si>
  <si>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</si>
  <si>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</si>
  <si>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</si>
  <si>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</si>
  <si>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</si>
  <si>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</si>
  <si>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</si>
  <si>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</si>
  <si>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</si>
  <si>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</si>
  <si>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</si>
  <si>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</si>
  <si>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</si>
  <si>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</si>
  <si>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</si>
  <si>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</si>
  <si>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</si>
  <si>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</si>
  <si>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</si>
  <si>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</si>
  <si>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</si>
  <si>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</si>
  <si>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</si>
  <si>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</si>
  <si>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</si>
  <si>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</si>
  <si>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</si>
  <si>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</si>
  <si>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</si>
  <si>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</si>
  <si>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</si>
  <si>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</si>
  <si>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</si>
  <si>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</si>
  <si>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</si>
  <si>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</si>
  <si>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</si>
  <si>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</si>
  <si>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</si>
  <si>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</si>
  <si>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</si>
  <si>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</si>
  <si>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</si>
  <si>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</si>
  <si>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</si>
  <si>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</si>
  <si>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</si>
  <si>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</si>
  <si>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</si>
  <si>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</si>
  <si>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</si>
  <si>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</si>
  <si>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</si>
  <si>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</si>
  <si>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</si>
  <si>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</si>
  <si>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</si>
  <si>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</si>
  <si>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</si>
  <si>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</si>
  <si>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</si>
  <si>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</si>
  <si>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</si>
  <si>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</si>
  <si>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</si>
  <si>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</si>
  <si>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</si>
  <si>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</si>
  <si>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</si>
  <si>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</si>
  <si>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</si>
  <si>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</si>
  <si>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</si>
  <si>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</si>
  <si>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</si>
  <si>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</si>
  <si>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</si>
  <si>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</si>
  <si>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</si>
  <si>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</si>
  <si>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</si>
  <si>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</si>
  <si>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</si>
  <si>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</si>
  <si>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</si>
  <si>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</si>
  <si>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</si>
  <si>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</si>
  <si>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</si>
  <si>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</si>
  <si>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</si>
  <si>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</si>
  <si>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</si>
  <si>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</si>
  <si>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</si>
  <si>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</si>
  <si>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</si>
  <si>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</si>
  <si>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</si>
  <si>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</si>
  <si>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</si>
  <si>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</si>
  <si>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</si>
  <si>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</si>
  <si>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</si>
  <si>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</si>
  <si>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</si>
  <si>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</si>
  <si>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</si>
  <si>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</si>
  <si>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</si>
  <si>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</si>
  <si>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</si>
  <si>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</si>
  <si>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</si>
  <si>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</si>
  <si>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</si>
  <si>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</si>
  <si>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</si>
  <si>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</si>
  <si>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</si>
  <si>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</si>
  <si>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</si>
  <si>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</si>
  <si>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</si>
  <si>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</si>
  <si>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</si>
  <si>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</si>
  <si>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</si>
  <si>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</si>
  <si>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</si>
  <si>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</si>
  <si>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</si>
  <si>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</si>
  <si>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</si>
  <si>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</si>
  <si>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</si>
  <si>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</si>
  <si>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</si>
  <si>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</si>
  <si>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</si>
  <si>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</si>
  <si>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</si>
  <si>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</si>
  <si>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</si>
  <si>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</si>
  <si>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</si>
  <si>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</si>
  <si>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</si>
  <si>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</si>
  <si>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</si>
  <si>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</si>
  <si>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</si>
  <si>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</si>
  <si>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</si>
  <si>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</si>
  <si>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</si>
  <si>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</si>
  <si>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</si>
  <si>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</si>
  <si>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</si>
  <si>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</si>
  <si>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</si>
  <si>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</si>
  <si>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</si>
  <si>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</si>
  <si>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</si>
  <si>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</si>
  <si>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</si>
  <si>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</si>
  <si>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</si>
  <si>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</si>
  <si>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</si>
  <si>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</si>
  <si>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</si>
  <si>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</si>
  <si>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</si>
  <si>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</si>
  <si>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</si>
  <si>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</si>
  <si>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</si>
  <si>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</si>
  <si>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</si>
  <si>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</si>
  <si>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</si>
  <si>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</si>
  <si>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</si>
  <si>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</si>
  <si>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</si>
  <si>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</si>
  <si>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</si>
  <si>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</si>
  <si>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</si>
  <si>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</si>
  <si>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</si>
  <si>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</si>
  <si>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</si>
  <si>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</si>
  <si>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</si>
  <si>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</si>
  <si>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</si>
  <si>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</si>
  <si>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</si>
  <si>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01.01.2015г. - 31.03.2015г.</t>
  </si>
  <si>
    <t>Дата на съставяне:29.05.2015г.</t>
  </si>
  <si>
    <t>Съставител: Солекс Консулт ЕООД……………</t>
  </si>
  <si>
    <t>/Христо Синджирлиев/</t>
  </si>
  <si>
    <t xml:space="preserve">                         /Христо Синджирлиев/</t>
  </si>
  <si>
    <t>29.05.2015 г.</t>
  </si>
  <si>
    <t>Съставител Солекс Консулт ЕООД:</t>
  </si>
  <si>
    <t>/Николай Генчев/</t>
  </si>
  <si>
    <t xml:space="preserve">                              Ръководител (Николай Генчев):</t>
  </si>
  <si>
    <t xml:space="preserve">Дата на съставяне: 29.05.2015г.              </t>
  </si>
  <si>
    <t>Съставител (Солекс Консулт ЕООД):</t>
  </si>
  <si>
    <t xml:space="preserve">                                       /Христо Синджирлиев/</t>
  </si>
  <si>
    <t>Ръководител   (Николай Генчев):</t>
  </si>
  <si>
    <t xml:space="preserve">Дата  на съставяне: 29.05.2015г.                                                                                                                        </t>
  </si>
  <si>
    <t xml:space="preserve"> Ръководител (Николай Генчев):…………..</t>
  </si>
  <si>
    <t xml:space="preserve">Съставител( Солекс Консулт ЕООД): ……… </t>
  </si>
  <si>
    <t>Дата на съставяне: 29.05.2015г.</t>
  </si>
  <si>
    <t>Съставител(Солекс Консулт ЕООД):……………….</t>
  </si>
  <si>
    <t>Ръководител ( Николай Генчев):……………..</t>
  </si>
  <si>
    <t xml:space="preserve">  Ръководител (Николай Генчев):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</si>
</sst>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E110" sqref="E11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2" t="s">
        <v>1</v>
      </c>
      <c r="B3" s="532"/>
      <c r="C3" s="532"/>
      <c r="D3" s="532"/>
      <c r="E3" s="14" t="s">
        <v>2</v>
      </c>
      <c r="F3" s="15" t="s">
        <v>3</v>
      </c>
      <c r="G3" s="10"/>
      <c r="H3" s="16">
        <v>822105378</v>
      </c>
    </row>
    <row r="4" spans="1:8" ht="15" customHeight="1">
      <c r="A4" s="532" t="s">
        <v>4</v>
      </c>
      <c r="B4" s="532"/>
      <c r="C4" s="532"/>
      <c r="D4" s="532"/>
      <c r="E4" s="17" t="s">
        <v>5</v>
      </c>
      <c r="F4" s="533" t="s">
        <v>6</v>
      </c>
      <c r="G4" s="533"/>
      <c r="H4" s="16" t="s">
        <v>7</v>
      </c>
    </row>
    <row r="5" spans="1:8" ht="15" customHeight="1">
      <c r="A5" s="532" t="s">
        <v>8</v>
      </c>
      <c r="B5" s="532"/>
      <c r="C5" s="532"/>
      <c r="D5" s="532"/>
      <c r="E5" s="18" t="s">
        <v>881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1644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3160</v>
      </c>
      <c r="D12" s="45">
        <v>3285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55</v>
      </c>
      <c r="D13" s="45">
        <v>55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344</v>
      </c>
      <c r="D14" s="45">
        <v>355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111</v>
      </c>
      <c r="D15" s="45">
        <v>117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22</v>
      </c>
      <c r="D16" s="45">
        <v>24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/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133</v>
      </c>
      <c r="D18" s="45">
        <v>141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5469</v>
      </c>
      <c r="D19" s="59">
        <f>SUM(D11:D18)</f>
        <v>5621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18136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15952</v>
      </c>
      <c r="H24" s="47">
        <v>15952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21916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1755</v>
      </c>
      <c r="H27" s="53">
        <f>SUM(H28:H30)</f>
        <v>1428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1755</v>
      </c>
      <c r="H28" s="47">
        <v>1428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139</v>
      </c>
      <c r="H31" s="47">
        <v>327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1894</v>
      </c>
      <c r="H33" s="53">
        <f>H27+H31+H32</f>
        <v>1755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24752</v>
      </c>
      <c r="H36" s="53">
        <f>H25+H17+H33</f>
        <v>24613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>
        <v>147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25</v>
      </c>
      <c r="D54" s="45">
        <v>25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5494</v>
      </c>
      <c r="D55" s="59">
        <f>D19+D20+D21+D27+D32+D45+D51+D53+D54</f>
        <v>5646</v>
      </c>
      <c r="E55" s="40" t="s">
        <v>175</v>
      </c>
      <c r="F55" s="76" t="s">
        <v>176</v>
      </c>
      <c r="G55" s="53">
        <f>G49+G51+G52+G53+G54</f>
        <v>147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5472</v>
      </c>
      <c r="D58" s="45">
        <v>5462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2946</v>
      </c>
      <c r="D59" s="45">
        <v>3108</v>
      </c>
      <c r="E59" s="62" t="s">
        <v>184</v>
      </c>
      <c r="F59" s="46" t="s">
        <v>185</v>
      </c>
      <c r="G59" s="47">
        <v>4626</v>
      </c>
      <c r="H59" s="47">
        <v>4018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1983</v>
      </c>
      <c r="D61" s="45">
        <v>1652</v>
      </c>
      <c r="E61" s="49" t="s">
        <v>192</v>
      </c>
      <c r="F61" s="92" t="s">
        <v>193</v>
      </c>
      <c r="G61" s="53">
        <f>SUM(G62:G68)</f>
        <v>3479</v>
      </c>
      <c r="H61" s="53">
        <f>SUM(H62:H68)</f>
        <v>5772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10401</v>
      </c>
      <c r="D64" s="59">
        <f>SUM(D58:D63)</f>
        <v>10222</v>
      </c>
      <c r="E64" s="40" t="s">
        <v>203</v>
      </c>
      <c r="F64" s="46" t="s">
        <v>204</v>
      </c>
      <c r="G64" s="47">
        <v>3048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210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156</v>
      </c>
      <c r="H66" s="47">
        <v>177</v>
      </c>
    </row>
    <row r="67" spans="1:8" ht="15">
      <c r="A67" s="38" t="s">
        <v>210</v>
      </c>
      <c r="B67" s="44" t="s">
        <v>211</v>
      </c>
      <c r="C67" s="45">
        <v>3127</v>
      </c>
      <c r="D67" s="45">
        <v>3126</v>
      </c>
      <c r="E67" s="40" t="s">
        <v>212</v>
      </c>
      <c r="F67" s="46" t="s">
        <v>213</v>
      </c>
      <c r="G67" s="47">
        <v>54</v>
      </c>
      <c r="H67" s="47">
        <v>52</v>
      </c>
    </row>
    <row r="68" spans="1:8" ht="15">
      <c r="A68" s="38" t="s">
        <v>214</v>
      </c>
      <c r="B68" s="44" t="s">
        <v>215</v>
      </c>
      <c r="C68" s="45">
        <v>8617</v>
      </c>
      <c r="D68" s="45">
        <v>7931</v>
      </c>
      <c r="E68" s="40" t="s">
        <v>216</v>
      </c>
      <c r="F68" s="46" t="s">
        <v>217</v>
      </c>
      <c r="G68" s="47">
        <v>11</v>
      </c>
      <c r="H68" s="47">
        <v>9</v>
      </c>
    </row>
    <row r="69" spans="1:8" ht="15">
      <c r="A69" s="38" t="s">
        <v>218</v>
      </c>
      <c r="B69" s="44" t="s">
        <v>219</v>
      </c>
      <c r="C69" s="45">
        <v>2203</v>
      </c>
      <c r="D69" s="45">
        <v>2463</v>
      </c>
      <c r="E69" s="62" t="s">
        <v>81</v>
      </c>
      <c r="F69" s="46" t="s">
        <v>220</v>
      </c>
      <c r="G69" s="47">
        <v>6</v>
      </c>
      <c r="H69" s="47">
        <v>7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8111</v>
      </c>
      <c r="H71" s="94">
        <f>H59+H60+H61+H69+H70</f>
        <v>9797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224</v>
      </c>
      <c r="D72" s="45">
        <v>290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87</v>
      </c>
      <c r="D74" s="45">
        <v>82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14258</v>
      </c>
      <c r="D75" s="59">
        <f>SUM(D67:D74)</f>
        <v>13892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8111</v>
      </c>
      <c r="H79" s="106">
        <f>H71+H74+H75+H76</f>
        <v>9797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83</v>
      </c>
      <c r="D87" s="45">
        <v>144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2665</v>
      </c>
      <c r="D88" s="45">
        <v>4544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2857</v>
      </c>
      <c r="D91" s="59">
        <f>SUM(D87:D90)</f>
        <v>4797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27516</v>
      </c>
      <c r="D93" s="59">
        <f>D64+D75+D84+D91+D92</f>
        <v>28911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33010</v>
      </c>
      <c r="D94" s="113">
        <f>D93+D55</f>
        <v>34557</v>
      </c>
      <c r="E94" s="114" t="s">
        <v>273</v>
      </c>
      <c r="F94" s="115" t="s">
        <v>274</v>
      </c>
      <c r="G94" s="116">
        <f>G36+G39+G55+G79</f>
        <v>33010</v>
      </c>
      <c r="H94" s="116">
        <f>H36+H39+H55+H79</f>
        <v>34557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882</v>
      </c>
      <c r="B98" s="124"/>
      <c r="C98" s="534" t="s">
        <v>883</v>
      </c>
      <c r="D98" s="534"/>
      <c r="E98" s="534"/>
      <c r="F98" s="8"/>
      <c r="G98" s="9"/>
      <c r="H98" s="10"/>
      <c r="M98" s="67"/>
    </row>
    <row r="99" spans="1:8" ht="15">
      <c r="A99" s="1" t="s">
        <v>276</v>
      </c>
      <c r="C99" s="126"/>
      <c r="D99" s="127"/>
      <c r="E99" s="126" t="s">
        <v>885</v>
      </c>
      <c r="F99" s="8"/>
      <c r="G99" s="9"/>
      <c r="H99" s="10"/>
    </row>
    <row r="100" spans="1:5" ht="15" customHeight="1">
      <c r="A100" s="128"/>
      <c r="B100" s="128"/>
      <c r="C100" s="534" t="s">
        <v>277</v>
      </c>
      <c r="D100" s="534"/>
      <c r="E100" s="534"/>
    </row>
    <row r="101" ht="12.75">
      <c r="E101" s="1" t="s">
        <v>888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5">
      <selection activeCell="E47" sqref="E47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6" t="s">
        <v>278</v>
      </c>
      <c r="B1" s="536"/>
      <c r="C1" s="536"/>
      <c r="D1" s="536"/>
      <c r="E1" s="536"/>
      <c r="F1" s="536"/>
      <c r="G1" s="131"/>
      <c r="H1" s="131"/>
    </row>
    <row r="2" spans="1:8" ht="15" customHeight="1">
      <c r="A2" s="132" t="s">
        <v>279</v>
      </c>
      <c r="B2" s="537" t="str">
        <f>'справка №1-БАЛАНС'!E3</f>
        <v> КАУЧУК АД</v>
      </c>
      <c r="C2" s="537"/>
      <c r="D2" s="537"/>
      <c r="E2" s="537"/>
      <c r="F2" s="538" t="s">
        <v>280</v>
      </c>
      <c r="G2" s="538"/>
      <c r="H2" s="133">
        <f>'справка №1-БАЛАНС'!H3</f>
        <v>822105378</v>
      </c>
    </row>
    <row r="3" spans="1:8" ht="15" customHeight="1">
      <c r="A3" s="132" t="s">
        <v>281</v>
      </c>
      <c r="B3" s="537" t="str">
        <f>'справка №1-БАЛАНС'!E4</f>
        <v>консолидиран</v>
      </c>
      <c r="C3" s="537"/>
      <c r="D3" s="537"/>
      <c r="E3" s="537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39" t="str">
        <f>'справка №1-БАЛАНС'!E5</f>
        <v>01.01.2015г. - 31.03.2015г.</v>
      </c>
      <c r="C4" s="539"/>
      <c r="D4" s="539"/>
      <c r="E4" s="136"/>
      <c r="F4" s="137"/>
      <c r="G4" s="131"/>
      <c r="H4" s="138" t="s">
        <v>282</v>
      </c>
    </row>
    <row r="5" spans="1:8" ht="24">
      <c r="A5" s="139" t="s">
        <v>283</v>
      </c>
      <c r="B5" s="140" t="s">
        <v>11</v>
      </c>
      <c r="C5" s="139" t="s">
        <v>12</v>
      </c>
      <c r="D5" s="141" t="s">
        <v>16</v>
      </c>
      <c r="E5" s="139" t="s">
        <v>284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285</v>
      </c>
      <c r="B7" s="143"/>
      <c r="C7" s="144"/>
      <c r="D7" s="144"/>
      <c r="E7" s="143" t="s">
        <v>286</v>
      </c>
      <c r="F7" s="145"/>
      <c r="G7" s="146"/>
      <c r="H7" s="146"/>
    </row>
    <row r="8" spans="1:8" ht="12">
      <c r="A8" s="147" t="s">
        <v>287</v>
      </c>
      <c r="B8" s="147"/>
      <c r="C8" s="148"/>
      <c r="D8" s="149"/>
      <c r="E8" s="147" t="s">
        <v>288</v>
      </c>
      <c r="F8" s="145"/>
      <c r="G8" s="146"/>
      <c r="H8" s="146"/>
    </row>
    <row r="9" spans="1:8" ht="12">
      <c r="A9" s="150" t="s">
        <v>289</v>
      </c>
      <c r="B9" s="151" t="s">
        <v>290</v>
      </c>
      <c r="C9" s="152">
        <v>4238</v>
      </c>
      <c r="D9" s="152">
        <v>5144</v>
      </c>
      <c r="E9" s="150" t="s">
        <v>291</v>
      </c>
      <c r="F9" s="153" t="s">
        <v>292</v>
      </c>
      <c r="G9" s="154">
        <v>5086</v>
      </c>
      <c r="H9" s="154">
        <v>6334</v>
      </c>
    </row>
    <row r="10" spans="1:8" ht="12">
      <c r="A10" s="150" t="s">
        <v>293</v>
      </c>
      <c r="B10" s="151" t="s">
        <v>294</v>
      </c>
      <c r="C10" s="152">
        <v>193</v>
      </c>
      <c r="D10" s="152">
        <v>279</v>
      </c>
      <c r="E10" s="150" t="s">
        <v>295</v>
      </c>
      <c r="F10" s="153" t="s">
        <v>296</v>
      </c>
      <c r="G10" s="154"/>
      <c r="H10" s="154"/>
    </row>
    <row r="11" spans="1:8" ht="12">
      <c r="A11" s="150" t="s">
        <v>297</v>
      </c>
      <c r="B11" s="151" t="s">
        <v>298</v>
      </c>
      <c r="C11" s="152">
        <v>153</v>
      </c>
      <c r="D11" s="152">
        <v>152</v>
      </c>
      <c r="E11" s="155" t="s">
        <v>299</v>
      </c>
      <c r="F11" s="153" t="s">
        <v>300</v>
      </c>
      <c r="G11" s="154"/>
      <c r="H11" s="154"/>
    </row>
    <row r="12" spans="1:8" ht="12">
      <c r="A12" s="150" t="s">
        <v>301</v>
      </c>
      <c r="B12" s="151" t="s">
        <v>302</v>
      </c>
      <c r="C12" s="152">
        <v>427</v>
      </c>
      <c r="D12" s="152">
        <v>403</v>
      </c>
      <c r="E12" s="155" t="s">
        <v>81</v>
      </c>
      <c r="F12" s="153" t="s">
        <v>303</v>
      </c>
      <c r="G12" s="154">
        <v>339</v>
      </c>
      <c r="H12" s="154">
        <v>64</v>
      </c>
    </row>
    <row r="13" spans="1:18" ht="12">
      <c r="A13" s="150" t="s">
        <v>304</v>
      </c>
      <c r="B13" s="151" t="s">
        <v>305</v>
      </c>
      <c r="C13" s="152">
        <v>74</v>
      </c>
      <c r="D13" s="152">
        <v>70</v>
      </c>
      <c r="E13" s="156" t="s">
        <v>54</v>
      </c>
      <c r="F13" s="157" t="s">
        <v>306</v>
      </c>
      <c r="G13" s="146">
        <f>SUM(G9:G12)</f>
        <v>5425</v>
      </c>
      <c r="H13" s="146">
        <f>SUM(H9:H12)</f>
        <v>6398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307</v>
      </c>
      <c r="B14" s="151" t="s">
        <v>308</v>
      </c>
      <c r="C14" s="152">
        <v>311</v>
      </c>
      <c r="D14" s="152">
        <v>47</v>
      </c>
      <c r="E14" s="155"/>
      <c r="F14" s="158"/>
      <c r="G14" s="159"/>
      <c r="H14" s="159"/>
    </row>
    <row r="15" spans="1:8" ht="24">
      <c r="A15" s="150" t="s">
        <v>309</v>
      </c>
      <c r="B15" s="151" t="s">
        <v>310</v>
      </c>
      <c r="C15" s="160">
        <v>-169</v>
      </c>
      <c r="D15" s="160"/>
      <c r="E15" s="147" t="s">
        <v>311</v>
      </c>
      <c r="F15" s="161" t="s">
        <v>312</v>
      </c>
      <c r="G15" s="154"/>
      <c r="H15" s="154"/>
    </row>
    <row r="16" spans="1:8" ht="12">
      <c r="A16" s="150" t="s">
        <v>313</v>
      </c>
      <c r="B16" s="151" t="s">
        <v>314</v>
      </c>
      <c r="C16" s="160">
        <v>8</v>
      </c>
      <c r="D16" s="160">
        <v>136</v>
      </c>
      <c r="E16" s="150" t="s">
        <v>315</v>
      </c>
      <c r="F16" s="158" t="s">
        <v>316</v>
      </c>
      <c r="G16" s="162"/>
      <c r="H16" s="162"/>
    </row>
    <row r="17" spans="1:8" ht="12">
      <c r="A17" s="163" t="s">
        <v>317</v>
      </c>
      <c r="B17" s="151" t="s">
        <v>318</v>
      </c>
      <c r="C17" s="164"/>
      <c r="D17" s="164"/>
      <c r="E17" s="147"/>
      <c r="F17" s="145"/>
      <c r="G17" s="159"/>
      <c r="H17" s="159"/>
    </row>
    <row r="18" spans="1:8" ht="12">
      <c r="A18" s="163" t="s">
        <v>319</v>
      </c>
      <c r="B18" s="151" t="s">
        <v>320</v>
      </c>
      <c r="C18" s="164"/>
      <c r="D18" s="164"/>
      <c r="E18" s="147" t="s">
        <v>321</v>
      </c>
      <c r="F18" s="145"/>
      <c r="G18" s="159"/>
      <c r="H18" s="159"/>
    </row>
    <row r="19" spans="1:15" ht="12">
      <c r="A19" s="156" t="s">
        <v>54</v>
      </c>
      <c r="B19" s="165" t="s">
        <v>322</v>
      </c>
      <c r="C19" s="166">
        <f>SUM(C9:C15)+C16</f>
        <v>5235</v>
      </c>
      <c r="D19" s="166">
        <f>SUM(D9:D15)+D16</f>
        <v>6231</v>
      </c>
      <c r="E19" s="145" t="s">
        <v>323</v>
      </c>
      <c r="F19" s="158" t="s">
        <v>324</v>
      </c>
      <c r="G19" s="154"/>
      <c r="H19" s="154"/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325</v>
      </c>
      <c r="F20" s="158" t="s">
        <v>326</v>
      </c>
      <c r="G20" s="154"/>
      <c r="H20" s="154"/>
    </row>
    <row r="21" spans="1:8" ht="24">
      <c r="A21" s="147" t="s">
        <v>327</v>
      </c>
      <c r="B21" s="168"/>
      <c r="C21" s="167"/>
      <c r="D21" s="167"/>
      <c r="E21" s="150" t="s">
        <v>328</v>
      </c>
      <c r="F21" s="158" t="s">
        <v>329</v>
      </c>
      <c r="G21" s="154"/>
      <c r="H21" s="154"/>
    </row>
    <row r="22" spans="1:8" ht="24">
      <c r="A22" s="145" t="s">
        <v>330</v>
      </c>
      <c r="B22" s="168" t="s">
        <v>331</v>
      </c>
      <c r="C22" s="152">
        <v>46</v>
      </c>
      <c r="D22" s="152">
        <v>39</v>
      </c>
      <c r="E22" s="145" t="s">
        <v>332</v>
      </c>
      <c r="F22" s="158" t="s">
        <v>333</v>
      </c>
      <c r="G22" s="154">
        <v>20</v>
      </c>
      <c r="H22" s="154"/>
    </row>
    <row r="23" spans="1:8" ht="24">
      <c r="A23" s="150" t="s">
        <v>334</v>
      </c>
      <c r="B23" s="168" t="s">
        <v>335</v>
      </c>
      <c r="C23" s="152"/>
      <c r="D23" s="152"/>
      <c r="E23" s="150" t="s">
        <v>336</v>
      </c>
      <c r="F23" s="158" t="s">
        <v>337</v>
      </c>
      <c r="G23" s="154"/>
      <c r="H23" s="154"/>
    </row>
    <row r="24" spans="1:18" ht="12">
      <c r="A24" s="150" t="s">
        <v>338</v>
      </c>
      <c r="B24" s="168" t="s">
        <v>339</v>
      </c>
      <c r="C24" s="152"/>
      <c r="D24" s="152"/>
      <c r="E24" s="156" t="s">
        <v>106</v>
      </c>
      <c r="F24" s="161" t="s">
        <v>340</v>
      </c>
      <c r="G24" s="146">
        <f>SUM(G19:G23)</f>
        <v>20</v>
      </c>
      <c r="H24" s="146">
        <f>SUM(H19:H23)</f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341</v>
      </c>
      <c r="C25" s="152">
        <v>25</v>
      </c>
      <c r="D25" s="152">
        <v>17</v>
      </c>
      <c r="E25" s="163"/>
      <c r="F25" s="145"/>
      <c r="G25" s="159"/>
      <c r="H25" s="159"/>
    </row>
    <row r="26" spans="1:14" ht="12">
      <c r="A26" s="156" t="s">
        <v>79</v>
      </c>
      <c r="B26" s="169" t="s">
        <v>342</v>
      </c>
      <c r="C26" s="166">
        <f>SUM(C22:C25)</f>
        <v>71</v>
      </c>
      <c r="D26" s="166">
        <f>SUM(D22:D25)</f>
        <v>56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343</v>
      </c>
      <c r="B28" s="140" t="s">
        <v>344</v>
      </c>
      <c r="C28" s="149">
        <f>C26+C19</f>
        <v>5306</v>
      </c>
      <c r="D28" s="149">
        <f>D26+D19</f>
        <v>6287</v>
      </c>
      <c r="E28" s="143" t="s">
        <v>345</v>
      </c>
      <c r="F28" s="161" t="s">
        <v>346</v>
      </c>
      <c r="G28" s="146">
        <f>G13+G15+G24</f>
        <v>5445</v>
      </c>
      <c r="H28" s="146">
        <f>H13+H15+H24</f>
        <v>6398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347</v>
      </c>
      <c r="B30" s="140" t="s">
        <v>348</v>
      </c>
      <c r="C30" s="149">
        <f>IF((G28-C28)&gt;0,G28-C28,0)</f>
        <v>139</v>
      </c>
      <c r="D30" s="149">
        <f>IF((H28-D28)&gt;0,H28-D28,0)</f>
        <v>111</v>
      </c>
      <c r="E30" s="143" t="s">
        <v>349</v>
      </c>
      <c r="F30" s="161" t="s">
        <v>350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351</v>
      </c>
      <c r="B31" s="169" t="s">
        <v>352</v>
      </c>
      <c r="C31" s="152"/>
      <c r="D31" s="152"/>
      <c r="E31" s="147" t="s">
        <v>353</v>
      </c>
      <c r="F31" s="158" t="s">
        <v>354</v>
      </c>
      <c r="G31" s="154"/>
      <c r="H31" s="154"/>
    </row>
    <row r="32" spans="1:8" ht="12">
      <c r="A32" s="147" t="s">
        <v>355</v>
      </c>
      <c r="B32" s="172" t="s">
        <v>356</v>
      </c>
      <c r="C32" s="152"/>
      <c r="D32" s="152"/>
      <c r="E32" s="147" t="s">
        <v>357</v>
      </c>
      <c r="F32" s="158" t="s">
        <v>358</v>
      </c>
      <c r="G32" s="154"/>
      <c r="H32" s="154">
        <v>15</v>
      </c>
    </row>
    <row r="33" spans="1:18" ht="12">
      <c r="A33" s="173" t="s">
        <v>359</v>
      </c>
      <c r="B33" s="169" t="s">
        <v>360</v>
      </c>
      <c r="C33" s="166">
        <f>C28+C31+C32</f>
        <v>5306</v>
      </c>
      <c r="D33" s="166">
        <f>D28+D31+D32</f>
        <v>6287</v>
      </c>
      <c r="E33" s="143" t="s">
        <v>361</v>
      </c>
      <c r="F33" s="161" t="s">
        <v>362</v>
      </c>
      <c r="G33" s="170">
        <f>G32+G31+G28</f>
        <v>5445</v>
      </c>
      <c r="H33" s="170">
        <f>H32+H31+H28</f>
        <v>6413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363</v>
      </c>
      <c r="B34" s="140" t="s">
        <v>364</v>
      </c>
      <c r="C34" s="149">
        <f>IF((G33-C33)&gt;0,G33-C33,0)</f>
        <v>139</v>
      </c>
      <c r="D34" s="149">
        <f>IF((H33-D33)&gt;0,H33-D33,0)</f>
        <v>126</v>
      </c>
      <c r="E34" s="173" t="s">
        <v>365</v>
      </c>
      <c r="F34" s="161" t="s">
        <v>366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367</v>
      </c>
      <c r="B35" s="169" t="s">
        <v>368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369</v>
      </c>
      <c r="B36" s="168" t="s">
        <v>370</v>
      </c>
      <c r="C36" s="152"/>
      <c r="D36" s="152"/>
      <c r="E36" s="174"/>
      <c r="F36" s="145"/>
      <c r="G36" s="159"/>
      <c r="H36" s="159"/>
    </row>
    <row r="37" spans="1:8" ht="24">
      <c r="A37" s="175" t="s">
        <v>371</v>
      </c>
      <c r="B37" s="176" t="s">
        <v>372</v>
      </c>
      <c r="C37" s="177"/>
      <c r="D37" s="177"/>
      <c r="E37" s="174"/>
      <c r="F37" s="158"/>
      <c r="G37" s="159"/>
      <c r="H37" s="159"/>
    </row>
    <row r="38" spans="1:8" ht="12">
      <c r="A38" s="178" t="s">
        <v>373</v>
      </c>
      <c r="B38" s="176" t="s">
        <v>374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375</v>
      </c>
      <c r="B39" s="181" t="s">
        <v>376</v>
      </c>
      <c r="C39" s="182">
        <f>+IF((G33-C33-C35)&gt;0,G33-C33-C35,0)</f>
        <v>139</v>
      </c>
      <c r="D39" s="182">
        <f>+IF((H33-D33-D35)&gt;0,H33-D33-D35,0)</f>
        <v>126</v>
      </c>
      <c r="E39" s="183" t="s">
        <v>377</v>
      </c>
      <c r="F39" s="184" t="s">
        <v>378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379</v>
      </c>
      <c r="B40" s="142" t="s">
        <v>380</v>
      </c>
      <c r="C40" s="186"/>
      <c r="D40" s="186"/>
      <c r="E40" s="143" t="s">
        <v>379</v>
      </c>
      <c r="F40" s="184" t="s">
        <v>381</v>
      </c>
      <c r="G40" s="154"/>
      <c r="H40" s="154"/>
    </row>
    <row r="41" spans="1:18" ht="12" customHeight="1">
      <c r="A41" s="143" t="s">
        <v>382</v>
      </c>
      <c r="B41" s="139" t="s">
        <v>383</v>
      </c>
      <c r="C41" s="144">
        <f>IF(C39-C40&gt;0,C39-C40,0)</f>
        <v>139</v>
      </c>
      <c r="D41" s="144">
        <f>IF(D39-D40&gt;0,D39-D40,0)</f>
        <v>126</v>
      </c>
      <c r="E41" s="143" t="s">
        <v>384</v>
      </c>
      <c r="F41" s="184" t="s">
        <v>385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386</v>
      </c>
      <c r="B42" s="139" t="s">
        <v>387</v>
      </c>
      <c r="C42" s="170">
        <f>C33+C35+C39</f>
        <v>5445</v>
      </c>
      <c r="D42" s="170">
        <f>D33+D35+D39</f>
        <v>6413</v>
      </c>
      <c r="E42" s="173" t="s">
        <v>388</v>
      </c>
      <c r="F42" s="181" t="s">
        <v>389</v>
      </c>
      <c r="G42" s="170">
        <f>G39+G33</f>
        <v>5445</v>
      </c>
      <c r="H42" s="170">
        <f>H39+H33</f>
        <v>6413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0" t="s">
        <v>390</v>
      </c>
      <c r="B45" s="540"/>
      <c r="C45" s="540"/>
      <c r="D45" s="540"/>
      <c r="E45" s="540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887</v>
      </c>
      <c r="F46" s="190"/>
      <c r="G46" s="188"/>
      <c r="H46" s="188"/>
    </row>
    <row r="47" spans="1:8" ht="12">
      <c r="A47" s="136"/>
      <c r="B47" s="187"/>
      <c r="C47" s="188"/>
      <c r="D47" s="188"/>
      <c r="E47" s="189" t="s">
        <v>884</v>
      </c>
      <c r="F47" s="190"/>
      <c r="G47" s="188"/>
      <c r="H47" s="188"/>
    </row>
    <row r="48" spans="1:15" ht="12" customHeight="1">
      <c r="A48" s="191" t="s">
        <v>391</v>
      </c>
      <c r="B48" s="192" t="s">
        <v>886</v>
      </c>
      <c r="C48" s="192"/>
      <c r="D48" s="535" t="s">
        <v>889</v>
      </c>
      <c r="E48" s="535"/>
      <c r="F48" s="535"/>
      <c r="G48" s="535"/>
      <c r="H48" s="535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52" sqref="B5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1" t="s">
        <v>392</v>
      </c>
      <c r="B2" s="541"/>
      <c r="C2" s="541"/>
      <c r="D2" s="541"/>
      <c r="E2" s="541"/>
      <c r="F2" s="54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393</v>
      </c>
      <c r="B4" s="200" t="str">
        <f>'справка №1-БАЛАНС'!E3</f>
        <v> КАУЧУК АД</v>
      </c>
      <c r="C4" s="201" t="s">
        <v>280</v>
      </c>
      <c r="D4" s="201">
        <f>'справка №1-БАЛАНС'!H3</f>
        <v>822105378</v>
      </c>
      <c r="E4" s="199"/>
      <c r="F4" s="199"/>
    </row>
    <row r="5" spans="1:4" ht="15">
      <c r="A5" s="200" t="s">
        <v>281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01.01.2015г. - 31.03.2015г.</v>
      </c>
      <c r="C6" s="205"/>
      <c r="D6" s="206" t="s">
        <v>282</v>
      </c>
      <c r="F6" s="207"/>
    </row>
    <row r="7" spans="1:6" ht="33.75" customHeight="1">
      <c r="A7" s="208" t="s">
        <v>394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395</v>
      </c>
      <c r="B9" s="213"/>
      <c r="C9" s="214"/>
      <c r="D9" s="214"/>
      <c r="E9" s="215"/>
      <c r="F9" s="215"/>
    </row>
    <row r="10" spans="1:6" ht="12">
      <c r="A10" s="216" t="s">
        <v>396</v>
      </c>
      <c r="B10" s="217" t="s">
        <v>397</v>
      </c>
      <c r="C10" s="218">
        <v>5553</v>
      </c>
      <c r="D10" s="218">
        <v>6283</v>
      </c>
      <c r="E10" s="215"/>
      <c r="F10" s="215"/>
    </row>
    <row r="11" spans="1:13" ht="12">
      <c r="A11" s="216" t="s">
        <v>398</v>
      </c>
      <c r="B11" s="217" t="s">
        <v>399</v>
      </c>
      <c r="C11" s="218">
        <v>-7482</v>
      </c>
      <c r="D11" s="218">
        <v>-6188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400</v>
      </c>
      <c r="B12" s="217" t="s">
        <v>401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402</v>
      </c>
      <c r="B13" s="217" t="s">
        <v>403</v>
      </c>
      <c r="C13" s="218">
        <v>-495</v>
      </c>
      <c r="D13" s="218">
        <v>-190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404</v>
      </c>
      <c r="B14" s="217" t="s">
        <v>405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406</v>
      </c>
      <c r="B15" s="217" t="s">
        <v>407</v>
      </c>
      <c r="C15" s="218"/>
      <c r="D15" s="218"/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408</v>
      </c>
      <c r="B16" s="217" t="s">
        <v>409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410</v>
      </c>
      <c r="B17" s="217" t="s">
        <v>411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412</v>
      </c>
      <c r="B18" s="222" t="s">
        <v>413</v>
      </c>
      <c r="C18" s="218">
        <v>1</v>
      </c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414</v>
      </c>
      <c r="B19" s="217" t="s">
        <v>415</v>
      </c>
      <c r="C19" s="218">
        <v>-68</v>
      </c>
      <c r="D19" s="218">
        <v>-92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416</v>
      </c>
      <c r="B20" s="224" t="s">
        <v>417</v>
      </c>
      <c r="C20" s="214">
        <f>SUM(C10:C19)</f>
        <v>-2491</v>
      </c>
      <c r="D20" s="214">
        <f>SUM(D10:D19)</f>
        <v>-187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418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419</v>
      </c>
      <c r="B22" s="217" t="s">
        <v>420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421</v>
      </c>
      <c r="B23" s="217" t="s">
        <v>422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423</v>
      </c>
      <c r="B24" s="217" t="s">
        <v>424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425</v>
      </c>
      <c r="B25" s="217" t="s">
        <v>426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427</v>
      </c>
      <c r="B26" s="217" t="s">
        <v>428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429</v>
      </c>
      <c r="B27" s="217" t="s">
        <v>430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431</v>
      </c>
      <c r="B28" s="217" t="s">
        <v>432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433</v>
      </c>
      <c r="B29" s="217" t="s">
        <v>434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412</v>
      </c>
      <c r="B30" s="217" t="s">
        <v>435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436</v>
      </c>
      <c r="B31" s="217" t="s">
        <v>437</v>
      </c>
      <c r="C31" s="218"/>
      <c r="D31" s="218">
        <v>15</v>
      </c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438</v>
      </c>
      <c r="B32" s="224" t="s">
        <v>439</v>
      </c>
      <c r="C32" s="214">
        <f>SUM(C22:C31)</f>
        <v>0</v>
      </c>
      <c r="D32" s="214">
        <f>SUM(D22:D31)</f>
        <v>15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440</v>
      </c>
      <c r="B33" s="225"/>
      <c r="C33" s="226"/>
      <c r="D33" s="226"/>
      <c r="E33" s="215"/>
      <c r="F33" s="215"/>
    </row>
    <row r="34" spans="1:6" ht="12">
      <c r="A34" s="216" t="s">
        <v>441</v>
      </c>
      <c r="B34" s="217" t="s">
        <v>442</v>
      </c>
      <c r="C34" s="218"/>
      <c r="D34" s="218"/>
      <c r="E34" s="215"/>
      <c r="F34" s="215"/>
    </row>
    <row r="35" spans="1:6" ht="12">
      <c r="A35" s="221" t="s">
        <v>443</v>
      </c>
      <c r="B35" s="217" t="s">
        <v>444</v>
      </c>
      <c r="C35" s="218"/>
      <c r="D35" s="218"/>
      <c r="E35" s="215"/>
      <c r="F35" s="215"/>
    </row>
    <row r="36" spans="1:6" ht="12">
      <c r="A36" s="216" t="s">
        <v>445</v>
      </c>
      <c r="B36" s="217" t="s">
        <v>446</v>
      </c>
      <c r="C36" s="218">
        <v>4266</v>
      </c>
      <c r="D36" s="218">
        <v>3692</v>
      </c>
      <c r="E36" s="215"/>
      <c r="F36" s="215"/>
    </row>
    <row r="37" spans="1:6" ht="12">
      <c r="A37" s="216" t="s">
        <v>447</v>
      </c>
      <c r="B37" s="217" t="s">
        <v>448</v>
      </c>
      <c r="C37" s="218">
        <v>-3657</v>
      </c>
      <c r="D37" s="218"/>
      <c r="E37" s="215"/>
      <c r="F37" s="215"/>
    </row>
    <row r="38" spans="1:6" ht="12">
      <c r="A38" s="216" t="s">
        <v>449</v>
      </c>
      <c r="B38" s="217" t="s">
        <v>450</v>
      </c>
      <c r="C38" s="218"/>
      <c r="D38" s="218"/>
      <c r="E38" s="215"/>
      <c r="F38" s="215"/>
    </row>
    <row r="39" spans="1:6" ht="12">
      <c r="A39" s="216" t="s">
        <v>451</v>
      </c>
      <c r="B39" s="217" t="s">
        <v>452</v>
      </c>
      <c r="C39" s="218">
        <v>-58</v>
      </c>
      <c r="D39" s="218">
        <v>-39</v>
      </c>
      <c r="E39" s="215"/>
      <c r="F39" s="215"/>
    </row>
    <row r="40" spans="1:6" ht="12">
      <c r="A40" s="216" t="s">
        <v>453</v>
      </c>
      <c r="B40" s="217" t="s">
        <v>454</v>
      </c>
      <c r="C40" s="218"/>
      <c r="D40" s="218"/>
      <c r="E40" s="215"/>
      <c r="F40" s="215"/>
    </row>
    <row r="41" spans="1:8" ht="12">
      <c r="A41" s="216" t="s">
        <v>455</v>
      </c>
      <c r="B41" s="217" t="s">
        <v>456</v>
      </c>
      <c r="C41" s="218"/>
      <c r="D41" s="218">
        <v>-9</v>
      </c>
      <c r="E41" s="215"/>
      <c r="F41" s="215"/>
      <c r="G41" s="220"/>
      <c r="H41" s="220"/>
    </row>
    <row r="42" spans="1:8" ht="12">
      <c r="A42" s="223" t="s">
        <v>457</v>
      </c>
      <c r="B42" s="224" t="s">
        <v>458</v>
      </c>
      <c r="C42" s="214">
        <f>SUM(C34:C41)</f>
        <v>551</v>
      </c>
      <c r="D42" s="214">
        <f>SUM(D34:D41)</f>
        <v>3644</v>
      </c>
      <c r="E42" s="215"/>
      <c r="F42" s="215"/>
      <c r="G42" s="220"/>
      <c r="H42" s="220"/>
    </row>
    <row r="43" spans="1:8" ht="12">
      <c r="A43" s="227" t="s">
        <v>459</v>
      </c>
      <c r="B43" s="224" t="s">
        <v>460</v>
      </c>
      <c r="C43" s="214">
        <f>C42+C32+C20</f>
        <v>-1940</v>
      </c>
      <c r="D43" s="214">
        <f>D42+D32+D20</f>
        <v>3472</v>
      </c>
      <c r="E43" s="215"/>
      <c r="F43" s="215"/>
      <c r="G43" s="220"/>
      <c r="H43" s="220"/>
    </row>
    <row r="44" spans="1:8" ht="12">
      <c r="A44" s="212" t="s">
        <v>461</v>
      </c>
      <c r="B44" s="225" t="s">
        <v>462</v>
      </c>
      <c r="C44" s="228">
        <v>4797</v>
      </c>
      <c r="D44" s="228">
        <v>557</v>
      </c>
      <c r="E44" s="215"/>
      <c r="F44" s="215"/>
      <c r="G44" s="220"/>
      <c r="H44" s="220"/>
    </row>
    <row r="45" spans="1:8" ht="12">
      <c r="A45" s="212" t="s">
        <v>463</v>
      </c>
      <c r="B45" s="225" t="s">
        <v>464</v>
      </c>
      <c r="C45" s="214">
        <f>C44+C43</f>
        <v>2857</v>
      </c>
      <c r="D45" s="214">
        <f>D44+D43</f>
        <v>4029</v>
      </c>
      <c r="E45" s="215"/>
      <c r="F45" s="215"/>
      <c r="G45" s="220"/>
      <c r="H45" s="220"/>
    </row>
    <row r="46" spans="1:8" ht="12">
      <c r="A46" s="216" t="s">
        <v>465</v>
      </c>
      <c r="B46" s="225" t="s">
        <v>466</v>
      </c>
      <c r="C46" s="229"/>
      <c r="D46" s="229"/>
      <c r="E46" s="215"/>
      <c r="F46" s="215"/>
      <c r="G46" s="220"/>
      <c r="H46" s="220"/>
    </row>
    <row r="47" spans="1:8" ht="12">
      <c r="A47" s="216" t="s">
        <v>467</v>
      </c>
      <c r="B47" s="225" t="s">
        <v>468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890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891</v>
      </c>
      <c r="C50" s="542"/>
      <c r="D50" s="542"/>
      <c r="G50" s="220"/>
      <c r="H50" s="220"/>
    </row>
    <row r="51" spans="1:8" ht="12">
      <c r="A51" s="195"/>
      <c r="B51" s="195" t="s">
        <v>892</v>
      </c>
      <c r="C51" s="196"/>
      <c r="D51" s="196"/>
      <c r="G51" s="220"/>
      <c r="H51" s="220"/>
    </row>
    <row r="52" spans="1:8" ht="12" customHeight="1">
      <c r="A52" s="195"/>
      <c r="B52" s="233" t="s">
        <v>893</v>
      </c>
      <c r="C52" s="542"/>
      <c r="D52" s="542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25">
      <selection activeCell="J39" sqref="J39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3" t="s">
        <v>470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279</v>
      </c>
      <c r="B3" s="544" t="str">
        <f>'справка №1-БАЛАНС'!E3</f>
        <v> КАУЧУК АД</v>
      </c>
      <c r="C3" s="544"/>
      <c r="D3" s="544"/>
      <c r="E3" s="544"/>
      <c r="F3" s="544"/>
      <c r="G3" s="544"/>
      <c r="H3" s="544"/>
      <c r="I3" s="544"/>
      <c r="J3" s="242"/>
      <c r="K3" s="545" t="s">
        <v>280</v>
      </c>
      <c r="L3" s="545"/>
      <c r="M3" s="244">
        <f>'справка №1-БАЛАНС'!H3</f>
        <v>822105378</v>
      </c>
      <c r="N3" s="238"/>
    </row>
    <row r="4" spans="1:15" s="239" customFormat="1" ht="13.5" customHeight="1">
      <c r="A4" s="132" t="s">
        <v>471</v>
      </c>
      <c r="B4" s="544" t="str">
        <f>'справка №1-БАЛАНС'!E4</f>
        <v>консолидиран</v>
      </c>
      <c r="C4" s="544"/>
      <c r="D4" s="544"/>
      <c r="E4" s="544"/>
      <c r="F4" s="544"/>
      <c r="G4" s="544"/>
      <c r="H4" s="544"/>
      <c r="I4" s="544"/>
      <c r="J4" s="245"/>
      <c r="K4" s="546" t="s">
        <v>6</v>
      </c>
      <c r="L4" s="546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47" t="str">
        <f>'справка №1-БАЛАНС'!E5</f>
        <v>01.01.2015г. - 31.03.2015г.</v>
      </c>
      <c r="C5" s="547"/>
      <c r="D5" s="547"/>
      <c r="E5" s="547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48" t="s">
        <v>472</v>
      </c>
      <c r="E6" s="548"/>
      <c r="F6" s="548"/>
      <c r="G6" s="548"/>
      <c r="H6" s="548"/>
      <c r="I6" s="549" t="s">
        <v>473</v>
      </c>
      <c r="J6" s="549"/>
      <c r="K6" s="254"/>
      <c r="L6" s="253"/>
      <c r="M6" s="255"/>
      <c r="N6" s="256"/>
    </row>
    <row r="7" spans="1:14" s="257" customFormat="1" ht="60" customHeight="1">
      <c r="A7" s="258" t="s">
        <v>474</v>
      </c>
      <c r="B7" s="259" t="s">
        <v>475</v>
      </c>
      <c r="C7" s="260" t="s">
        <v>476</v>
      </c>
      <c r="D7" s="261" t="s">
        <v>477</v>
      </c>
      <c r="E7" s="253" t="s">
        <v>478</v>
      </c>
      <c r="F7" s="550" t="s">
        <v>479</v>
      </c>
      <c r="G7" s="550"/>
      <c r="H7" s="550"/>
      <c r="I7" s="253" t="s">
        <v>480</v>
      </c>
      <c r="J7" s="263" t="s">
        <v>481</v>
      </c>
      <c r="K7" s="260" t="s">
        <v>482</v>
      </c>
      <c r="L7" s="260" t="s">
        <v>483</v>
      </c>
      <c r="M7" s="264" t="s">
        <v>484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485</v>
      </c>
      <c r="G8" s="262" t="s">
        <v>486</v>
      </c>
      <c r="H8" s="262" t="s">
        <v>487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488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489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490</v>
      </c>
      <c r="B11" s="273" t="s">
        <v>491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1755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24613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492</v>
      </c>
      <c r="B12" s="273" t="s">
        <v>493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494</v>
      </c>
      <c r="B13" s="275" t="s">
        <v>495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496</v>
      </c>
      <c r="B14" s="275" t="s">
        <v>497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498</v>
      </c>
      <c r="B15" s="273" t="s">
        <v>499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1755</v>
      </c>
      <c r="J15" s="287">
        <f t="shared" si="2"/>
        <v>0</v>
      </c>
      <c r="K15" s="287">
        <f t="shared" si="2"/>
        <v>0</v>
      </c>
      <c r="L15" s="281">
        <f t="shared" si="0"/>
        <v>24613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500</v>
      </c>
      <c r="B16" s="288" t="s">
        <v>501</v>
      </c>
      <c r="C16" s="289"/>
      <c r="D16" s="290"/>
      <c r="E16" s="290"/>
      <c r="F16" s="290"/>
      <c r="G16" s="290"/>
      <c r="H16" s="291"/>
      <c r="I16" s="292">
        <v>139</v>
      </c>
      <c r="J16" s="293">
        <f>+'справка №1-БАЛАНС'!G32</f>
        <v>0</v>
      </c>
      <c r="K16" s="280"/>
      <c r="L16" s="281">
        <f t="shared" si="0"/>
        <v>139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502</v>
      </c>
      <c r="B17" s="275" t="s">
        <v>503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504</v>
      </c>
      <c r="B18" s="296" t="s">
        <v>505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506</v>
      </c>
      <c r="B19" s="296" t="s">
        <v>507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508</v>
      </c>
      <c r="B20" s="275" t="s">
        <v>509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510</v>
      </c>
      <c r="B21" s="275" t="s">
        <v>511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512</v>
      </c>
      <c r="B22" s="275" t="s">
        <v>513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514</v>
      </c>
      <c r="B23" s="275" t="s">
        <v>515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516</v>
      </c>
      <c r="B24" s="275" t="s">
        <v>517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512</v>
      </c>
      <c r="B25" s="275" t="s">
        <v>518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514</v>
      </c>
      <c r="B26" s="275" t="s">
        <v>519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520</v>
      </c>
      <c r="B27" s="275" t="s">
        <v>521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522</v>
      </c>
      <c r="B28" s="275" t="s">
        <v>523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524</v>
      </c>
      <c r="B29" s="273" t="s">
        <v>525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15952</v>
      </c>
      <c r="I29" s="283">
        <f t="shared" si="6"/>
        <v>1894</v>
      </c>
      <c r="J29" s="283">
        <f t="shared" si="6"/>
        <v>0</v>
      </c>
      <c r="K29" s="283">
        <f t="shared" si="6"/>
        <v>0</v>
      </c>
      <c r="L29" s="281">
        <f t="shared" si="0"/>
        <v>24752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526</v>
      </c>
      <c r="B30" s="275" t="s">
        <v>527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528</v>
      </c>
      <c r="B31" s="275" t="s">
        <v>529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530</v>
      </c>
      <c r="B32" s="273" t="s">
        <v>531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15952</v>
      </c>
      <c r="I32" s="283">
        <f t="shared" si="7"/>
        <v>1894</v>
      </c>
      <c r="J32" s="283">
        <f t="shared" si="7"/>
        <v>0</v>
      </c>
      <c r="K32" s="283">
        <f t="shared" si="7"/>
        <v>0</v>
      </c>
      <c r="L32" s="281">
        <f t="shared" si="0"/>
        <v>24752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1" t="s">
        <v>532</v>
      </c>
      <c r="B35" s="551"/>
      <c r="C35" s="551"/>
      <c r="D35" s="551"/>
      <c r="E35" s="551"/>
      <c r="F35" s="551"/>
      <c r="G35" s="551"/>
      <c r="H35" s="551"/>
      <c r="I35" s="551"/>
      <c r="J35" s="551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894</v>
      </c>
      <c r="B38" s="303"/>
      <c r="C38" s="304"/>
      <c r="D38" s="552"/>
      <c r="E38" s="552"/>
      <c r="F38" s="552" t="s">
        <v>896</v>
      </c>
      <c r="G38" s="552"/>
      <c r="H38" s="552"/>
      <c r="I38" s="552"/>
      <c r="J38" s="304"/>
      <c r="K38" s="304"/>
      <c r="L38" s="304" t="s">
        <v>895</v>
      </c>
      <c r="M38" s="304"/>
      <c r="N38" s="286"/>
    </row>
  </sheetData>
  <sheetProtection password="CF7A" sheet="1"/>
  <mergeCells count="12"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H44" sqref="H44:J44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4" t="s">
        <v>533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07"/>
      <c r="N1" s="307"/>
      <c r="O1" s="307"/>
      <c r="P1" s="307"/>
      <c r="Q1" s="307"/>
      <c r="R1" s="307"/>
    </row>
    <row r="2" spans="1:18" ht="16.5" customHeight="1">
      <c r="A2" s="555" t="s">
        <v>393</v>
      </c>
      <c r="B2" s="555"/>
      <c r="C2" s="556" t="str">
        <f>'справка №1-БАЛАНС'!E3</f>
        <v> КАУЧУК АД</v>
      </c>
      <c r="D2" s="556"/>
      <c r="E2" s="556"/>
      <c r="F2" s="556"/>
      <c r="G2" s="556"/>
      <c r="H2" s="556"/>
      <c r="I2" s="308"/>
      <c r="J2" s="308"/>
      <c r="K2" s="308"/>
      <c r="L2" s="308"/>
      <c r="M2" s="309" t="s">
        <v>280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5" t="s">
        <v>8</v>
      </c>
      <c r="B3" s="555"/>
      <c r="C3" s="557" t="str">
        <f>'справка №1-БАЛАНС'!E5</f>
        <v>01.01.2015г. - 31.03.2015г.</v>
      </c>
      <c r="D3" s="557"/>
      <c r="E3" s="557"/>
      <c r="F3" s="311"/>
      <c r="G3" s="311"/>
      <c r="H3" s="311"/>
      <c r="I3" s="311"/>
      <c r="J3" s="311"/>
      <c r="K3" s="311"/>
      <c r="L3" s="311"/>
      <c r="M3" s="558" t="s">
        <v>6</v>
      </c>
      <c r="N3" s="558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534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535</v>
      </c>
    </row>
    <row r="5" spans="1:18" s="318" customFormat="1" ht="30.75" customHeight="1">
      <c r="A5" s="553" t="s">
        <v>474</v>
      </c>
      <c r="B5" s="553"/>
      <c r="C5" s="562" t="s">
        <v>11</v>
      </c>
      <c r="D5" s="553" t="s">
        <v>536</v>
      </c>
      <c r="E5" s="553"/>
      <c r="F5" s="553"/>
      <c r="G5" s="553"/>
      <c r="H5" s="553" t="s">
        <v>537</v>
      </c>
      <c r="I5" s="553"/>
      <c r="J5" s="553" t="s">
        <v>538</v>
      </c>
      <c r="K5" s="553" t="s">
        <v>539</v>
      </c>
      <c r="L5" s="553"/>
      <c r="M5" s="553"/>
      <c r="N5" s="553"/>
      <c r="O5" s="553" t="s">
        <v>537</v>
      </c>
      <c r="P5" s="553"/>
      <c r="Q5" s="553" t="s">
        <v>540</v>
      </c>
      <c r="R5" s="553" t="s">
        <v>541</v>
      </c>
    </row>
    <row r="6" spans="1:18" s="318" customFormat="1" ht="48">
      <c r="A6" s="553"/>
      <c r="B6" s="553"/>
      <c r="C6" s="562"/>
      <c r="D6" s="316" t="s">
        <v>542</v>
      </c>
      <c r="E6" s="316" t="s">
        <v>543</v>
      </c>
      <c r="F6" s="316" t="s">
        <v>544</v>
      </c>
      <c r="G6" s="316" t="s">
        <v>545</v>
      </c>
      <c r="H6" s="316" t="s">
        <v>546</v>
      </c>
      <c r="I6" s="316" t="s">
        <v>547</v>
      </c>
      <c r="J6" s="553"/>
      <c r="K6" s="316" t="s">
        <v>542</v>
      </c>
      <c r="L6" s="316" t="s">
        <v>548</v>
      </c>
      <c r="M6" s="316" t="s">
        <v>549</v>
      </c>
      <c r="N6" s="316" t="s">
        <v>550</v>
      </c>
      <c r="O6" s="316" t="s">
        <v>546</v>
      </c>
      <c r="P6" s="316" t="s">
        <v>547</v>
      </c>
      <c r="Q6" s="553"/>
      <c r="R6" s="553"/>
    </row>
    <row r="7" spans="1:18" s="318" customFormat="1" ht="12">
      <c r="A7" s="559" t="s">
        <v>551</v>
      </c>
      <c r="B7" s="559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552</v>
      </c>
      <c r="B8" s="320" t="s">
        <v>553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554</v>
      </c>
      <c r="B9" s="323" t="s">
        <v>555</v>
      </c>
      <c r="C9" s="324" t="s">
        <v>556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557</v>
      </c>
      <c r="B10" s="323" t="s">
        <v>558</v>
      </c>
      <c r="C10" s="324" t="s">
        <v>559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125</v>
      </c>
      <c r="M10" s="327"/>
      <c r="N10" s="326">
        <f t="shared" si="2"/>
        <v>9372</v>
      </c>
      <c r="O10" s="327"/>
      <c r="P10" s="327"/>
      <c r="Q10" s="326">
        <f t="shared" si="3"/>
        <v>9372</v>
      </c>
      <c r="R10" s="326">
        <f t="shared" si="4"/>
        <v>3160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560</v>
      </c>
      <c r="B11" s="323" t="s">
        <v>561</v>
      </c>
      <c r="C11" s="324" t="s">
        <v>562</v>
      </c>
      <c r="D11" s="325">
        <v>14684</v>
      </c>
      <c r="E11" s="325"/>
      <c r="F11" s="325"/>
      <c r="G11" s="326">
        <f t="shared" si="0"/>
        <v>14684</v>
      </c>
      <c r="H11" s="327"/>
      <c r="I11" s="327"/>
      <c r="J11" s="326">
        <f t="shared" si="1"/>
        <v>14684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55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563</v>
      </c>
      <c r="B12" s="323" t="s">
        <v>564</v>
      </c>
      <c r="C12" s="324" t="s">
        <v>565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11</v>
      </c>
      <c r="M12" s="327"/>
      <c r="N12" s="326">
        <f t="shared" si="2"/>
        <v>998</v>
      </c>
      <c r="O12" s="327"/>
      <c r="P12" s="327"/>
      <c r="Q12" s="326">
        <f t="shared" si="3"/>
        <v>998</v>
      </c>
      <c r="R12" s="326">
        <f t="shared" si="4"/>
        <v>344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566</v>
      </c>
      <c r="B13" s="323" t="s">
        <v>567</v>
      </c>
      <c r="C13" s="324" t="s">
        <v>568</v>
      </c>
      <c r="D13" s="325">
        <v>1032</v>
      </c>
      <c r="E13" s="325"/>
      <c r="F13" s="325"/>
      <c r="G13" s="326">
        <f t="shared" si="0"/>
        <v>1032</v>
      </c>
      <c r="H13" s="327"/>
      <c r="I13" s="327"/>
      <c r="J13" s="326">
        <f t="shared" si="1"/>
        <v>1032</v>
      </c>
      <c r="K13" s="327">
        <v>915</v>
      </c>
      <c r="L13" s="327">
        <v>6</v>
      </c>
      <c r="M13" s="327"/>
      <c r="N13" s="326">
        <f t="shared" si="2"/>
        <v>921</v>
      </c>
      <c r="O13" s="327"/>
      <c r="P13" s="327"/>
      <c r="Q13" s="326">
        <f t="shared" si="3"/>
        <v>921</v>
      </c>
      <c r="R13" s="326">
        <f t="shared" si="4"/>
        <v>111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569</v>
      </c>
      <c r="B14" s="323" t="s">
        <v>570</v>
      </c>
      <c r="C14" s="324" t="s">
        <v>571</v>
      </c>
      <c r="D14" s="325">
        <v>129</v>
      </c>
      <c r="E14" s="325">
        <v>1</v>
      </c>
      <c r="F14" s="325"/>
      <c r="G14" s="326">
        <f t="shared" si="0"/>
        <v>130</v>
      </c>
      <c r="H14" s="327"/>
      <c r="I14" s="327"/>
      <c r="J14" s="326">
        <f t="shared" si="1"/>
        <v>130</v>
      </c>
      <c r="K14" s="327">
        <v>105</v>
      </c>
      <c r="L14" s="327">
        <v>3</v>
      </c>
      <c r="M14" s="327"/>
      <c r="N14" s="326">
        <f t="shared" si="2"/>
        <v>108</v>
      </c>
      <c r="O14" s="327"/>
      <c r="P14" s="327"/>
      <c r="Q14" s="326">
        <f t="shared" si="3"/>
        <v>108</v>
      </c>
      <c r="R14" s="326">
        <f t="shared" si="4"/>
        <v>22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572</v>
      </c>
      <c r="B15" s="330" t="s">
        <v>573</v>
      </c>
      <c r="C15" s="331" t="s">
        <v>574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575</v>
      </c>
      <c r="B16" s="336" t="s">
        <v>576</v>
      </c>
      <c r="C16" s="324" t="s">
        <v>577</v>
      </c>
      <c r="D16" s="325">
        <v>656</v>
      </c>
      <c r="E16" s="325"/>
      <c r="F16" s="325"/>
      <c r="G16" s="326">
        <f>D16+E16-F16</f>
        <v>656</v>
      </c>
      <c r="H16" s="327"/>
      <c r="I16" s="327"/>
      <c r="J16" s="326">
        <f t="shared" si="1"/>
        <v>656</v>
      </c>
      <c r="K16" s="327">
        <v>515</v>
      </c>
      <c r="L16" s="327">
        <v>8</v>
      </c>
      <c r="M16" s="327"/>
      <c r="N16" s="326">
        <f t="shared" si="2"/>
        <v>523</v>
      </c>
      <c r="O16" s="327"/>
      <c r="P16" s="327"/>
      <c r="Q16" s="326">
        <f t="shared" si="3"/>
        <v>523</v>
      </c>
      <c r="R16" s="326">
        <f t="shared" si="4"/>
        <v>133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578</v>
      </c>
      <c r="C17" s="338" t="s">
        <v>579</v>
      </c>
      <c r="D17" s="339">
        <f>SUM(D9:D16)</f>
        <v>32019</v>
      </c>
      <c r="E17" s="339">
        <f>SUM(E9:E16)</f>
        <v>1</v>
      </c>
      <c r="F17" s="339">
        <f>SUM(F9:F16)</f>
        <v>0</v>
      </c>
      <c r="G17" s="326">
        <f t="shared" si="0"/>
        <v>32020</v>
      </c>
      <c r="H17" s="340">
        <f>SUM(H9:H16)</f>
        <v>0</v>
      </c>
      <c r="I17" s="340">
        <f>SUM(I9:I16)</f>
        <v>0</v>
      </c>
      <c r="J17" s="326">
        <f t="shared" si="1"/>
        <v>32020</v>
      </c>
      <c r="K17" s="340">
        <f>SUM(K9:K16)</f>
        <v>26398</v>
      </c>
      <c r="L17" s="340">
        <f>SUM(L9:L16)</f>
        <v>153</v>
      </c>
      <c r="M17" s="340">
        <f>SUM(M9:M16)</f>
        <v>0</v>
      </c>
      <c r="N17" s="326">
        <f t="shared" si="2"/>
        <v>26551</v>
      </c>
      <c r="O17" s="340">
        <f>SUM(O9:O16)</f>
        <v>0</v>
      </c>
      <c r="P17" s="340">
        <f>SUM(P9:P16)</f>
        <v>0</v>
      </c>
      <c r="Q17" s="326">
        <f t="shared" si="3"/>
        <v>26551</v>
      </c>
      <c r="R17" s="326">
        <f t="shared" si="4"/>
        <v>5469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580</v>
      </c>
      <c r="B18" s="342" t="s">
        <v>581</v>
      </c>
      <c r="C18" s="338" t="s">
        <v>582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583</v>
      </c>
      <c r="B19" s="342" t="s">
        <v>584</v>
      </c>
      <c r="C19" s="338" t="s">
        <v>585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586</v>
      </c>
      <c r="B20" s="320" t="s">
        <v>587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554</v>
      </c>
      <c r="B21" s="323" t="s">
        <v>588</v>
      </c>
      <c r="C21" s="324" t="s">
        <v>589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557</v>
      </c>
      <c r="B22" s="323" t="s">
        <v>590</v>
      </c>
      <c r="C22" s="324" t="s">
        <v>591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560</v>
      </c>
      <c r="B23" s="330" t="s">
        <v>592</v>
      </c>
      <c r="C23" s="324" t="s">
        <v>593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563</v>
      </c>
      <c r="B24" s="349" t="s">
        <v>576</v>
      </c>
      <c r="C24" s="324" t="s">
        <v>594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595</v>
      </c>
      <c r="C25" s="350" t="s">
        <v>596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597</v>
      </c>
      <c r="B26" s="354" t="s">
        <v>598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554</v>
      </c>
      <c r="B27" s="360" t="s">
        <v>599</v>
      </c>
      <c r="C27" s="361" t="s">
        <v>600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601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602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603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604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557</v>
      </c>
      <c r="B32" s="360" t="s">
        <v>605</v>
      </c>
      <c r="C32" s="324" t="s">
        <v>606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607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608</v>
      </c>
      <c r="C34" s="324" t="s">
        <v>609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610</v>
      </c>
      <c r="C35" s="324" t="s">
        <v>611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612</v>
      </c>
      <c r="C36" s="324" t="s">
        <v>613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560</v>
      </c>
      <c r="B37" s="330" t="s">
        <v>576</v>
      </c>
      <c r="C37" s="324" t="s">
        <v>614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615</v>
      </c>
      <c r="C38" s="338" t="s">
        <v>616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617</v>
      </c>
      <c r="B39" s="341" t="s">
        <v>618</v>
      </c>
      <c r="C39" s="338" t="s">
        <v>619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620</v>
      </c>
      <c r="C40" s="317" t="s">
        <v>621</v>
      </c>
      <c r="D40" s="367">
        <f aca="true" t="shared" si="10" ref="D40:R40">D17+D18+D19+D25+D38+D39</f>
        <v>32034</v>
      </c>
      <c r="E40" s="367">
        <f t="shared" si="10"/>
        <v>1</v>
      </c>
      <c r="F40" s="367">
        <f t="shared" si="10"/>
        <v>0</v>
      </c>
      <c r="G40" s="367">
        <f t="shared" si="10"/>
        <v>32035</v>
      </c>
      <c r="H40" s="367">
        <f t="shared" si="10"/>
        <v>0</v>
      </c>
      <c r="I40" s="367">
        <f t="shared" si="10"/>
        <v>0</v>
      </c>
      <c r="J40" s="367">
        <f t="shared" si="10"/>
        <v>32035</v>
      </c>
      <c r="K40" s="367">
        <f t="shared" si="10"/>
        <v>26413</v>
      </c>
      <c r="L40" s="367">
        <f t="shared" si="10"/>
        <v>153</v>
      </c>
      <c r="M40" s="367">
        <f t="shared" si="10"/>
        <v>0</v>
      </c>
      <c r="N40" s="367">
        <f t="shared" si="10"/>
        <v>26566</v>
      </c>
      <c r="O40" s="367">
        <f t="shared" si="10"/>
        <v>0</v>
      </c>
      <c r="P40" s="367">
        <f t="shared" si="10"/>
        <v>0</v>
      </c>
      <c r="Q40" s="367">
        <f t="shared" si="10"/>
        <v>26566</v>
      </c>
      <c r="R40" s="367">
        <f t="shared" si="10"/>
        <v>5469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622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882</v>
      </c>
      <c r="C44" s="373"/>
      <c r="D44" s="374"/>
      <c r="E44" s="374"/>
      <c r="F44" s="374"/>
      <c r="G44" s="368"/>
      <c r="H44" s="554" t="s">
        <v>891</v>
      </c>
      <c r="I44" s="554"/>
      <c r="J44" s="554"/>
      <c r="K44" s="560"/>
      <c r="L44" s="560"/>
      <c r="M44" s="560"/>
      <c r="N44" s="560"/>
      <c r="O44" s="561" t="s">
        <v>893</v>
      </c>
      <c r="P44" s="561"/>
      <c r="Q44" s="561"/>
      <c r="R44" s="561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C111" sqref="C111:F11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4" t="s">
        <v>623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393</v>
      </c>
      <c r="B3" s="565" t="str">
        <f>'справка №1-БАЛАНС'!E3</f>
        <v> КАУЧУК АД</v>
      </c>
      <c r="C3" s="565"/>
      <c r="D3" s="133" t="s">
        <v>280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6" t="str">
        <f>'справка №1-БАЛАНС'!E5</f>
        <v>01.01.2015г. - 31.03.2015г.</v>
      </c>
      <c r="C4" s="566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8"/>
      <c r="E5" s="392" t="s">
        <v>625</v>
      </c>
    </row>
    <row r="6" spans="1:14" s="318" customFormat="1" ht="12" customHeight="1">
      <c r="A6" s="393" t="s">
        <v>474</v>
      </c>
      <c r="B6" s="394" t="s">
        <v>11</v>
      </c>
      <c r="C6" s="395" t="s">
        <v>626</v>
      </c>
      <c r="D6" s="567" t="s">
        <v>627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630</v>
      </c>
      <c r="B9" s="402" t="s">
        <v>631</v>
      </c>
      <c r="C9" s="403"/>
      <c r="D9" s="403"/>
      <c r="E9" s="404">
        <f>C9-D9</f>
        <v>0</v>
      </c>
      <c r="F9" s="405"/>
    </row>
    <row r="10" spans="1:6" ht="12">
      <c r="A10" s="400" t="s">
        <v>632</v>
      </c>
      <c r="B10" s="406"/>
      <c r="C10" s="407"/>
      <c r="D10" s="407"/>
      <c r="E10" s="404"/>
      <c r="F10" s="405"/>
    </row>
    <row r="11" spans="1:15" ht="12">
      <c r="A11" s="408" t="s">
        <v>633</v>
      </c>
      <c r="B11" s="409" t="s">
        <v>634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635</v>
      </c>
      <c r="B12" s="409" t="s">
        <v>636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637</v>
      </c>
      <c r="B13" s="409" t="s">
        <v>638</v>
      </c>
      <c r="C13" s="403"/>
      <c r="D13" s="403"/>
      <c r="E13" s="404">
        <f t="shared" si="0"/>
        <v>0</v>
      </c>
      <c r="F13" s="405"/>
    </row>
    <row r="14" spans="1:6" ht="12">
      <c r="A14" s="408" t="s">
        <v>639</v>
      </c>
      <c r="B14" s="409" t="s">
        <v>640</v>
      </c>
      <c r="C14" s="403"/>
      <c r="D14" s="403"/>
      <c r="E14" s="404">
        <f t="shared" si="0"/>
        <v>0</v>
      </c>
      <c r="F14" s="405"/>
    </row>
    <row r="15" spans="1:6" ht="12">
      <c r="A15" s="408" t="s">
        <v>641</v>
      </c>
      <c r="B15" s="409" t="s">
        <v>642</v>
      </c>
      <c r="C15" s="403"/>
      <c r="D15" s="403"/>
      <c r="E15" s="404">
        <f t="shared" si="0"/>
        <v>0</v>
      </c>
      <c r="F15" s="405"/>
    </row>
    <row r="16" spans="1:15" ht="12">
      <c r="A16" s="408" t="s">
        <v>643</v>
      </c>
      <c r="B16" s="409" t="s">
        <v>644</v>
      </c>
      <c r="C16" s="410">
        <f>+C17+C18</f>
        <v>25</v>
      </c>
      <c r="D16" s="410">
        <f>+D17+D18</f>
        <v>0</v>
      </c>
      <c r="E16" s="404">
        <f t="shared" si="0"/>
        <v>25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645</v>
      </c>
      <c r="B17" s="409" t="s">
        <v>646</v>
      </c>
      <c r="C17" s="403"/>
      <c r="D17" s="403"/>
      <c r="E17" s="404">
        <f t="shared" si="0"/>
        <v>0</v>
      </c>
      <c r="F17" s="405"/>
    </row>
    <row r="18" spans="1:6" ht="12">
      <c r="A18" s="408" t="s">
        <v>639</v>
      </c>
      <c r="B18" s="409" t="s">
        <v>647</v>
      </c>
      <c r="C18" s="403">
        <v>25</v>
      </c>
      <c r="D18" s="403"/>
      <c r="E18" s="404">
        <f t="shared" si="0"/>
        <v>25</v>
      </c>
      <c r="F18" s="405"/>
    </row>
    <row r="19" spans="1:15" ht="12">
      <c r="A19" s="411" t="s">
        <v>648</v>
      </c>
      <c r="B19" s="402" t="s">
        <v>649</v>
      </c>
      <c r="C19" s="407">
        <f>C11+C15+C16</f>
        <v>25</v>
      </c>
      <c r="D19" s="407">
        <f>D11+D15+D16</f>
        <v>0</v>
      </c>
      <c r="E19" s="412">
        <f>E11+E15+E16</f>
        <v>25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650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651</v>
      </c>
      <c r="B21" s="402" t="s">
        <v>652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653</v>
      </c>
      <c r="B23" s="413"/>
      <c r="C23" s="410"/>
      <c r="D23" s="407"/>
      <c r="E23" s="404"/>
      <c r="F23" s="405"/>
    </row>
    <row r="24" spans="1:15" ht="12">
      <c r="A24" s="408" t="s">
        <v>654</v>
      </c>
      <c r="B24" s="409" t="s">
        <v>655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656</v>
      </c>
      <c r="B25" s="409" t="s">
        <v>657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658</v>
      </c>
      <c r="B26" s="409" t="s">
        <v>659</v>
      </c>
      <c r="C26" s="403"/>
      <c r="D26" s="403"/>
      <c r="E26" s="404">
        <f t="shared" si="1"/>
        <v>0</v>
      </c>
      <c r="F26" s="405"/>
    </row>
    <row r="27" spans="1:6" ht="12">
      <c r="A27" s="408" t="s">
        <v>660</v>
      </c>
      <c r="B27" s="409" t="s">
        <v>661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662</v>
      </c>
      <c r="B28" s="409" t="s">
        <v>663</v>
      </c>
      <c r="C28" s="403">
        <v>8617</v>
      </c>
      <c r="D28" s="403">
        <v>8591</v>
      </c>
      <c r="E28" s="404">
        <f t="shared" si="1"/>
        <v>26</v>
      </c>
      <c r="F28" s="405"/>
    </row>
    <row r="29" spans="1:6" ht="12">
      <c r="A29" s="408" t="s">
        <v>664</v>
      </c>
      <c r="B29" s="409" t="s">
        <v>665</v>
      </c>
      <c r="C29" s="403">
        <v>2203</v>
      </c>
      <c r="D29" s="403">
        <v>424</v>
      </c>
      <c r="E29" s="404">
        <f t="shared" si="1"/>
        <v>1779</v>
      </c>
      <c r="F29" s="405"/>
    </row>
    <row r="30" spans="1:6" ht="12">
      <c r="A30" s="408" t="s">
        <v>666</v>
      </c>
      <c r="B30" s="409" t="s">
        <v>667</v>
      </c>
      <c r="C30" s="403"/>
      <c r="D30" s="403"/>
      <c r="E30" s="404">
        <f t="shared" si="1"/>
        <v>0</v>
      </c>
      <c r="F30" s="405"/>
    </row>
    <row r="31" spans="1:6" ht="12">
      <c r="A31" s="408" t="s">
        <v>668</v>
      </c>
      <c r="B31" s="409" t="s">
        <v>669</v>
      </c>
      <c r="C31" s="403"/>
      <c r="D31" s="403"/>
      <c r="E31" s="404">
        <f t="shared" si="1"/>
        <v>0</v>
      </c>
      <c r="F31" s="405"/>
    </row>
    <row r="32" spans="1:6" ht="12">
      <c r="A32" s="408" t="s">
        <v>670</v>
      </c>
      <c r="B32" s="409" t="s">
        <v>671</v>
      </c>
      <c r="C32" s="403"/>
      <c r="D32" s="403"/>
      <c r="E32" s="404">
        <f t="shared" si="1"/>
        <v>0</v>
      </c>
      <c r="F32" s="405"/>
    </row>
    <row r="33" spans="1:15" ht="12">
      <c r="A33" s="408" t="s">
        <v>672</v>
      </c>
      <c r="B33" s="409" t="s">
        <v>673</v>
      </c>
      <c r="C33" s="414">
        <f>SUM(C34:C37)</f>
        <v>224</v>
      </c>
      <c r="D33" s="414">
        <f>SUM(D34:D37)</f>
        <v>217</v>
      </c>
      <c r="E33" s="415">
        <f>SUM(E34:E37)</f>
        <v>7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674</v>
      </c>
      <c r="B34" s="409" t="s">
        <v>675</v>
      </c>
      <c r="C34" s="403">
        <v>22</v>
      </c>
      <c r="D34" s="403">
        <v>15</v>
      </c>
      <c r="E34" s="404">
        <f>C34-D34</f>
        <v>7</v>
      </c>
      <c r="F34" s="405"/>
    </row>
    <row r="35" spans="1:6" ht="12">
      <c r="A35" s="408" t="s">
        <v>676</v>
      </c>
      <c r="B35" s="409" t="s">
        <v>677</v>
      </c>
      <c r="C35" s="403">
        <v>202</v>
      </c>
      <c r="D35" s="403">
        <v>202</v>
      </c>
      <c r="E35" s="404">
        <f>C35-D35</f>
        <v>0</v>
      </c>
      <c r="F35" s="405"/>
    </row>
    <row r="36" spans="1:6" ht="12">
      <c r="A36" s="408" t="s">
        <v>678</v>
      </c>
      <c r="B36" s="409" t="s">
        <v>679</v>
      </c>
      <c r="C36" s="403"/>
      <c r="D36" s="403"/>
      <c r="E36" s="404">
        <f>C36-D36</f>
        <v>0</v>
      </c>
      <c r="F36" s="405"/>
    </row>
    <row r="37" spans="1:6" ht="12">
      <c r="A37" s="408" t="s">
        <v>680</v>
      </c>
      <c r="B37" s="409" t="s">
        <v>681</v>
      </c>
      <c r="C37" s="403"/>
      <c r="D37" s="403"/>
      <c r="E37" s="404">
        <f>C37-D37</f>
        <v>0</v>
      </c>
      <c r="F37" s="405"/>
    </row>
    <row r="38" spans="1:15" ht="12">
      <c r="A38" s="408" t="s">
        <v>682</v>
      </c>
      <c r="B38" s="409" t="s">
        <v>683</v>
      </c>
      <c r="C38" s="410">
        <f>SUM(C39:C42)</f>
        <v>87</v>
      </c>
      <c r="D38" s="414">
        <f>SUM(D39:D42)</f>
        <v>87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684</v>
      </c>
      <c r="B39" s="409" t="s">
        <v>685</v>
      </c>
      <c r="C39" s="403"/>
      <c r="D39" s="403"/>
      <c r="E39" s="404">
        <f>C39-D39</f>
        <v>0</v>
      </c>
      <c r="F39" s="405"/>
    </row>
    <row r="40" spans="1:6" ht="12">
      <c r="A40" s="408" t="s">
        <v>686</v>
      </c>
      <c r="B40" s="409" t="s">
        <v>687</v>
      </c>
      <c r="C40" s="403"/>
      <c r="D40" s="403"/>
      <c r="E40" s="404">
        <f>C40-D40</f>
        <v>0</v>
      </c>
      <c r="F40" s="405"/>
    </row>
    <row r="41" spans="1:6" ht="12">
      <c r="A41" s="408" t="s">
        <v>688</v>
      </c>
      <c r="B41" s="409" t="s">
        <v>689</v>
      </c>
      <c r="C41" s="403"/>
      <c r="D41" s="403"/>
      <c r="E41" s="404">
        <f>C41-D41</f>
        <v>0</v>
      </c>
      <c r="F41" s="405"/>
    </row>
    <row r="42" spans="1:6" ht="12">
      <c r="A42" s="408" t="s">
        <v>690</v>
      </c>
      <c r="B42" s="409" t="s">
        <v>691</v>
      </c>
      <c r="C42" s="403">
        <v>87</v>
      </c>
      <c r="D42" s="403">
        <v>87</v>
      </c>
      <c r="E42" s="404">
        <f>C42-D42</f>
        <v>0</v>
      </c>
      <c r="F42" s="405"/>
    </row>
    <row r="43" spans="1:15" ht="12">
      <c r="A43" s="411" t="s">
        <v>692</v>
      </c>
      <c r="B43" s="402" t="s">
        <v>693</v>
      </c>
      <c r="C43" s="407">
        <f>C24+C28+C29+C31+C30+C32+C33+C38</f>
        <v>14258</v>
      </c>
      <c r="D43" s="407">
        <f>D24+D28+D29+D31+D30+D32+D33+D38</f>
        <v>9319</v>
      </c>
      <c r="E43" s="412">
        <f>E24+E28+E29+E31+E30+E32+E33+E38</f>
        <v>4939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694</v>
      </c>
      <c r="B44" s="406" t="s">
        <v>695</v>
      </c>
      <c r="C44" s="416">
        <f>C43+C21+C19+C9</f>
        <v>14283</v>
      </c>
      <c r="D44" s="416">
        <f>D43+D21+D19+D9</f>
        <v>9319</v>
      </c>
      <c r="E44" s="412">
        <f>E43+E21+E19+E9</f>
        <v>4964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696</v>
      </c>
      <c r="B47" s="418"/>
      <c r="C47" s="421"/>
      <c r="D47" s="421"/>
      <c r="E47" s="421"/>
      <c r="F47" s="397" t="s">
        <v>282</v>
      </c>
    </row>
    <row r="48" spans="1:6" s="318" customFormat="1" ht="24" customHeight="1">
      <c r="A48" s="393" t="s">
        <v>474</v>
      </c>
      <c r="B48" s="394" t="s">
        <v>11</v>
      </c>
      <c r="C48" s="422" t="s">
        <v>697</v>
      </c>
      <c r="D48" s="567" t="s">
        <v>698</v>
      </c>
      <c r="E48" s="567"/>
      <c r="F48" s="396" t="s">
        <v>699</v>
      </c>
    </row>
    <row r="49" spans="1:6" s="318" customFormat="1" ht="12">
      <c r="A49" s="393"/>
      <c r="B49" s="399"/>
      <c r="C49" s="422"/>
      <c r="D49" s="400" t="s">
        <v>628</v>
      </c>
      <c r="E49" s="400" t="s">
        <v>629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700</v>
      </c>
      <c r="B51" s="413"/>
      <c r="C51" s="416"/>
      <c r="D51" s="416"/>
      <c r="E51" s="416"/>
      <c r="F51" s="424"/>
    </row>
    <row r="52" spans="1:16" ht="24">
      <c r="A52" s="408" t="s">
        <v>701</v>
      </c>
      <c r="B52" s="409" t="s">
        <v>702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703</v>
      </c>
      <c r="B53" s="409" t="s">
        <v>704</v>
      </c>
      <c r="C53" s="403"/>
      <c r="D53" s="403"/>
      <c r="E53" s="410">
        <f t="shared" si="2"/>
        <v>0</v>
      </c>
      <c r="F53" s="403"/>
    </row>
    <row r="54" spans="1:6" ht="12">
      <c r="A54" s="408" t="s">
        <v>705</v>
      </c>
      <c r="B54" s="409" t="s">
        <v>706</v>
      </c>
      <c r="C54" s="403"/>
      <c r="D54" s="403"/>
      <c r="E54" s="410">
        <f t="shared" si="2"/>
        <v>0</v>
      </c>
      <c r="F54" s="403"/>
    </row>
    <row r="55" spans="1:6" ht="12">
      <c r="A55" s="408" t="s">
        <v>690</v>
      </c>
      <c r="B55" s="409" t="s">
        <v>707</v>
      </c>
      <c r="C55" s="403"/>
      <c r="D55" s="403"/>
      <c r="E55" s="410">
        <f t="shared" si="2"/>
        <v>0</v>
      </c>
      <c r="F55" s="403"/>
    </row>
    <row r="56" spans="1:16" ht="24">
      <c r="A56" s="408" t="s">
        <v>708</v>
      </c>
      <c r="B56" s="409" t="s">
        <v>709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710</v>
      </c>
      <c r="B57" s="409" t="s">
        <v>711</v>
      </c>
      <c r="C57" s="403"/>
      <c r="D57" s="403"/>
      <c r="E57" s="410">
        <f t="shared" si="2"/>
        <v>0</v>
      </c>
      <c r="F57" s="403"/>
    </row>
    <row r="58" spans="1:6" ht="12">
      <c r="A58" s="425" t="s">
        <v>712</v>
      </c>
      <c r="B58" s="409" t="s">
        <v>713</v>
      </c>
      <c r="C58" s="426"/>
      <c r="D58" s="426"/>
      <c r="E58" s="410">
        <f t="shared" si="2"/>
        <v>0</v>
      </c>
      <c r="F58" s="426"/>
    </row>
    <row r="59" spans="1:6" ht="12">
      <c r="A59" s="425" t="s">
        <v>714</v>
      </c>
      <c r="B59" s="409" t="s">
        <v>715</v>
      </c>
      <c r="C59" s="403"/>
      <c r="D59" s="403"/>
      <c r="E59" s="410">
        <f t="shared" si="2"/>
        <v>0</v>
      </c>
      <c r="F59" s="403"/>
    </row>
    <row r="60" spans="1:6" ht="12">
      <c r="A60" s="425" t="s">
        <v>712</v>
      </c>
      <c r="B60" s="409" t="s">
        <v>716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717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718</v>
      </c>
      <c r="C62" s="403"/>
      <c r="D62" s="403"/>
      <c r="E62" s="410">
        <f t="shared" si="2"/>
        <v>0</v>
      </c>
      <c r="F62" s="427"/>
    </row>
    <row r="63" spans="1:6" ht="12">
      <c r="A63" s="408" t="s">
        <v>719</v>
      </c>
      <c r="B63" s="409" t="s">
        <v>720</v>
      </c>
      <c r="C63" s="403"/>
      <c r="D63" s="403"/>
      <c r="E63" s="410">
        <f t="shared" si="2"/>
        <v>0</v>
      </c>
      <c r="F63" s="427"/>
    </row>
    <row r="64" spans="1:6" ht="12">
      <c r="A64" s="408" t="s">
        <v>721</v>
      </c>
      <c r="B64" s="409" t="s">
        <v>722</v>
      </c>
      <c r="C64" s="403"/>
      <c r="D64" s="403"/>
      <c r="E64" s="410">
        <f t="shared" si="2"/>
        <v>0</v>
      </c>
      <c r="F64" s="427"/>
    </row>
    <row r="65" spans="1:6" ht="12">
      <c r="A65" s="408" t="s">
        <v>723</v>
      </c>
      <c r="B65" s="409" t="s">
        <v>724</v>
      </c>
      <c r="C65" s="426"/>
      <c r="D65" s="426"/>
      <c r="E65" s="410">
        <f t="shared" si="2"/>
        <v>0</v>
      </c>
      <c r="F65" s="428"/>
    </row>
    <row r="66" spans="1:16" ht="12">
      <c r="A66" s="411" t="s">
        <v>725</v>
      </c>
      <c r="B66" s="402" t="s">
        <v>726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727</v>
      </c>
      <c r="B67" s="406"/>
      <c r="C67" s="407"/>
      <c r="D67" s="407"/>
      <c r="E67" s="410"/>
      <c r="F67" s="429"/>
    </row>
    <row r="68" spans="1:6" ht="12">
      <c r="A68" s="408" t="s">
        <v>728</v>
      </c>
      <c r="B68" s="430" t="s">
        <v>729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730</v>
      </c>
      <c r="B70" s="413"/>
      <c r="C70" s="407"/>
      <c r="D70" s="407"/>
      <c r="E70" s="410"/>
      <c r="F70" s="429"/>
    </row>
    <row r="71" spans="1:16" ht="24">
      <c r="A71" s="408" t="s">
        <v>701</v>
      </c>
      <c r="B71" s="409" t="s">
        <v>731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732</v>
      </c>
      <c r="B72" s="409" t="s">
        <v>733</v>
      </c>
      <c r="C72" s="403"/>
      <c r="D72" s="403"/>
      <c r="E72" s="410">
        <f>C72-D72</f>
        <v>0</v>
      </c>
      <c r="F72" s="427"/>
    </row>
    <row r="73" spans="1:6" ht="12">
      <c r="A73" s="408" t="s">
        <v>734</v>
      </c>
      <c r="B73" s="409" t="s">
        <v>735</v>
      </c>
      <c r="C73" s="403"/>
      <c r="D73" s="403"/>
      <c r="E73" s="410">
        <f>C73-D73</f>
        <v>0</v>
      </c>
      <c r="F73" s="427"/>
    </row>
    <row r="74" spans="1:6" ht="12">
      <c r="A74" s="408" t="s">
        <v>736</v>
      </c>
      <c r="B74" s="409" t="s">
        <v>737</v>
      </c>
      <c r="C74" s="403"/>
      <c r="D74" s="403"/>
      <c r="E74" s="410">
        <f>C74-D74</f>
        <v>0</v>
      </c>
      <c r="F74" s="427"/>
    </row>
    <row r="75" spans="1:16" ht="24">
      <c r="A75" s="408" t="s">
        <v>708</v>
      </c>
      <c r="B75" s="409" t="s">
        <v>738</v>
      </c>
      <c r="C75" s="416">
        <f>C76+C78</f>
        <v>4626</v>
      </c>
      <c r="D75" s="416">
        <f>D76+D78</f>
        <v>4626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739</v>
      </c>
      <c r="B76" s="409" t="s">
        <v>740</v>
      </c>
      <c r="C76" s="403">
        <v>4626</v>
      </c>
      <c r="D76" s="403">
        <v>4626</v>
      </c>
      <c r="E76" s="410">
        <f>C76-D76</f>
        <v>0</v>
      </c>
      <c r="F76" s="403"/>
    </row>
    <row r="77" spans="1:6" ht="12">
      <c r="A77" s="408" t="s">
        <v>741</v>
      </c>
      <c r="B77" s="409" t="s">
        <v>742</v>
      </c>
      <c r="C77" s="426"/>
      <c r="D77" s="426"/>
      <c r="E77" s="410">
        <f>C77-D77</f>
        <v>0</v>
      </c>
      <c r="F77" s="426"/>
    </row>
    <row r="78" spans="1:6" ht="12">
      <c r="A78" s="408" t="s">
        <v>743</v>
      </c>
      <c r="B78" s="409" t="s">
        <v>744</v>
      </c>
      <c r="C78" s="403"/>
      <c r="D78" s="403"/>
      <c r="E78" s="410">
        <f>C78-D78</f>
        <v>0</v>
      </c>
      <c r="F78" s="403"/>
    </row>
    <row r="79" spans="1:6" ht="12">
      <c r="A79" s="408" t="s">
        <v>712</v>
      </c>
      <c r="B79" s="409" t="s">
        <v>745</v>
      </c>
      <c r="C79" s="426"/>
      <c r="D79" s="426"/>
      <c r="E79" s="410">
        <f>C79-D79</f>
        <v>0</v>
      </c>
      <c r="F79" s="426"/>
    </row>
    <row r="80" spans="1:16" ht="12">
      <c r="A80" s="408" t="s">
        <v>746</v>
      </c>
      <c r="B80" s="409" t="s">
        <v>747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748</v>
      </c>
      <c r="B81" s="409" t="s">
        <v>749</v>
      </c>
      <c r="C81" s="403"/>
      <c r="D81" s="403"/>
      <c r="E81" s="410">
        <f>C81-D81</f>
        <v>0</v>
      </c>
      <c r="F81" s="403"/>
    </row>
    <row r="82" spans="1:6" ht="12">
      <c r="A82" s="408" t="s">
        <v>750</v>
      </c>
      <c r="B82" s="409" t="s">
        <v>751</v>
      </c>
      <c r="C82" s="403"/>
      <c r="D82" s="403"/>
      <c r="E82" s="410">
        <f>C82-D82</f>
        <v>0</v>
      </c>
      <c r="F82" s="403"/>
    </row>
    <row r="83" spans="1:6" ht="24">
      <c r="A83" s="408" t="s">
        <v>752</v>
      </c>
      <c r="B83" s="409" t="s">
        <v>753</v>
      </c>
      <c r="C83" s="403"/>
      <c r="D83" s="403"/>
      <c r="E83" s="410">
        <f>C83-D83</f>
        <v>0</v>
      </c>
      <c r="F83" s="403"/>
    </row>
    <row r="84" spans="1:6" ht="12">
      <c r="A84" s="408" t="s">
        <v>754</v>
      </c>
      <c r="B84" s="409" t="s">
        <v>755</v>
      </c>
      <c r="C84" s="403"/>
      <c r="D84" s="403"/>
      <c r="E84" s="410">
        <f>C84-D84</f>
        <v>0</v>
      </c>
      <c r="F84" s="403"/>
    </row>
    <row r="85" spans="1:16" ht="12">
      <c r="A85" s="408" t="s">
        <v>756</v>
      </c>
      <c r="B85" s="409" t="s">
        <v>757</v>
      </c>
      <c r="C85" s="407">
        <f>SUM(C86:C90)+C94</f>
        <v>3479</v>
      </c>
      <c r="D85" s="407">
        <f>SUM(D86:D90)+D94</f>
        <v>3476</v>
      </c>
      <c r="E85" s="407">
        <f>SUM(E86:E90)+E94</f>
        <v>3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758</v>
      </c>
      <c r="B86" s="409" t="s">
        <v>759</v>
      </c>
      <c r="C86" s="403"/>
      <c r="D86" s="403"/>
      <c r="E86" s="410">
        <f>C86-D86</f>
        <v>0</v>
      </c>
      <c r="F86" s="403"/>
    </row>
    <row r="87" spans="1:6" ht="12">
      <c r="A87" s="408" t="s">
        <v>760</v>
      </c>
      <c r="B87" s="409" t="s">
        <v>761</v>
      </c>
      <c r="C87" s="403">
        <v>3048</v>
      </c>
      <c r="D87" s="403">
        <v>3048</v>
      </c>
      <c r="E87" s="410">
        <f>C87-D87</f>
        <v>0</v>
      </c>
      <c r="F87" s="403"/>
    </row>
    <row r="88" spans="1:6" ht="12">
      <c r="A88" s="408" t="s">
        <v>762</v>
      </c>
      <c r="B88" s="409" t="s">
        <v>763</v>
      </c>
      <c r="C88" s="403">
        <v>210</v>
      </c>
      <c r="D88" s="403">
        <v>210</v>
      </c>
      <c r="E88" s="410">
        <f>C88-D88</f>
        <v>0</v>
      </c>
      <c r="F88" s="403"/>
    </row>
    <row r="89" spans="1:6" ht="12">
      <c r="A89" s="408" t="s">
        <v>764</v>
      </c>
      <c r="B89" s="409" t="s">
        <v>765</v>
      </c>
      <c r="C89" s="403">
        <v>156</v>
      </c>
      <c r="D89" s="403">
        <v>153</v>
      </c>
      <c r="E89" s="410">
        <f>C89-D89</f>
        <v>3</v>
      </c>
      <c r="F89" s="403"/>
    </row>
    <row r="90" spans="1:16" ht="12">
      <c r="A90" s="408" t="s">
        <v>766</v>
      </c>
      <c r="B90" s="409" t="s">
        <v>767</v>
      </c>
      <c r="C90" s="416">
        <f>SUM(C91:C93)</f>
        <v>11</v>
      </c>
      <c r="D90" s="416">
        <f>SUM(D91:D93)</f>
        <v>11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768</v>
      </c>
      <c r="B91" s="409" t="s">
        <v>769</v>
      </c>
      <c r="C91" s="403"/>
      <c r="D91" s="403"/>
      <c r="E91" s="410">
        <f>C91-D91</f>
        <v>0</v>
      </c>
      <c r="F91" s="403"/>
    </row>
    <row r="92" spans="1:6" ht="12">
      <c r="A92" s="408" t="s">
        <v>676</v>
      </c>
      <c r="B92" s="409" t="s">
        <v>770</v>
      </c>
      <c r="C92" s="403"/>
      <c r="D92" s="403"/>
      <c r="E92" s="410">
        <f>C92-D92</f>
        <v>0</v>
      </c>
      <c r="F92" s="403"/>
    </row>
    <row r="93" spans="1:6" ht="12">
      <c r="A93" s="408" t="s">
        <v>680</v>
      </c>
      <c r="B93" s="409" t="s">
        <v>771</v>
      </c>
      <c r="C93" s="403">
        <v>11</v>
      </c>
      <c r="D93" s="403">
        <v>11</v>
      </c>
      <c r="E93" s="410">
        <f>C93-D93</f>
        <v>0</v>
      </c>
      <c r="F93" s="403"/>
    </row>
    <row r="94" spans="1:6" ht="12">
      <c r="A94" s="408" t="s">
        <v>772</v>
      </c>
      <c r="B94" s="409" t="s">
        <v>773</v>
      </c>
      <c r="C94" s="403">
        <v>54</v>
      </c>
      <c r="D94" s="403">
        <v>54</v>
      </c>
      <c r="E94" s="410">
        <f>C94-D94</f>
        <v>0</v>
      </c>
      <c r="F94" s="403"/>
    </row>
    <row r="95" spans="1:6" ht="12">
      <c r="A95" s="408" t="s">
        <v>774</v>
      </c>
      <c r="B95" s="409" t="s">
        <v>775</v>
      </c>
      <c r="C95" s="403">
        <v>6</v>
      </c>
      <c r="D95" s="403">
        <v>6</v>
      </c>
      <c r="E95" s="410">
        <f>C95-D95</f>
        <v>0</v>
      </c>
      <c r="F95" s="427"/>
    </row>
    <row r="96" spans="1:16" ht="12">
      <c r="A96" s="411" t="s">
        <v>776</v>
      </c>
      <c r="B96" s="430" t="s">
        <v>777</v>
      </c>
      <c r="C96" s="407">
        <f>C85+C80+C75+C71+C95</f>
        <v>8111</v>
      </c>
      <c r="D96" s="407">
        <f>D85+D80+D75+D71+D95</f>
        <v>8108</v>
      </c>
      <c r="E96" s="407">
        <f>E85+E80+E75+E71+E95</f>
        <v>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778</v>
      </c>
      <c r="B97" s="406" t="s">
        <v>779</v>
      </c>
      <c r="C97" s="407">
        <f>C96+C68+C66</f>
        <v>8111</v>
      </c>
      <c r="D97" s="407">
        <f>D96+D68+D66</f>
        <v>8108</v>
      </c>
      <c r="E97" s="407">
        <f>E96+E68+E66</f>
        <v>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780</v>
      </c>
      <c r="B99" s="376"/>
      <c r="C99" s="432"/>
      <c r="D99" s="432"/>
      <c r="E99" s="432"/>
      <c r="F99" s="434" t="s">
        <v>535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474</v>
      </c>
      <c r="B100" s="406" t="s">
        <v>475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785</v>
      </c>
      <c r="B102" s="409" t="s">
        <v>786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787</v>
      </c>
      <c r="B103" s="409" t="s">
        <v>788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789</v>
      </c>
      <c r="B104" s="409" t="s">
        <v>790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791</v>
      </c>
      <c r="B105" s="406" t="s">
        <v>792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793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794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3" t="s">
        <v>897</v>
      </c>
      <c r="B109" s="563"/>
      <c r="C109" s="563" t="s">
        <v>898</v>
      </c>
      <c r="D109" s="563"/>
      <c r="E109" s="563"/>
      <c r="F109" s="563"/>
    </row>
    <row r="110" spans="1:6" ht="12">
      <c r="A110" s="441"/>
      <c r="B110" s="442"/>
      <c r="C110" s="441"/>
      <c r="D110" s="441" t="s">
        <v>884</v>
      </c>
      <c r="E110" s="441"/>
      <c r="F110" s="443"/>
    </row>
    <row r="111" spans="1:6" ht="12" customHeight="1">
      <c r="A111" s="441"/>
      <c r="B111" s="442"/>
      <c r="C111" s="563" t="s">
        <v>899</v>
      </c>
      <c r="D111" s="563"/>
      <c r="E111" s="563"/>
      <c r="F111" s="563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32" sqref="B31:B32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795</v>
      </c>
      <c r="F2" s="447"/>
      <c r="G2" s="447"/>
      <c r="H2" s="446"/>
      <c r="I2" s="446"/>
    </row>
    <row r="3" spans="1:9" ht="12" customHeight="1">
      <c r="A3" s="446"/>
      <c r="B3" s="445"/>
      <c r="C3" s="573" t="s">
        <v>796</v>
      </c>
      <c r="D3" s="573"/>
      <c r="E3" s="573"/>
      <c r="F3" s="573"/>
      <c r="G3" s="573"/>
      <c r="H3" s="446"/>
      <c r="I3" s="446"/>
    </row>
    <row r="4" spans="1:9" ht="15" customHeight="1">
      <c r="A4" s="449" t="s">
        <v>393</v>
      </c>
      <c r="B4" s="574" t="str">
        <f>'справка №1-БАЛАНС'!E3</f>
        <v> КАУЧУК АД</v>
      </c>
      <c r="C4" s="574"/>
      <c r="D4" s="574"/>
      <c r="E4" s="574"/>
      <c r="F4" s="574"/>
      <c r="G4" s="575" t="s">
        <v>280</v>
      </c>
      <c r="H4" s="575"/>
      <c r="I4" s="450">
        <f>'справка №1-БАЛАНС'!H3</f>
        <v>822105378</v>
      </c>
    </row>
    <row r="5" spans="1:9" ht="15" customHeight="1">
      <c r="A5" s="314" t="s">
        <v>8</v>
      </c>
      <c r="B5" s="557" t="str">
        <f>'справка №1-БАЛАНС'!E5</f>
        <v>01.01.2015г. - 31.03.2015г.</v>
      </c>
      <c r="C5" s="557"/>
      <c r="D5" s="557"/>
      <c r="E5" s="557"/>
      <c r="F5" s="557"/>
      <c r="G5" s="576" t="s">
        <v>6</v>
      </c>
      <c r="H5" s="576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797</v>
      </c>
    </row>
    <row r="7" spans="1:9" s="455" customFormat="1" ht="12" customHeight="1">
      <c r="A7" s="452" t="s">
        <v>474</v>
      </c>
      <c r="B7" s="453"/>
      <c r="C7" s="577" t="s">
        <v>798</v>
      </c>
      <c r="D7" s="577"/>
      <c r="E7" s="577"/>
      <c r="F7" s="577" t="s">
        <v>799</v>
      </c>
      <c r="G7" s="577"/>
      <c r="H7" s="577"/>
      <c r="I7" s="577"/>
    </row>
    <row r="8" spans="1:9" s="455" customFormat="1" ht="21.75" customHeight="1">
      <c r="A8" s="452"/>
      <c r="B8" s="456" t="s">
        <v>11</v>
      </c>
      <c r="C8" s="457" t="s">
        <v>800</v>
      </c>
      <c r="D8" s="457" t="s">
        <v>801</v>
      </c>
      <c r="E8" s="457" t="s">
        <v>802</v>
      </c>
      <c r="F8" s="458" t="s">
        <v>803</v>
      </c>
      <c r="G8" s="569" t="s">
        <v>804</v>
      </c>
      <c r="H8" s="569"/>
      <c r="I8" s="459" t="s">
        <v>805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546</v>
      </c>
      <c r="H9" s="454" t="s">
        <v>547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806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807</v>
      </c>
      <c r="B12" s="469" t="s">
        <v>808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809</v>
      </c>
      <c r="B13" s="469" t="s">
        <v>810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610</v>
      </c>
      <c r="B14" s="469" t="s">
        <v>811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812</v>
      </c>
      <c r="B15" s="469" t="s">
        <v>813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814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578</v>
      </c>
      <c r="B17" s="475" t="s">
        <v>815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816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807</v>
      </c>
      <c r="B19" s="469" t="s">
        <v>817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818</v>
      </c>
      <c r="B20" s="469" t="s">
        <v>819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820</v>
      </c>
      <c r="B21" s="469" t="s">
        <v>821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822</v>
      </c>
      <c r="B22" s="469" t="s">
        <v>823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824</v>
      </c>
      <c r="B23" s="469" t="s">
        <v>825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826</v>
      </c>
      <c r="B24" s="469" t="s">
        <v>827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828</v>
      </c>
      <c r="B25" s="480" t="s">
        <v>829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830</v>
      </c>
      <c r="B26" s="475" t="s">
        <v>831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0" t="s">
        <v>832</v>
      </c>
      <c r="B28" s="570"/>
      <c r="C28" s="570"/>
      <c r="D28" s="570"/>
      <c r="E28" s="570"/>
      <c r="F28" s="570"/>
      <c r="G28" s="570"/>
      <c r="H28" s="570"/>
      <c r="I28" s="570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897</v>
      </c>
      <c r="B30" s="571"/>
      <c r="C30" s="571"/>
      <c r="D30" s="486"/>
      <c r="E30" s="554" t="s">
        <v>891</v>
      </c>
      <c r="F30" s="554"/>
      <c r="G30" s="554"/>
      <c r="H30" s="487" t="s">
        <v>469</v>
      </c>
      <c r="I30" s="572"/>
      <c r="J30" s="572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E160" sqref="E160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8" t="s">
        <v>833</v>
      </c>
      <c r="B2" s="578"/>
      <c r="C2" s="578"/>
      <c r="D2" s="578"/>
      <c r="E2" s="578"/>
      <c r="F2" s="578"/>
    </row>
    <row r="3" spans="1:6" ht="12.75" customHeight="1">
      <c r="A3" s="578" t="s">
        <v>834</v>
      </c>
      <c r="B3" s="578"/>
      <c r="C3" s="578"/>
      <c r="D3" s="578"/>
      <c r="E3" s="578"/>
      <c r="F3" s="578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835</v>
      </c>
      <c r="B5" s="579" t="str">
        <f>'справка №1-БАЛАНС'!E3</f>
        <v> КАУЧУК АД</v>
      </c>
      <c r="C5" s="579"/>
      <c r="D5" s="579"/>
      <c r="E5" s="495" t="s">
        <v>3</v>
      </c>
      <c r="F5" s="496">
        <f>'справка №1-БАЛАНС'!H3</f>
        <v>822105378</v>
      </c>
    </row>
    <row r="6" spans="1:13" ht="15" customHeight="1">
      <c r="A6" s="497" t="s">
        <v>836</v>
      </c>
      <c r="B6" s="580" t="str">
        <f>'справка №1-БАЛАНС'!E5</f>
        <v>01.01.2015г. - 31.03.2015г.</v>
      </c>
      <c r="C6" s="580"/>
      <c r="D6" s="498"/>
      <c r="E6" s="499" t="s">
        <v>6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282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837</v>
      </c>
      <c r="B8" s="507" t="s">
        <v>11</v>
      </c>
      <c r="C8" s="508" t="s">
        <v>838</v>
      </c>
      <c r="D8" s="508" t="s">
        <v>839</v>
      </c>
      <c r="E8" s="508" t="s">
        <v>840</v>
      </c>
      <c r="F8" s="508" t="s">
        <v>841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17</v>
      </c>
      <c r="B9" s="507" t="s">
        <v>18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842</v>
      </c>
      <c r="B10" s="512"/>
      <c r="C10" s="513"/>
      <c r="D10" s="513"/>
      <c r="E10" s="513"/>
      <c r="F10" s="513"/>
    </row>
    <row r="11" spans="1:6" ht="18" customHeight="1">
      <c r="A11" s="514" t="s">
        <v>843</v>
      </c>
      <c r="B11" s="515"/>
      <c r="C11" s="513"/>
      <c r="D11" s="513"/>
      <c r="E11" s="513"/>
      <c r="F11" s="513"/>
    </row>
    <row r="12" spans="1:6" ht="14.25" customHeight="1">
      <c r="A12" s="514" t="s">
        <v>844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845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560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563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578</v>
      </c>
      <c r="B27" s="519" t="s">
        <v>846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847</v>
      </c>
      <c r="B28" s="522"/>
      <c r="C28" s="513"/>
      <c r="D28" s="513"/>
      <c r="E28" s="513"/>
      <c r="F28" s="520"/>
    </row>
    <row r="29" spans="1:6" ht="12.75">
      <c r="A29" s="514" t="s">
        <v>554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557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560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563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830</v>
      </c>
      <c r="B44" s="519" t="s">
        <v>848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849</v>
      </c>
      <c r="B45" s="522"/>
      <c r="C45" s="513"/>
      <c r="D45" s="513"/>
      <c r="E45" s="513"/>
      <c r="F45" s="520"/>
    </row>
    <row r="46" spans="1:6" ht="12.75">
      <c r="A46" s="514" t="s">
        <v>554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557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560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563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850</v>
      </c>
      <c r="B61" s="519" t="s">
        <v>851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852</v>
      </c>
      <c r="B62" s="522"/>
      <c r="C62" s="513"/>
      <c r="D62" s="513"/>
      <c r="E62" s="513"/>
      <c r="F62" s="520"/>
    </row>
    <row r="63" spans="1:6" ht="12.75">
      <c r="A63" s="514" t="s">
        <v>554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557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560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563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595</v>
      </c>
      <c r="B78" s="519" t="s">
        <v>853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854</v>
      </c>
      <c r="B79" s="519" t="s">
        <v>855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856</v>
      </c>
      <c r="B80" s="519"/>
      <c r="C80" s="513"/>
      <c r="D80" s="513"/>
      <c r="E80" s="513"/>
      <c r="F80" s="520"/>
    </row>
    <row r="81" spans="1:6" ht="14.25" customHeight="1">
      <c r="A81" s="514" t="s">
        <v>843</v>
      </c>
      <c r="B81" s="522"/>
      <c r="C81" s="513"/>
      <c r="D81" s="513"/>
      <c r="E81" s="513"/>
      <c r="F81" s="520"/>
    </row>
    <row r="82" spans="1:6" ht="12.75">
      <c r="A82" s="514" t="s">
        <v>857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845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560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563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578</v>
      </c>
      <c r="B97" s="519" t="s">
        <v>858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847</v>
      </c>
      <c r="B98" s="522"/>
      <c r="C98" s="513"/>
      <c r="D98" s="513"/>
      <c r="E98" s="513"/>
      <c r="F98" s="520"/>
    </row>
    <row r="99" spans="1:6" ht="12.75">
      <c r="A99" s="514" t="s">
        <v>554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557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560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563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830</v>
      </c>
      <c r="B114" s="519" t="s">
        <v>859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849</v>
      </c>
      <c r="B115" s="522"/>
      <c r="C115" s="513"/>
      <c r="D115" s="513"/>
      <c r="E115" s="513"/>
      <c r="F115" s="520"/>
    </row>
    <row r="116" spans="1:6" ht="12.75">
      <c r="A116" s="514" t="s">
        <v>554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557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560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563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850</v>
      </c>
      <c r="B131" s="519" t="s">
        <v>860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852</v>
      </c>
      <c r="B132" s="522"/>
      <c r="C132" s="513"/>
      <c r="D132" s="513"/>
      <c r="E132" s="513"/>
      <c r="F132" s="520"/>
    </row>
    <row r="133" spans="1:6" ht="12.75">
      <c r="A133" s="514" t="s">
        <v>861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557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560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563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595</v>
      </c>
      <c r="B148" s="519" t="s">
        <v>862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863</v>
      </c>
      <c r="B149" s="519" t="s">
        <v>864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897</v>
      </c>
      <c r="B151" s="528"/>
      <c r="C151" s="581" t="s">
        <v>887</v>
      </c>
      <c r="D151" s="581"/>
      <c r="E151" s="581"/>
      <c r="F151" s="581"/>
    </row>
    <row r="152" spans="1:6" ht="12.75">
      <c r="A152" s="529"/>
      <c r="B152" s="530"/>
      <c r="C152" s="529"/>
      <c r="D152" s="189" t="s">
        <v>884</v>
      </c>
      <c r="E152" s="529"/>
      <c r="F152" s="529"/>
    </row>
    <row r="153" spans="1:7" ht="12.75" customHeight="1">
      <c r="A153" s="529"/>
      <c r="B153" s="530"/>
      <c r="C153" s="535" t="s">
        <v>900</v>
      </c>
      <c r="D153" s="535"/>
      <c r="E153" s="535"/>
      <c r="F153" s="535"/>
      <c r="G153" s="535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G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865</v>
      </c>
      <c r="B1" s="531" t="s">
        <v>866</v>
      </c>
    </row>
    <row r="2" spans="1:2" ht="12.75">
      <c r="A2" s="531" t="s">
        <v>867</v>
      </c>
      <c r="B2" s="531" t="s">
        <v>868</v>
      </c>
    </row>
    <row r="3" spans="1:2" ht="12.75">
      <c r="A3" s="531" t="s">
        <v>869</v>
      </c>
      <c r="B3" s="531" t="s">
        <v>870</v>
      </c>
    </row>
    <row r="4" spans="1:2" ht="12.75">
      <c r="A4" s="531" t="s">
        <v>871</v>
      </c>
      <c r="B4" s="531" t="s">
        <v>872</v>
      </c>
    </row>
    <row r="5" spans="1:2" ht="12.75">
      <c r="A5" s="531" t="s">
        <v>873</v>
      </c>
      <c r="B5" s="531" t="s">
        <v>874</v>
      </c>
    </row>
    <row r="6" spans="1:2" ht="12.75">
      <c r="A6" s="531" t="s">
        <v>875</v>
      </c>
      <c r="B6" s="531" t="s">
        <v>876</v>
      </c>
    </row>
    <row r="7" spans="1:2" ht="12.75">
      <c r="A7" s="531" t="s">
        <v>877</v>
      </c>
      <c r="B7" s="531" t="s">
        <v>878</v>
      </c>
    </row>
    <row r="8" spans="1:2" ht="12.75">
      <c r="A8" s="531" t="s">
        <v>879</v>
      </c>
      <c r="B8" s="531" t="s">
        <v>880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2015-05-26T12:49:24Z</cp:lastPrinted>
  <dcterms:created xsi:type="dcterms:W3CDTF">2014-06-17T12:21:29Z</dcterms:created>
  <dcterms:modified xsi:type="dcterms:W3CDTF">2015-05-26T12:51:10Z</dcterms:modified>
  <cp:category/>
  <cp:version/>
  <cp:contentType/>
  <cp:contentStatus/>
</cp:coreProperties>
</file>