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386" yWindow="65506" windowWidth="13230" windowHeight="1131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Flow'!$A$1:$D$51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<sst xmlns="http://schemas.openxmlformats.org/spreadsheetml/2006/main" count="600" uniqueCount="533">
  <si>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</si>
  <si>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</si>
  <si>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</si>
  <si>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</si>
  <si>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</si>
  <si>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</si>
  <si>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</si>
  <si>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</si>
  <si>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</si>
  <si>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</si>
  <si>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</si>
  <si>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</si>
  <si>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</si>
  <si>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</si>
  <si>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</si>
  <si>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</si>
  <si>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</si>
  <si>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</si>
  <si>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</si>
  <si>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</si>
  <si>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</si>
  <si>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</si>
  <si>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</si>
  <si>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</si>
  <si>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</si>
  <si>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</si>
  <si>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</si>
  <si>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</si>
  <si>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</si>
  <si>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</si>
  <si>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</si>
  <si>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</si>
  <si>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</si>
  <si>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</si>
  <si>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</si>
  <si>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</si>
  <si>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</si>
  <si>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</si>
  <si>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</si>
  <si>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</si>
  <si>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</si>
  <si>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</si>
  <si>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</si>
  <si>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</si>
  <si>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</si>
  <si>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</si>
  <si>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</si>
  <si>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</si>
  <si>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</si>
  <si>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</si>
  <si>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</si>
  <si>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</si>
  <si>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</si>
  <si>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</si>
  <si>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</si>
  <si>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</si>
  <si>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</si>
  <si>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</si>
  <si>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</si>
  <si>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</si>
  <si>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</si>
  <si>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</si>
  <si>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</si>
  <si>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</si>
  <si>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</si>
  <si>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</si>
  <si>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</si>
  <si>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</si>
  <si>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</si>
  <si>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</si>
  <si>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</si>
  <si>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</si>
  <si>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</si>
  <si>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</si>
  <si>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</si>
  <si>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</si>
  <si>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</si>
  <si>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</si>
  <si>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</si>
  <si>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</si>
  <si>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</si>
  <si>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</si>
  <si>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</si>
  <si>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</si>
  <si>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</si>
  <si>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</si>
  <si>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</si>
  <si>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</si>
  <si>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</si>
  <si>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</si>
  <si>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</si>
  <si>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</si>
  <si>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</si>
  <si>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</si>
  <si>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</si>
  <si>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</si>
  <si>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</si>
  <si>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</si>
  <si>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</si>
  <si>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</si>
  <si>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</si>
  <si>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</si>
  <si>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</si>
  <si>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</si>
  <si>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</si>
  <si>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</si>
  <si>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</si>
  <si>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</si>
  <si>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</si>
  <si>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</si>
  <si>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</si>
  <si>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</si>
  <si>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</si>
  <si>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</si>
  <si>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</si>
  <si>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</si>
  <si>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</si>
  <si>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</si>
  <si>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</si>
  <si>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</si>
  <si>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</si>
  <si>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</si>
  <si>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</si>
  <si>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</si>
  <si>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</si>
  <si>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</si>
  <si>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</si>
  <si>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</si>
  <si>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</si>
  <si>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</si>
  <si>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</si>
  <si>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</si>
  <si>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</si>
  <si>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</si>
  <si>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</si>
  <si>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</si>
  <si>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</si>
  <si>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</si>
  <si>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</si>
  <si>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</si>
  <si>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</si>
  <si>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</si>
  <si>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</si>
  <si>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</si>
  <si>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</si>
  <si>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</si>
  <si>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</si>
  <si>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</si>
  <si>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</si>
  <si>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</si>
  <si>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</si>
  <si>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</si>
  <si>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</si>
  <si>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</si>
  <si>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</si>
  <si>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</si>
  <si>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</si>
  <si>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</si>
  <si>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</si>
  <si>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</si>
  <si>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</si>
  <si>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</si>
  <si>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</si>
  <si>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</si>
  <si>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</si>
  <si>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</si>
  <si>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</si>
  <si>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</si>
  <si>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</si>
  <si>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</si>
  <si>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</si>
  <si>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</si>
  <si>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</si>
  <si>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</si>
  <si>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</si>
  <si>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</si>
  <si>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</si>
  <si>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</si>
  <si>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</si>
  <si>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</si>
  <si>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</si>
  <si>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</si>
  <si>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</si>
  <si>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</si>
  <si>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</si>
  <si>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</si>
  <si>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</si>
  <si>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</si>
  <si>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</si>
  <si>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</si>
  <si>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</si>
  <si>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</si>
  <si>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</si>
  <si>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</si>
  <si>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</si>
  <si>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</si>
  <si>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</si>
  <si>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</si>
  <si>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</si>
  <si>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</si>
  <si>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</si>
  <si>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</si>
  <si>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</si>
  <si>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</si>
  <si>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</si>
  <si>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</si>
  <si>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</si>
  <si>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</si>
  <si>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</si>
  <si>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</si>
  <si>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</si>
  <si>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</si>
  <si>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</si>
  <si>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</si>
  <si>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</si>
  <si>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</si>
  <si>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</si>
  <si>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</si>
  <si>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</si>
  <si>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</si>
  <si>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</si>
  <si>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</si>
  <si>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</si>
  <si>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</si>
  <si>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</si>
  <si>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</si>
  <si>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</si>
  <si>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</si>
  <si>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</si>
  <si>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</si>
  <si>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</si>
  <si>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</si>
  <si>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</si>
  <si>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</si>
  <si>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</si>
  <si>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</si>
  <si>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</si>
  <si>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</si>
  <si>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</si>
  <si>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</si>
  <si>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</si>
  <si>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</si>
  <si>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</si>
  <si>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</si>
  <si>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</si>
  <si>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</si>
  <si>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</si>
  <si>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</si>
  <si>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</si>
  <si>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</si>
  <si>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</si>
  <si>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</si>
  <si>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</si>
  <si>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</si>
  <si>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</si>
  <si>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</si>
  <si>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</si>
  <si>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</si>
  <si>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</si>
  <si>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</si>
  <si>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</si>
  <si>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</si>
  <si>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</si>
  <si>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</si>
  <si>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</si>
  <si>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</si>
  <si>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</si>
  <si>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</si>
  <si>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</si>
  <si>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</si>
  <si>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</si>
  <si>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</si>
  <si>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</si>
  <si>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</si>
  <si>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</si>
  <si>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</si>
  <si>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</si>
  <si>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</si>
  <si>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</si>
  <si>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</si>
  <si>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</si>
  <si>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</si>
  <si>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</si>
  <si>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</si>
  <si>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</si>
  <si>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</si>
  <si>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</si>
  <si>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</si>
  <si>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</si>
  <si>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</si>
  <si>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</si>
  <si>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</si>
  <si>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</si>
  <si>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</si>
  <si>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</si>
  <si>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</si>
  <si>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</si>
  <si>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</si>
  <si>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</si>
  <si>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</si>
  <si>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</si>
  <si>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</si>
  <si>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</si>
  <si>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</si>
  <si>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</si>
  <si>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</si>
  <si>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</si>
  <si>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</si>
  <si>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</si>
  <si>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</si>
  <si>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</si>
  <si>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</si>
  <si>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</si>
  <si>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</si>
  <si>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</si>
  <si>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</si>
  <si>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</si>
  <si>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</si>
  <si>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</si>
  <si>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</si>
  <si>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</si>
  <si>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</si>
  <si>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</si>
  <si>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</si>
  <si>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</si>
  <si>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</si>
  <si>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</si>
  <si>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</si>
  <si>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</si>
  <si>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</si>
  <si>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</si>
  <si>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</si>
  <si>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</si>
  <si>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</si>
  <si>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</si>
  <si>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</si>
  <si>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</si>
  <si>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</si>
  <si>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</si>
  <si>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</si>
  <si>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</si>
  <si>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</si>
  <si>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</si>
  <si>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</si>
  <si>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</si>
  <si>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</si>
  <si>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</si>
  <si>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</si>
  <si>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</si>
  <si>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</si>
  <si>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</si>
  <si>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</si>
  <si>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</si>
  <si>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</si>
  <si>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</si>
  <si>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</si>
  <si>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</si>
  <si>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</si>
  <si>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</si>
  <si>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</si>
  <si>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</si>
  <si>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</si>
  <si>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</si>
  <si>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</si>
  <si>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</si>
  <si>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</si>
  <si>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</si>
  <si>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</si>
  <si>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</si>
  <si>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</si>
  <si>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</si>
  <si>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</si>
  <si>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</si>
  <si>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</si>
  <si>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</si>
  <si>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</si>
  <si>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</si>
  <si>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</si>
  <si>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</si>
  <si>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</si>
  <si>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</si>
  <si>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</si>
  <si>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</si>
  <si>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</si>
  <si>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</si>
  <si>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</si>
  <si>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</si>
  <si>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</si>
  <si>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</si>
  <si>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</si>
  <si>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</si>
  <si>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</si>
  <si>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</si>
  <si>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</si>
  <si>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</si>
  <si>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</si>
  <si>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</si>
  <si>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</si>
  <si>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</si>
  <si>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</si>
  <si>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</si>
  <si>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</si>
  <si>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</si>
  <si>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</si>
  <si>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</si>
  <si>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</si>
  <si>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</si>
  <si>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</si>
  <si>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</si>
  <si>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</si>
  <si>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</si>
  <si>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</si>
  <si>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</si>
  <si>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</si>
  <si>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</si>
  <si>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</si>
  <si>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</si>
  <si>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</si>
  <si>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</si>
  <si>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</si>
  <si>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</si>
  <si>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</si>
  <si>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</si>
  <si>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</si>
  <si>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</si>
  <si>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</si>
  <si>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</si>
  <si>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</si>
  <si>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</si>
  <si>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</si>
  <si>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</si>
  <si>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</si>
  <si>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</si>
  <si>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</si>
  <si>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</si>
  <si>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</si>
  <si>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</si>
  <si>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</si>
  <si>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</si>
  <si>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</si>
  <si>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</si>
  <si>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</si>
  <si>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</si>
  <si>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</si>
  <si>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</si>
  <si>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</si>
  <si>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</si>
  <si>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</si>
  <si>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</si>
  <si>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</si>
  <si>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</si>
  <si>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</si>
  <si>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</si>
  <si>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</si>
  <si>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</si>
  <si>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</si>
  <si>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</si>
  <si>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</si>
  <si>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</si>
  <si>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</si>
  <si>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</si>
  <si>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</si>
  <si>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</si>
  <si>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</si>
  <si>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</si>
  <si>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</si>
  <si>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</si>
  <si>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</si>
  <si>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</si>
  <si>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</si>
  <si>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</si>
  <si>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</si>
  <si>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</si>
  <si>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</si>
  <si>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</si>
  <si>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</si>
  <si>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</si>
  <si>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</si>
  <si>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</si>
  <si>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</si>
  <si>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</si>
  <si>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</si>
  <si>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</si>
  <si>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</si>
  <si>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</si>
  <si>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</si>
  <si>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</si>
  <si>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</si>
  <si>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</si>
  <si>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</si>
  <si>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</si>
  <si>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</si>
  <si>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</si>
  <si>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</si>
  <si>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</si>
  <si>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</si>
  <si>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</si>
  <si>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</si>
  <si>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</si>
  <si>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</si>
  <si>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</si>
  <si>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</si>
  <si>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</si>
  <si>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</si>
  <si>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</si>
  <si>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</si>
  <si>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</si>
  <si>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</si>
  <si>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</si>
  <si>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</si>
  <si>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</si>
  <si>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</si>
  <si>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</si>
  <si>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</si>
  <si>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</si>
  <si>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</si>
  <si>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</si>
  <si>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</si>
  <si>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</si>
  <si>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</si>
  <si>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</si>
  <si>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</si>
  <si>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</si>
  <si>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</si>
  <si>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</si>
  <si>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</si>
  <si>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</si>
  <si>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</si>
  <si>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</si>
  <si>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</si>
  <si>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б</t>
  </si>
  <si>
    <t>Date:29.07.2013</t>
  </si>
  <si>
    <t>01.01.2013 - 30.06.2013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</si>
</sst>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1" fontId="12" fillId="38" borderId="10" xfId="57" applyNumberFormat="1" applyFont="1" applyFill="1" applyBorder="1" applyAlignment="1" applyProtection="1">
      <alignment vertical="center"/>
      <protection locked="0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vertical="center"/>
      <protection locked="0"/>
    </xf>
    <xf numFmtId="1" fontId="4" fillId="39" borderId="32" xfId="55" applyNumberFormat="1" applyFont="1" applyFill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0">
      <selection activeCell="H60" sqref="H60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532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2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994</v>
      </c>
      <c r="D12" s="32">
        <v>1004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18">
        <v>14821</v>
      </c>
      <c r="D13" s="32">
        <v>12750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350</v>
      </c>
      <c r="D14" s="32">
        <v>361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475</v>
      </c>
      <c r="D15" s="32">
        <v>426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117</v>
      </c>
      <c r="D16" s="32">
        <v>116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/>
      <c r="D17" s="32">
        <v>2359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10</v>
      </c>
      <c r="D18" s="32">
        <v>10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17086</v>
      </c>
      <c r="D19" s="43">
        <f>SUM(D11:D18)</f>
        <v>17345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127</v>
      </c>
      <c r="D24" s="32">
        <v>139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127</v>
      </c>
      <c r="D27" s="43">
        <f>SUM(D23:D26)</f>
        <v>139</v>
      </c>
      <c r="E27" s="44" t="s">
        <v>231</v>
      </c>
      <c r="F27" s="33" t="s">
        <v>37</v>
      </c>
      <c r="G27" s="43">
        <f>SUM(G28:G30)</f>
        <v>9423</v>
      </c>
      <c r="H27" s="43">
        <f>SUM(H28:H30)</f>
        <v>6435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9423</v>
      </c>
      <c r="H28" s="306">
        <v>6435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2421</v>
      </c>
      <c r="H31" s="306">
        <v>3079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11844</v>
      </c>
      <c r="H33" s="43">
        <f>H27+H31+H32</f>
        <v>9514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16922</v>
      </c>
      <c r="H36" s="43">
        <f>H25+H17+H33</f>
        <v>14592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2473</v>
      </c>
      <c r="H44" s="306">
        <v>2770</v>
      </c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1809</v>
      </c>
      <c r="H48" s="306">
        <v>2467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4282</v>
      </c>
      <c r="H49" s="43">
        <f>SUM(H43:H48)</f>
        <v>5237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57</v>
      </c>
      <c r="H53" s="306">
        <v>57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1154</v>
      </c>
      <c r="H54" s="306">
        <v>1342</v>
      </c>
    </row>
    <row r="55" spans="1:18" ht="15">
      <c r="A55" s="55" t="s">
        <v>178</v>
      </c>
      <c r="B55" s="56" t="s">
        <v>79</v>
      </c>
      <c r="C55" s="43">
        <f>C19+C20+C21+C27+C32+C45+C51+C53+C54</f>
        <v>17213</v>
      </c>
      <c r="D55" s="43">
        <f>D19+D20+D21+D27+D32+D45+D51+D53+D54</f>
        <v>17484</v>
      </c>
      <c r="E55" s="30" t="s">
        <v>251</v>
      </c>
      <c r="F55" s="48" t="s">
        <v>80</v>
      </c>
      <c r="G55" s="43">
        <f>G49+G51+G52+G53+G54</f>
        <v>5493</v>
      </c>
      <c r="H55" s="43">
        <f>H49+H51+H52+H53+H54</f>
        <v>6636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7710</v>
      </c>
      <c r="D58" s="32">
        <v>7544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440</v>
      </c>
      <c r="D59" s="32">
        <v>352</v>
      </c>
      <c r="E59" s="41" t="s">
        <v>255</v>
      </c>
      <c r="F59" s="33" t="s">
        <v>83</v>
      </c>
      <c r="G59" s="306">
        <v>532</v>
      </c>
      <c r="H59" s="306">
        <v>2247</v>
      </c>
      <c r="M59" s="45"/>
    </row>
    <row r="60" spans="1:8" ht="15">
      <c r="A60" s="28" t="s">
        <v>183</v>
      </c>
      <c r="B60" s="31" t="s">
        <v>84</v>
      </c>
      <c r="C60" s="32">
        <v>65</v>
      </c>
      <c r="D60" s="32">
        <v>58</v>
      </c>
      <c r="E60" s="30" t="s">
        <v>256</v>
      </c>
      <c r="F60" s="33" t="s">
        <v>85</v>
      </c>
      <c r="G60" s="306">
        <v>1346</v>
      </c>
      <c r="H60" s="306">
        <v>1406</v>
      </c>
    </row>
    <row r="61" spans="1:18" ht="15">
      <c r="A61" s="28" t="s">
        <v>184</v>
      </c>
      <c r="B61" s="35" t="s">
        <v>86</v>
      </c>
      <c r="C61" s="32">
        <v>348</v>
      </c>
      <c r="D61" s="32">
        <v>331</v>
      </c>
      <c r="E61" s="34" t="s">
        <v>257</v>
      </c>
      <c r="F61" s="60" t="s">
        <v>87</v>
      </c>
      <c r="G61" s="43">
        <f>SUM(G62:G68)</f>
        <v>6633</v>
      </c>
      <c r="H61" s="43">
        <f>SUM(H62:H68)</f>
        <v>7158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2"/>
      <c r="E62" s="34" t="s">
        <v>260</v>
      </c>
      <c r="F62" s="33" t="s">
        <v>89</v>
      </c>
      <c r="G62" s="306">
        <v>548</v>
      </c>
      <c r="H62" s="306">
        <v>457</v>
      </c>
    </row>
    <row r="63" spans="1:13" ht="15">
      <c r="A63" s="28" t="s">
        <v>186</v>
      </c>
      <c r="B63" s="31" t="s">
        <v>90</v>
      </c>
      <c r="C63" s="32"/>
      <c r="D63" s="32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8563</v>
      </c>
      <c r="D64" s="43">
        <f>SUM(D58:D63)</f>
        <v>8285</v>
      </c>
      <c r="E64" s="30" t="s">
        <v>259</v>
      </c>
      <c r="F64" s="33" t="s">
        <v>93</v>
      </c>
      <c r="G64" s="306">
        <v>5302</v>
      </c>
      <c r="H64" s="306">
        <v>6075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224</v>
      </c>
      <c r="H65" s="306">
        <v>39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85</v>
      </c>
      <c r="H66" s="306">
        <v>102</v>
      </c>
    </row>
    <row r="67" spans="1:8" ht="15">
      <c r="A67" s="28" t="s">
        <v>189</v>
      </c>
      <c r="B67" s="31" t="s">
        <v>96</v>
      </c>
      <c r="C67" s="32"/>
      <c r="D67" s="306"/>
      <c r="E67" s="30" t="s">
        <v>263</v>
      </c>
      <c r="F67" s="33" t="s">
        <v>97</v>
      </c>
      <c r="G67" s="306">
        <v>36</v>
      </c>
      <c r="H67" s="306">
        <v>37</v>
      </c>
    </row>
    <row r="68" spans="1:8" ht="15">
      <c r="A68" s="28" t="s">
        <v>190</v>
      </c>
      <c r="B68" s="31" t="s">
        <v>98</v>
      </c>
      <c r="C68" s="32">
        <v>4255</v>
      </c>
      <c r="D68" s="32">
        <v>4017</v>
      </c>
      <c r="E68" s="30" t="s">
        <v>264</v>
      </c>
      <c r="F68" s="33" t="s">
        <v>99</v>
      </c>
      <c r="G68" s="306">
        <v>438</v>
      </c>
      <c r="H68" s="306">
        <v>448</v>
      </c>
    </row>
    <row r="69" spans="1:8" ht="15">
      <c r="A69" s="28" t="s">
        <v>191</v>
      </c>
      <c r="B69" s="31" t="s">
        <v>100</v>
      </c>
      <c r="C69" s="32">
        <v>675</v>
      </c>
      <c r="D69" s="32">
        <v>342</v>
      </c>
      <c r="E69" s="41" t="s">
        <v>265</v>
      </c>
      <c r="F69" s="33" t="s">
        <v>101</v>
      </c>
      <c r="G69" s="306">
        <v>3</v>
      </c>
      <c r="H69" s="306">
        <v>15</v>
      </c>
    </row>
    <row r="70" spans="1:8" ht="15">
      <c r="A70" s="28" t="s">
        <v>192</v>
      </c>
      <c r="B70" s="31" t="s">
        <v>102</v>
      </c>
      <c r="C70" s="32"/>
      <c r="D70" s="32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353</v>
      </c>
      <c r="D71" s="32">
        <v>381</v>
      </c>
      <c r="E71" s="44" t="s">
        <v>267</v>
      </c>
      <c r="F71" s="36" t="s">
        <v>105</v>
      </c>
      <c r="G71" s="43">
        <f>G59+G60+G61+G69+G70</f>
        <v>8514</v>
      </c>
      <c r="H71" s="43">
        <f>H59+H60+H61+H69+H70</f>
        <v>10826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2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2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153</v>
      </c>
      <c r="D74" s="32">
        <v>1889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5436</v>
      </c>
      <c r="D75" s="43">
        <f>SUM(D67:D74)</f>
        <v>6629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375</v>
      </c>
      <c r="H76" s="306">
        <v>375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8889</v>
      </c>
      <c r="H79" s="312">
        <f>H71+H74+H75+H76</f>
        <v>11201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19</v>
      </c>
      <c r="D87" s="32">
        <v>12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67</v>
      </c>
      <c r="D88" s="32">
        <v>13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>
        <v>6</v>
      </c>
      <c r="D89" s="32">
        <v>6</v>
      </c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2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92</v>
      </c>
      <c r="D91" s="43">
        <f>SUM(D87:D90)</f>
        <v>31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14091</v>
      </c>
      <c r="D93" s="43">
        <f>D64+D75+D84+D91+D92</f>
        <v>14945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31304</v>
      </c>
      <c r="D94" s="312">
        <f>D93+D55</f>
        <v>32429</v>
      </c>
      <c r="E94" s="313" t="s">
        <v>271</v>
      </c>
      <c r="F94" s="48" t="s">
        <v>129</v>
      </c>
      <c r="G94" s="312">
        <f>G79+G55+G39+G36</f>
        <v>31304</v>
      </c>
      <c r="H94" s="312">
        <f>H79+H55+H39+H36</f>
        <v>32429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531</v>
      </c>
      <c r="B97" s="294"/>
      <c r="C97" s="321" t="s">
        <v>528</v>
      </c>
      <c r="D97" s="321"/>
      <c r="E97" s="321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21" t="s">
        <v>524</v>
      </c>
      <c r="D99" s="322"/>
      <c r="E99" s="322"/>
      <c r="F99" s="4"/>
      <c r="G99" s="5"/>
      <c r="H99" s="6"/>
    </row>
    <row r="100" spans="1:5" ht="15">
      <c r="A100" s="80"/>
      <c r="B100" s="80"/>
      <c r="C100" s="319"/>
      <c r="D100" s="320"/>
      <c r="E100" s="320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9">
      <selection activeCell="G16" sqref="G16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23" t="s">
        <v>523</v>
      </c>
      <c r="G2" s="323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01.01.2013 - 30.06.2013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2" t="s">
        <v>6</v>
      </c>
      <c r="B6" s="102" t="s">
        <v>530</v>
      </c>
      <c r="C6" s="102">
        <v>1</v>
      </c>
      <c r="D6" s="102">
        <v>2</v>
      </c>
      <c r="E6" s="102" t="s">
        <v>6</v>
      </c>
      <c r="F6" s="100" t="s">
        <v>530</v>
      </c>
      <c r="G6" s="100">
        <v>1</v>
      </c>
      <c r="H6" s="100">
        <v>2</v>
      </c>
    </row>
    <row r="7" spans="1:8" ht="12">
      <c r="A7" s="103" t="s">
        <v>330</v>
      </c>
      <c r="B7" s="103"/>
      <c r="C7" s="104"/>
      <c r="D7" s="104"/>
      <c r="E7" s="103" t="s">
        <v>359</v>
      </c>
      <c r="F7" s="105"/>
      <c r="G7" s="106"/>
      <c r="H7" s="106"/>
    </row>
    <row r="8" spans="1:8" ht="12">
      <c r="A8" s="107" t="s">
        <v>329</v>
      </c>
      <c r="B8" s="107"/>
      <c r="C8" s="108"/>
      <c r="D8" s="109"/>
      <c r="E8" s="107" t="s">
        <v>360</v>
      </c>
      <c r="F8" s="105"/>
      <c r="G8" s="106"/>
      <c r="H8" s="106"/>
    </row>
    <row r="9" spans="1:8" ht="12">
      <c r="A9" s="110" t="s">
        <v>181</v>
      </c>
      <c r="B9" s="111" t="s">
        <v>272</v>
      </c>
      <c r="C9" s="298">
        <v>14275</v>
      </c>
      <c r="D9" s="298">
        <v>12050</v>
      </c>
      <c r="E9" s="110" t="s">
        <v>361</v>
      </c>
      <c r="F9" s="113" t="s">
        <v>273</v>
      </c>
      <c r="G9" s="288">
        <v>18625</v>
      </c>
      <c r="H9" s="288">
        <v>15151</v>
      </c>
    </row>
    <row r="10" spans="1:8" ht="12">
      <c r="A10" s="110" t="s">
        <v>331</v>
      </c>
      <c r="B10" s="111" t="s">
        <v>274</v>
      </c>
      <c r="C10" s="298">
        <v>536</v>
      </c>
      <c r="D10" s="298">
        <v>587</v>
      </c>
      <c r="E10" s="110" t="s">
        <v>362</v>
      </c>
      <c r="F10" s="113" t="s">
        <v>275</v>
      </c>
      <c r="G10" s="288">
        <v>735</v>
      </c>
      <c r="H10" s="288">
        <v>517</v>
      </c>
    </row>
    <row r="11" spans="1:8" ht="12">
      <c r="A11" s="110" t="s">
        <v>332</v>
      </c>
      <c r="B11" s="111" t="s">
        <v>276</v>
      </c>
      <c r="C11" s="298">
        <v>919</v>
      </c>
      <c r="D11" s="298">
        <v>401</v>
      </c>
      <c r="E11" s="114" t="s">
        <v>363</v>
      </c>
      <c r="F11" s="113" t="s">
        <v>277</v>
      </c>
      <c r="G11" s="288">
        <v>114</v>
      </c>
      <c r="H11" s="288">
        <v>40</v>
      </c>
    </row>
    <row r="12" spans="1:8" ht="12">
      <c r="A12" s="110" t="s">
        <v>333</v>
      </c>
      <c r="B12" s="111" t="s">
        <v>278</v>
      </c>
      <c r="C12" s="298">
        <v>680</v>
      </c>
      <c r="D12" s="298">
        <v>657</v>
      </c>
      <c r="E12" s="114" t="s">
        <v>265</v>
      </c>
      <c r="F12" s="113" t="s">
        <v>279</v>
      </c>
      <c r="G12" s="288">
        <v>1031</v>
      </c>
      <c r="H12" s="288">
        <v>996</v>
      </c>
    </row>
    <row r="13" spans="1:18" ht="12">
      <c r="A13" s="110" t="s">
        <v>334</v>
      </c>
      <c r="B13" s="111" t="s">
        <v>280</v>
      </c>
      <c r="C13" s="298">
        <v>120</v>
      </c>
      <c r="D13" s="298">
        <v>115</v>
      </c>
      <c r="E13" s="115" t="s">
        <v>364</v>
      </c>
      <c r="F13" s="116" t="s">
        <v>281</v>
      </c>
      <c r="G13" s="289">
        <f>SUM(G9:G12)</f>
        <v>20505</v>
      </c>
      <c r="H13" s="289">
        <f>SUM(H9:H12)</f>
        <v>16704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8" ht="12">
      <c r="A14" s="110" t="s">
        <v>335</v>
      </c>
      <c r="B14" s="111" t="s">
        <v>282</v>
      </c>
      <c r="C14" s="298">
        <v>1607</v>
      </c>
      <c r="D14" s="298">
        <v>938</v>
      </c>
      <c r="E14" s="114"/>
      <c r="F14" s="118"/>
      <c r="G14" s="290"/>
      <c r="H14" s="290"/>
    </row>
    <row r="15" spans="1:8" ht="24">
      <c r="A15" s="110" t="s">
        <v>336</v>
      </c>
      <c r="B15" s="111" t="s">
        <v>283</v>
      </c>
      <c r="C15" s="119">
        <v>-105</v>
      </c>
      <c r="D15" s="119">
        <v>69</v>
      </c>
      <c r="E15" s="107" t="s">
        <v>365</v>
      </c>
      <c r="F15" s="120" t="s">
        <v>284</v>
      </c>
      <c r="G15" s="288">
        <v>188</v>
      </c>
      <c r="H15" s="288">
        <v>1</v>
      </c>
    </row>
    <row r="16" spans="1:8" ht="12">
      <c r="A16" s="110" t="s">
        <v>337</v>
      </c>
      <c r="B16" s="111" t="s">
        <v>285</v>
      </c>
      <c r="C16" s="119">
        <v>5</v>
      </c>
      <c r="D16" s="119">
        <v>18</v>
      </c>
      <c r="E16" s="110" t="s">
        <v>366</v>
      </c>
      <c r="F16" s="118" t="s">
        <v>286</v>
      </c>
      <c r="G16" s="291">
        <v>188</v>
      </c>
      <c r="H16" s="291"/>
    </row>
    <row r="17" spans="1:8" ht="12">
      <c r="A17" s="121" t="s">
        <v>338</v>
      </c>
      <c r="B17" s="111" t="s">
        <v>287</v>
      </c>
      <c r="C17" s="122"/>
      <c r="D17" s="122"/>
      <c r="E17" s="107"/>
      <c r="F17" s="105"/>
      <c r="G17" s="290"/>
      <c r="H17" s="290"/>
    </row>
    <row r="18" spans="1:8" ht="12">
      <c r="A18" s="121" t="s">
        <v>339</v>
      </c>
      <c r="B18" s="111" t="s">
        <v>288</v>
      </c>
      <c r="C18" s="122"/>
      <c r="D18" s="122"/>
      <c r="E18" s="107" t="s">
        <v>367</v>
      </c>
      <c r="F18" s="105"/>
      <c r="G18" s="290"/>
      <c r="H18" s="290"/>
    </row>
    <row r="19" spans="1:15" ht="12">
      <c r="A19" s="115" t="s">
        <v>340</v>
      </c>
      <c r="B19" s="123" t="s">
        <v>289</v>
      </c>
      <c r="C19" s="124">
        <f>SUM(C9:C15)+C16</f>
        <v>18037</v>
      </c>
      <c r="D19" s="124">
        <f>SUM(D9:D15)+D16</f>
        <v>14835</v>
      </c>
      <c r="E19" s="125" t="s">
        <v>368</v>
      </c>
      <c r="F19" s="118" t="s">
        <v>290</v>
      </c>
      <c r="G19" s="288">
        <v>19</v>
      </c>
      <c r="H19" s="288">
        <v>1</v>
      </c>
      <c r="I19" s="117"/>
      <c r="J19" s="117"/>
      <c r="K19" s="117"/>
      <c r="L19" s="117"/>
      <c r="M19" s="117"/>
      <c r="N19" s="117"/>
      <c r="O19" s="117"/>
    </row>
    <row r="20" spans="1:8" ht="12">
      <c r="A20" s="107"/>
      <c r="B20" s="111"/>
      <c r="C20" s="126"/>
      <c r="D20" s="126"/>
      <c r="E20" s="127" t="s">
        <v>369</v>
      </c>
      <c r="F20" s="118" t="s">
        <v>291</v>
      </c>
      <c r="G20" s="288"/>
      <c r="H20" s="288"/>
    </row>
    <row r="21" spans="1:8" ht="24">
      <c r="A21" s="107" t="s">
        <v>341</v>
      </c>
      <c r="B21" s="128"/>
      <c r="C21" s="126"/>
      <c r="D21" s="126"/>
      <c r="E21" s="110" t="s">
        <v>370</v>
      </c>
      <c r="F21" s="118" t="s">
        <v>292</v>
      </c>
      <c r="G21" s="288"/>
      <c r="H21" s="288"/>
    </row>
    <row r="22" spans="1:8" ht="12">
      <c r="A22" s="105" t="s">
        <v>342</v>
      </c>
      <c r="B22" s="128" t="s">
        <v>293</v>
      </c>
      <c r="C22" s="112">
        <v>217</v>
      </c>
      <c r="D22" s="112">
        <v>202</v>
      </c>
      <c r="E22" s="125" t="s">
        <v>371</v>
      </c>
      <c r="F22" s="118" t="s">
        <v>294</v>
      </c>
      <c r="G22" s="288"/>
      <c r="H22" s="288"/>
    </row>
    <row r="23" spans="1:8" ht="12">
      <c r="A23" s="110" t="s">
        <v>343</v>
      </c>
      <c r="B23" s="128" t="s">
        <v>295</v>
      </c>
      <c r="C23" s="112"/>
      <c r="D23" s="112"/>
      <c r="E23" s="110" t="s">
        <v>372</v>
      </c>
      <c r="F23" s="118" t="s">
        <v>296</v>
      </c>
      <c r="G23" s="288"/>
      <c r="H23" s="288"/>
    </row>
    <row r="24" spans="1:18" ht="12">
      <c r="A24" s="110" t="s">
        <v>344</v>
      </c>
      <c r="B24" s="128" t="s">
        <v>297</v>
      </c>
      <c r="C24" s="112">
        <v>7</v>
      </c>
      <c r="D24" s="112">
        <v>8</v>
      </c>
      <c r="E24" s="115" t="s">
        <v>373</v>
      </c>
      <c r="F24" s="120" t="s">
        <v>298</v>
      </c>
      <c r="G24" s="289">
        <f>SUM(G19:G23)</f>
        <v>19</v>
      </c>
      <c r="H24" s="289">
        <f>SUM(H19:H23)</f>
        <v>1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8" ht="12">
      <c r="A25" s="110" t="s">
        <v>345</v>
      </c>
      <c r="B25" s="128" t="s">
        <v>299</v>
      </c>
      <c r="C25" s="112">
        <v>30</v>
      </c>
      <c r="D25" s="112">
        <v>34</v>
      </c>
      <c r="E25" s="127"/>
      <c r="F25" s="105"/>
      <c r="G25" s="290"/>
      <c r="H25" s="290"/>
    </row>
    <row r="26" spans="1:14" ht="12">
      <c r="A26" s="115" t="s">
        <v>346</v>
      </c>
      <c r="B26" s="129" t="s">
        <v>300</v>
      </c>
      <c r="C26" s="124">
        <f>SUM(C22:C25)</f>
        <v>254</v>
      </c>
      <c r="D26" s="124">
        <f>SUM(D22:D25)</f>
        <v>244</v>
      </c>
      <c r="E26" s="110"/>
      <c r="F26" s="105"/>
      <c r="G26" s="290"/>
      <c r="H26" s="290"/>
      <c r="I26" s="117"/>
      <c r="J26" s="117"/>
      <c r="K26" s="117"/>
      <c r="L26" s="117"/>
      <c r="M26" s="117"/>
      <c r="N26" s="117"/>
    </row>
    <row r="27" spans="1:8" ht="12">
      <c r="A27" s="115"/>
      <c r="B27" s="129"/>
      <c r="C27" s="126"/>
      <c r="D27" s="126"/>
      <c r="E27" s="110"/>
      <c r="F27" s="105"/>
      <c r="G27" s="290"/>
      <c r="H27" s="290"/>
    </row>
    <row r="28" spans="1:18" ht="24">
      <c r="A28" s="103" t="s">
        <v>347</v>
      </c>
      <c r="B28" s="101" t="s">
        <v>301</v>
      </c>
      <c r="C28" s="109">
        <f>C26+C19</f>
        <v>18291</v>
      </c>
      <c r="D28" s="109">
        <f>D26+D19</f>
        <v>15079</v>
      </c>
      <c r="E28" s="103" t="s">
        <v>374</v>
      </c>
      <c r="F28" s="120" t="s">
        <v>302</v>
      </c>
      <c r="G28" s="290">
        <f>G13+G15+G24</f>
        <v>20712</v>
      </c>
      <c r="H28" s="289">
        <f>H13+H15+H24</f>
        <v>16706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8" ht="12">
      <c r="A29" s="103"/>
      <c r="B29" s="101"/>
      <c r="C29" s="126"/>
      <c r="D29" s="126"/>
      <c r="E29" s="103"/>
      <c r="F29" s="118"/>
      <c r="G29" s="290"/>
      <c r="H29" s="290"/>
    </row>
    <row r="30" spans="1:18" ht="12">
      <c r="A30" s="103" t="s">
        <v>348</v>
      </c>
      <c r="B30" s="101" t="s">
        <v>303</v>
      </c>
      <c r="C30" s="109">
        <f>IF((G28-C28)&gt;0,G28-C28,0)</f>
        <v>2421</v>
      </c>
      <c r="D30" s="109">
        <f>IF((H28-D28)&gt;0,H28-D28,0)</f>
        <v>1627</v>
      </c>
      <c r="E30" s="103" t="s">
        <v>375</v>
      </c>
      <c r="F30" s="120" t="s">
        <v>304</v>
      </c>
      <c r="G30" s="146">
        <f>IF((C28-G28)&gt;0,C28-G28,0)</f>
        <v>0</v>
      </c>
      <c r="H30" s="146">
        <f>IF((D28-H28)&gt;0,D28-H28,0)</f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8" ht="24">
      <c r="A31" s="130" t="s">
        <v>349</v>
      </c>
      <c r="B31" s="129" t="s">
        <v>305</v>
      </c>
      <c r="C31" s="112"/>
      <c r="D31" s="112"/>
      <c r="E31" s="107" t="s">
        <v>376</v>
      </c>
      <c r="F31" s="118" t="s">
        <v>306</v>
      </c>
      <c r="G31" s="288"/>
      <c r="H31" s="288"/>
    </row>
    <row r="32" spans="1:8" ht="12">
      <c r="A32" s="107" t="s">
        <v>350</v>
      </c>
      <c r="B32" s="131" t="s">
        <v>307</v>
      </c>
      <c r="C32" s="112"/>
      <c r="D32" s="112"/>
      <c r="E32" s="107" t="s">
        <v>377</v>
      </c>
      <c r="F32" s="118" t="s">
        <v>308</v>
      </c>
      <c r="G32" s="288"/>
      <c r="H32" s="288"/>
    </row>
    <row r="33" spans="1:18" ht="12">
      <c r="A33" s="132" t="s">
        <v>351</v>
      </c>
      <c r="B33" s="129" t="s">
        <v>309</v>
      </c>
      <c r="C33" s="124">
        <f>C28-C31+C32</f>
        <v>18291</v>
      </c>
      <c r="D33" s="124">
        <f>D28-D31+D32</f>
        <v>15079</v>
      </c>
      <c r="E33" s="103" t="s">
        <v>378</v>
      </c>
      <c r="F33" s="120" t="s">
        <v>310</v>
      </c>
      <c r="G33" s="146">
        <f>G32+G31+G28</f>
        <v>20712</v>
      </c>
      <c r="H33" s="146">
        <f>H32+H31+H28</f>
        <v>16706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2">
      <c r="A34" s="132" t="s">
        <v>521</v>
      </c>
      <c r="B34" s="101" t="s">
        <v>311</v>
      </c>
      <c r="C34" s="109">
        <f>IF((G33-C33)&gt;0,G33-C33,0)</f>
        <v>2421</v>
      </c>
      <c r="D34" s="109">
        <f>IF((H33-D33)&gt;0,H33-D33,0)</f>
        <v>1627</v>
      </c>
      <c r="E34" s="132" t="s">
        <v>379</v>
      </c>
      <c r="F34" s="120" t="s">
        <v>312</v>
      </c>
      <c r="G34" s="289">
        <f>IF((C33-G33)&gt;0,C33-G33,0)</f>
        <v>0</v>
      </c>
      <c r="H34" s="289">
        <f>IF((D33-H33)&gt;0,D33-H33,0)</f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4" ht="12">
      <c r="A35" s="107" t="s">
        <v>352</v>
      </c>
      <c r="B35" s="129" t="s">
        <v>313</v>
      </c>
      <c r="C35" s="124">
        <f>C36+C37+C38</f>
        <v>0</v>
      </c>
      <c r="D35" s="124">
        <f>D36+D37+D38</f>
        <v>0</v>
      </c>
      <c r="E35" s="133"/>
      <c r="F35" s="105"/>
      <c r="G35" s="290"/>
      <c r="H35" s="290"/>
      <c r="I35" s="117"/>
      <c r="J35" s="117"/>
      <c r="K35" s="117"/>
      <c r="L35" s="117"/>
      <c r="M35" s="117"/>
      <c r="N35" s="117"/>
    </row>
    <row r="36" spans="1:8" ht="12">
      <c r="A36" s="134" t="s">
        <v>353</v>
      </c>
      <c r="B36" s="128" t="s">
        <v>314</v>
      </c>
      <c r="C36" s="112"/>
      <c r="D36" s="112"/>
      <c r="E36" s="133"/>
      <c r="F36" s="105"/>
      <c r="G36" s="290"/>
      <c r="H36" s="290"/>
    </row>
    <row r="37" spans="1:8" ht="12">
      <c r="A37" s="134" t="s">
        <v>354</v>
      </c>
      <c r="B37" s="135" t="s">
        <v>315</v>
      </c>
      <c r="C37" s="315"/>
      <c r="D37" s="315"/>
      <c r="E37" s="133"/>
      <c r="F37" s="136"/>
      <c r="G37" s="290"/>
      <c r="H37" s="290"/>
    </row>
    <row r="38" spans="1:8" ht="12">
      <c r="A38" s="137" t="s">
        <v>355</v>
      </c>
      <c r="B38" s="135" t="s">
        <v>316</v>
      </c>
      <c r="C38" s="138"/>
      <c r="D38" s="138"/>
      <c r="E38" s="133"/>
      <c r="F38" s="136"/>
      <c r="G38" s="290"/>
      <c r="H38" s="290"/>
    </row>
    <row r="39" spans="1:18" ht="12">
      <c r="A39" s="139" t="s">
        <v>356</v>
      </c>
      <c r="B39" s="140" t="s">
        <v>317</v>
      </c>
      <c r="C39" s="141">
        <f>+IF((G33-C33-C35)&gt;0,G33-C33-C35,0)</f>
        <v>2421</v>
      </c>
      <c r="D39" s="141">
        <f>+IF((H33-D33-D35)&gt;0,H33-D33-D35,0)</f>
        <v>1627</v>
      </c>
      <c r="E39" s="142" t="s">
        <v>380</v>
      </c>
      <c r="F39" s="143" t="s">
        <v>318</v>
      </c>
      <c r="G39" s="292">
        <f>IF(G34&gt;0,IF(C35+G34&lt;0,0,C35+G34),IF(C34-C35&lt;0,C35-C34,0))</f>
        <v>0</v>
      </c>
      <c r="H39" s="292">
        <f>IF(H34&gt;0,IF(D35+H34&lt;0,0,D35+H34),IF(D34-D35&lt;0,D35-D34,0))</f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8" ht="12">
      <c r="A40" s="103" t="s">
        <v>357</v>
      </c>
      <c r="B40" s="102" t="s">
        <v>319</v>
      </c>
      <c r="C40" s="144"/>
      <c r="D40" s="144"/>
      <c r="E40" s="103" t="s">
        <v>381</v>
      </c>
      <c r="F40" s="143" t="s">
        <v>320</v>
      </c>
      <c r="G40" s="288"/>
      <c r="H40" s="288"/>
    </row>
    <row r="41" spans="1:18" ht="12">
      <c r="A41" s="103" t="s">
        <v>522</v>
      </c>
      <c r="B41" s="100" t="s">
        <v>321</v>
      </c>
      <c r="C41" s="104">
        <f>IF(G39=0,IF(C39-C40&gt;0,C39-C40+G40,0),IF(G39-G40&lt;0,G40-G39+C39,0))</f>
        <v>2421</v>
      </c>
      <c r="D41" s="104">
        <f>IF(H39=0,IF(D39-D40&gt;0,D39-D40+H40,0),IF(H39-H40&lt;0,H40-H39+D39,0))</f>
        <v>1627</v>
      </c>
      <c r="E41" s="103" t="s">
        <v>382</v>
      </c>
      <c r="F41" s="143" t="s">
        <v>322</v>
      </c>
      <c r="G41" s="104">
        <f>IF(C39=0,IF(G39-G40&gt;0,G39-G40+C40,0),IF(C39-C40&lt;0,C40-C39+G40,0))</f>
        <v>0</v>
      </c>
      <c r="H41" s="104">
        <f>IF(D39=0,IF(H39-H40&gt;0,H39-H40+D40,0),IF(D39-D40&lt;0,D40-D39+H40,0))</f>
        <v>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2">
      <c r="A42" s="145" t="s">
        <v>358</v>
      </c>
      <c r="B42" s="100" t="s">
        <v>323</v>
      </c>
      <c r="C42" s="146">
        <f>C33+C34</f>
        <v>20712</v>
      </c>
      <c r="D42" s="146">
        <f>D33+D34</f>
        <v>16706</v>
      </c>
      <c r="E42" s="145" t="s">
        <v>358</v>
      </c>
      <c r="F42" s="140" t="s">
        <v>324</v>
      </c>
      <c r="G42" s="146">
        <f>G39+G33</f>
        <v>20712</v>
      </c>
      <c r="H42" s="146">
        <f>H39+H33</f>
        <v>16706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8" ht="12">
      <c r="A43" s="147"/>
      <c r="B43" s="148"/>
      <c r="C43" s="149"/>
      <c r="D43" s="149"/>
      <c r="E43" s="150"/>
      <c r="F43" s="151"/>
      <c r="G43" s="152"/>
      <c r="H43" s="152"/>
    </row>
    <row r="44" spans="1:15" ht="12">
      <c r="A44" s="153"/>
      <c r="B44" s="154"/>
      <c r="C44" s="154"/>
      <c r="D44" s="324"/>
      <c r="E44" s="324"/>
      <c r="F44" s="324"/>
      <c r="G44" s="324"/>
      <c r="H44" s="324"/>
      <c r="I44" s="117"/>
      <c r="J44" s="117"/>
      <c r="K44" s="117"/>
      <c r="L44" s="117"/>
      <c r="M44" s="117"/>
      <c r="N44" s="117"/>
      <c r="O44" s="117"/>
    </row>
    <row r="45" spans="1:8" ht="12">
      <c r="A45" s="155"/>
      <c r="B45" s="156"/>
      <c r="C45" s="152"/>
      <c r="D45" s="152"/>
      <c r="E45" s="151"/>
      <c r="F45" s="151"/>
      <c r="G45" s="157"/>
      <c r="H45" s="157"/>
    </row>
    <row r="46" spans="1:8" ht="12.75" customHeight="1">
      <c r="A46" s="155"/>
      <c r="B46" s="156"/>
      <c r="C46" s="94"/>
      <c r="D46" s="325"/>
      <c r="E46" s="325"/>
      <c r="F46" s="325"/>
      <c r="G46" s="325"/>
      <c r="H46" s="325"/>
    </row>
    <row r="47" spans="1:8" ht="14.25">
      <c r="A47" s="314" t="str">
        <f>'Balance Sheet'!A97</f>
        <v>Date:29.07.2013</v>
      </c>
      <c r="B47" s="294"/>
      <c r="C47" s="321" t="s">
        <v>528</v>
      </c>
      <c r="D47" s="321"/>
      <c r="E47" s="321"/>
      <c r="F47" s="151"/>
      <c r="G47" s="157"/>
      <c r="H47" s="157"/>
    </row>
    <row r="48" spans="1:8" ht="15">
      <c r="A48" s="295"/>
      <c r="B48" s="295"/>
      <c r="C48" s="293"/>
      <c r="D48" s="296"/>
      <c r="E48" s="293"/>
      <c r="F48" s="151"/>
      <c r="G48" s="157"/>
      <c r="H48" s="157"/>
    </row>
    <row r="49" spans="1:8" ht="15">
      <c r="A49" s="297"/>
      <c r="B49" s="297"/>
      <c r="C49" s="321" t="s">
        <v>524</v>
      </c>
      <c r="D49" s="322"/>
      <c r="E49" s="322"/>
      <c r="F49" s="151"/>
      <c r="G49" s="157"/>
      <c r="H49" s="157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</sheetData>
  <sheetProtection sheet="1"/>
  <mergeCells count="5">
    <mergeCell ref="C49:E49"/>
    <mergeCell ref="F2:G2"/>
    <mergeCell ref="D44:H44"/>
    <mergeCell ref="D46:H46"/>
    <mergeCell ref="C47:E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G19:H23 G31:H32 C9:D14 G9:H12 G15:H16 C40:D40 C38: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01.01.2013 - 30.06.2013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6" t="s">
        <v>6</v>
      </c>
      <c r="B8" s="176" t="s">
        <v>530</v>
      </c>
      <c r="C8" s="316">
        <v>1</v>
      </c>
      <c r="D8" s="316">
        <v>2</v>
      </c>
      <c r="E8" s="177"/>
      <c r="F8" s="177"/>
      <c r="G8" s="165"/>
    </row>
    <row r="9" spans="1:7" ht="12">
      <c r="A9" s="178" t="s">
        <v>422</v>
      </c>
      <c r="B9" s="179"/>
      <c r="C9" s="180"/>
      <c r="D9" s="180"/>
      <c r="E9" s="181"/>
      <c r="F9" s="181"/>
      <c r="G9" s="165"/>
    </row>
    <row r="10" spans="1:7" ht="12">
      <c r="A10" s="182" t="s">
        <v>423</v>
      </c>
      <c r="B10" s="183" t="s">
        <v>383</v>
      </c>
      <c r="C10" s="184">
        <v>24930</v>
      </c>
      <c r="D10" s="184">
        <v>17887</v>
      </c>
      <c r="E10" s="181"/>
      <c r="F10" s="181"/>
      <c r="G10" s="165"/>
    </row>
    <row r="11" spans="1:13" ht="12">
      <c r="A11" s="182" t="s">
        <v>424</v>
      </c>
      <c r="B11" s="183" t="s">
        <v>384</v>
      </c>
      <c r="C11" s="184">
        <v>-19067</v>
      </c>
      <c r="D11" s="184">
        <v>-14365</v>
      </c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>
      <c r="A12" s="182" t="s">
        <v>425</v>
      </c>
      <c r="B12" s="183" t="s">
        <v>385</v>
      </c>
      <c r="C12" s="184"/>
      <c r="D12" s="184"/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 customHeight="1">
      <c r="A13" s="182" t="s">
        <v>426</v>
      </c>
      <c r="B13" s="183" t="s">
        <v>386</v>
      </c>
      <c r="C13" s="184">
        <v>-816</v>
      </c>
      <c r="D13" s="184">
        <v>-776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2" t="s">
        <v>427</v>
      </c>
      <c r="B14" s="183" t="s">
        <v>387</v>
      </c>
      <c r="C14" s="184">
        <v>-1557</v>
      </c>
      <c r="D14" s="184">
        <v>-757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8" t="s">
        <v>428</v>
      </c>
      <c r="B15" s="183" t="s">
        <v>388</v>
      </c>
      <c r="C15" s="184">
        <v>-409</v>
      </c>
      <c r="D15" s="184">
        <v>-133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9" t="s">
        <v>429</v>
      </c>
      <c r="B16" s="183" t="s">
        <v>389</v>
      </c>
      <c r="C16" s="184">
        <v>19</v>
      </c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2" t="s">
        <v>430</v>
      </c>
      <c r="B17" s="183" t="s">
        <v>390</v>
      </c>
      <c r="C17" s="184"/>
      <c r="D17" s="184"/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8" t="s">
        <v>431</v>
      </c>
      <c r="B18" s="190" t="s">
        <v>391</v>
      </c>
      <c r="C18" s="184">
        <v>-7</v>
      </c>
      <c r="D18" s="184">
        <v>-8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82" t="s">
        <v>432</v>
      </c>
      <c r="B19" s="183" t="s">
        <v>392</v>
      </c>
      <c r="C19" s="184">
        <v>-17</v>
      </c>
      <c r="D19" s="184"/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91" t="s">
        <v>433</v>
      </c>
      <c r="B20" s="192" t="s">
        <v>393</v>
      </c>
      <c r="C20" s="180">
        <f>SUM(C10:C19)</f>
        <v>3076</v>
      </c>
      <c r="D20" s="180">
        <f>SUM(D10:D19)</f>
        <v>1848</v>
      </c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78" t="s">
        <v>434</v>
      </c>
      <c r="B21" s="193"/>
      <c r="C21" s="194"/>
      <c r="D21" s="19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435</v>
      </c>
      <c r="B22" s="183" t="s">
        <v>394</v>
      </c>
      <c r="C22" s="184">
        <v>-84</v>
      </c>
      <c r="D22" s="184">
        <v>-4612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436</v>
      </c>
      <c r="B23" s="183" t="s">
        <v>395</v>
      </c>
      <c r="C23" s="184"/>
      <c r="D23" s="184">
        <v>404</v>
      </c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437</v>
      </c>
      <c r="B24" s="183" t="s">
        <v>396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438</v>
      </c>
      <c r="B25" s="183" t="s">
        <v>397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439</v>
      </c>
      <c r="B26" s="183" t="s">
        <v>398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440</v>
      </c>
      <c r="B27" s="183" t="s">
        <v>399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441</v>
      </c>
      <c r="B28" s="183" t="s">
        <v>400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2" t="s">
        <v>442</v>
      </c>
      <c r="B29" s="183" t="s">
        <v>401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8" t="s">
        <v>431</v>
      </c>
      <c r="B30" s="183" t="s">
        <v>402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82" t="s">
        <v>443</v>
      </c>
      <c r="B31" s="183" t="s">
        <v>403</v>
      </c>
      <c r="C31" s="184"/>
      <c r="D31" s="184"/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13" ht="12">
      <c r="A32" s="191" t="s">
        <v>444</v>
      </c>
      <c r="B32" s="192" t="s">
        <v>404</v>
      </c>
      <c r="C32" s="180">
        <f>SUM(C22:C31)</f>
        <v>-84</v>
      </c>
      <c r="D32" s="180">
        <f>SUM(D22:D31)</f>
        <v>-4208</v>
      </c>
      <c r="E32" s="185"/>
      <c r="F32" s="185"/>
      <c r="G32" s="186"/>
      <c r="H32" s="187"/>
      <c r="I32" s="187"/>
      <c r="J32" s="187"/>
      <c r="K32" s="187"/>
      <c r="L32" s="187"/>
      <c r="M32" s="187"/>
    </row>
    <row r="33" spans="1:7" ht="12">
      <c r="A33" s="178" t="s">
        <v>445</v>
      </c>
      <c r="B33" s="193"/>
      <c r="C33" s="194"/>
      <c r="D33" s="194"/>
      <c r="E33" s="181"/>
      <c r="F33" s="181"/>
      <c r="G33" s="165"/>
    </row>
    <row r="34" spans="1:7" ht="12">
      <c r="A34" s="182" t="s">
        <v>446</v>
      </c>
      <c r="B34" s="183" t="s">
        <v>405</v>
      </c>
      <c r="C34" s="184"/>
      <c r="D34" s="184"/>
      <c r="E34" s="181"/>
      <c r="F34" s="181"/>
      <c r="G34" s="165"/>
    </row>
    <row r="35" spans="1:7" ht="12">
      <c r="A35" s="188" t="s">
        <v>447</v>
      </c>
      <c r="B35" s="183" t="s">
        <v>406</v>
      </c>
      <c r="C35" s="184"/>
      <c r="D35" s="184"/>
      <c r="E35" s="181"/>
      <c r="F35" s="181"/>
      <c r="G35" s="165"/>
    </row>
    <row r="36" spans="1:7" ht="12">
      <c r="A36" s="182" t="s">
        <v>448</v>
      </c>
      <c r="B36" s="183" t="s">
        <v>407</v>
      </c>
      <c r="C36" s="184"/>
      <c r="D36" s="184">
        <v>4028</v>
      </c>
      <c r="E36" s="181"/>
      <c r="F36" s="181"/>
      <c r="G36" s="165"/>
    </row>
    <row r="37" spans="1:7" ht="12">
      <c r="A37" s="182" t="s">
        <v>449</v>
      </c>
      <c r="B37" s="183" t="s">
        <v>408</v>
      </c>
      <c r="C37" s="184"/>
      <c r="D37" s="184"/>
      <c r="E37" s="181"/>
      <c r="F37" s="181"/>
      <c r="G37" s="165"/>
    </row>
    <row r="38" spans="1:7" ht="12">
      <c r="A38" s="182" t="s">
        <v>450</v>
      </c>
      <c r="B38" s="183" t="s">
        <v>409</v>
      </c>
      <c r="C38" s="184">
        <v>-2012</v>
      </c>
      <c r="D38" s="184">
        <v>-874</v>
      </c>
      <c r="E38" s="181"/>
      <c r="F38" s="181"/>
      <c r="G38" s="165"/>
    </row>
    <row r="39" spans="1:7" ht="12">
      <c r="A39" s="182" t="s">
        <v>451</v>
      </c>
      <c r="B39" s="183" t="s">
        <v>410</v>
      </c>
      <c r="C39" s="184">
        <v>-810</v>
      </c>
      <c r="D39" s="184">
        <v>-66</v>
      </c>
      <c r="E39" s="181"/>
      <c r="F39" s="181"/>
      <c r="G39" s="165"/>
    </row>
    <row r="40" spans="1:7" ht="12">
      <c r="A40" s="182" t="s">
        <v>512</v>
      </c>
      <c r="B40" s="183" t="s">
        <v>411</v>
      </c>
      <c r="C40" s="184">
        <v>-109</v>
      </c>
      <c r="D40" s="184"/>
      <c r="E40" s="181"/>
      <c r="F40" s="181"/>
      <c r="G40" s="165"/>
    </row>
    <row r="41" spans="1:8" ht="12">
      <c r="A41" s="182" t="s">
        <v>513</v>
      </c>
      <c r="B41" s="183" t="s">
        <v>412</v>
      </c>
      <c r="C41" s="184"/>
      <c r="D41" s="184"/>
      <c r="E41" s="181"/>
      <c r="F41" s="181"/>
      <c r="G41" s="186"/>
      <c r="H41" s="187"/>
    </row>
    <row r="42" spans="1:8" ht="12">
      <c r="A42" s="191" t="s">
        <v>514</v>
      </c>
      <c r="B42" s="192" t="s">
        <v>413</v>
      </c>
      <c r="C42" s="180">
        <f>SUM(C34:C41)</f>
        <v>-2931</v>
      </c>
      <c r="D42" s="180">
        <f>SUM(D34:D41)</f>
        <v>3088</v>
      </c>
      <c r="E42" s="181"/>
      <c r="F42" s="181"/>
      <c r="G42" s="186"/>
      <c r="H42" s="187"/>
    </row>
    <row r="43" spans="1:8" ht="12">
      <c r="A43" s="195" t="s">
        <v>515</v>
      </c>
      <c r="B43" s="192" t="s">
        <v>414</v>
      </c>
      <c r="C43" s="180">
        <f>C20+C32+C42</f>
        <v>61</v>
      </c>
      <c r="D43" s="180">
        <f>D20+D32+D42</f>
        <v>728</v>
      </c>
      <c r="E43" s="181"/>
      <c r="F43" s="181"/>
      <c r="G43" s="186"/>
      <c r="H43" s="187"/>
    </row>
    <row r="44" spans="1:8" ht="12">
      <c r="A44" s="178" t="s">
        <v>516</v>
      </c>
      <c r="B44" s="193" t="s">
        <v>415</v>
      </c>
      <c r="C44" s="196">
        <v>31</v>
      </c>
      <c r="D44" s="196">
        <v>102</v>
      </c>
      <c r="E44" s="181"/>
      <c r="F44" s="181"/>
      <c r="G44" s="186"/>
      <c r="H44" s="187"/>
    </row>
    <row r="45" spans="1:8" ht="12">
      <c r="A45" s="178" t="s">
        <v>517</v>
      </c>
      <c r="B45" s="193" t="s">
        <v>416</v>
      </c>
      <c r="C45" s="180">
        <f>C44+C43</f>
        <v>92</v>
      </c>
      <c r="D45" s="180">
        <f>D44+D43</f>
        <v>830</v>
      </c>
      <c r="E45" s="181"/>
      <c r="F45" s="181"/>
      <c r="G45" s="186"/>
      <c r="H45" s="187"/>
    </row>
    <row r="46" spans="1:8" ht="12">
      <c r="A46" s="182" t="s">
        <v>518</v>
      </c>
      <c r="B46" s="193" t="s">
        <v>417</v>
      </c>
      <c r="C46" s="197">
        <v>86</v>
      </c>
      <c r="D46" s="197">
        <v>824</v>
      </c>
      <c r="E46" s="181"/>
      <c r="F46" s="181"/>
      <c r="G46" s="186"/>
      <c r="H46" s="187"/>
    </row>
    <row r="47" spans="1:8" ht="12">
      <c r="A47" s="182" t="s">
        <v>519</v>
      </c>
      <c r="B47" s="193" t="s">
        <v>418</v>
      </c>
      <c r="C47" s="197">
        <v>6</v>
      </c>
      <c r="D47" s="197">
        <v>6</v>
      </c>
      <c r="E47" s="165"/>
      <c r="F47" s="165"/>
      <c r="G47" s="186"/>
      <c r="H47" s="187"/>
    </row>
    <row r="48" spans="1:8" ht="12">
      <c r="A48" s="181"/>
      <c r="B48" s="198"/>
      <c r="C48" s="199"/>
      <c r="D48" s="199"/>
      <c r="E48" s="165"/>
      <c r="F48" s="165"/>
      <c r="G48" s="186"/>
      <c r="H48" s="187"/>
    </row>
    <row r="49" spans="1:8" ht="14.25">
      <c r="A49" s="314" t="str">
        <f>'Balance Sheet'!A97</f>
        <v>Date:29.07.2013</v>
      </c>
      <c r="B49" s="294"/>
      <c r="C49" s="321" t="s">
        <v>529</v>
      </c>
      <c r="D49" s="321"/>
      <c r="E49" s="321"/>
      <c r="G49" s="187"/>
      <c r="H49" s="187"/>
    </row>
    <row r="50" spans="1:8" ht="15">
      <c r="A50" s="295"/>
      <c r="B50" s="295"/>
      <c r="C50" s="293"/>
      <c r="D50" s="296"/>
      <c r="E50" s="293"/>
      <c r="G50" s="187"/>
      <c r="H50" s="187"/>
    </row>
    <row r="51" spans="1:8" ht="15">
      <c r="A51" s="297"/>
      <c r="B51" s="297"/>
      <c r="C51" s="321" t="s">
        <v>524</v>
      </c>
      <c r="D51" s="322"/>
      <c r="E51" s="322"/>
      <c r="G51" s="187"/>
      <c r="H51" s="187"/>
    </row>
    <row r="52" spans="1:8" ht="12">
      <c r="A52" s="201"/>
      <c r="B52" s="201"/>
      <c r="C52" s="200"/>
      <c r="D52" s="200"/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</sheetData>
  <sheetProtection sheet="1"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zoomScalePageLayoutView="0" workbookViewId="0" topLeftCell="A4">
      <selection activeCell="A1" sqref="A1:M1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7" t="s">
        <v>475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8" t="s">
        <v>526</v>
      </c>
      <c r="D3" s="329"/>
      <c r="E3" s="329"/>
      <c r="F3" s="329"/>
      <c r="G3" s="329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8" t="s">
        <v>525</v>
      </c>
      <c r="D4" s="328"/>
      <c r="E4" s="330"/>
      <c r="F4" s="328"/>
      <c r="G4" s="328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31" t="str">
        <f>'Balance Sheet'!E5</f>
        <v>01.01.2013 - 30.06.2013 г.</v>
      </c>
      <c r="D5" s="332"/>
      <c r="E5" s="332"/>
      <c r="F5" s="332"/>
      <c r="G5" s="332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Sheet'!H17</f>
        <v>2272</v>
      </c>
      <c r="D11" s="251">
        <f>'Balance Sheet'!H19</f>
        <v>0</v>
      </c>
      <c r="E11" s="251">
        <f>'Balance Sheet'!H20</f>
        <v>375</v>
      </c>
      <c r="F11" s="251">
        <f>'Balance Sheet'!H22</f>
        <v>608</v>
      </c>
      <c r="G11" s="251">
        <v>0</v>
      </c>
      <c r="H11" s="317">
        <f>'Balance Sheet'!H24</f>
        <v>1823</v>
      </c>
      <c r="I11" s="251">
        <f>'Balance Sheet'!H33</f>
        <v>9514</v>
      </c>
      <c r="J11" s="251"/>
      <c r="K11" s="252"/>
      <c r="L11" s="253">
        <f>SUM(C11:K11)</f>
        <v>14592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9514</v>
      </c>
      <c r="J15" s="261">
        <f t="shared" si="2"/>
        <v>0</v>
      </c>
      <c r="K15" s="261">
        <f t="shared" si="2"/>
        <v>0</v>
      </c>
      <c r="L15" s="253">
        <f t="shared" si="1"/>
        <v>14592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2421</v>
      </c>
      <c r="J16" s="267">
        <v>0</v>
      </c>
      <c r="K16" s="252"/>
      <c r="L16" s="253">
        <f t="shared" si="1"/>
        <v>2421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-91</v>
      </c>
      <c r="J17" s="268">
        <f>J18+J19</f>
        <v>0</v>
      </c>
      <c r="K17" s="268">
        <f t="shared" si="3"/>
        <v>0</v>
      </c>
      <c r="L17" s="253">
        <f t="shared" si="1"/>
        <v>-91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>
        <v>-91</v>
      </c>
      <c r="J18" s="252"/>
      <c r="K18" s="252"/>
      <c r="L18" s="253">
        <f t="shared" si="1"/>
        <v>-91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11844</v>
      </c>
      <c r="J29" s="257">
        <f t="shared" si="7"/>
        <v>0</v>
      </c>
      <c r="K29" s="257">
        <f t="shared" si="7"/>
        <v>0</v>
      </c>
      <c r="L29" s="253">
        <f>SUM(C29:K29)</f>
        <v>16922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11844</v>
      </c>
      <c r="J32" s="257">
        <f t="shared" si="8"/>
        <v>0</v>
      </c>
      <c r="K32" s="257">
        <f t="shared" si="8"/>
        <v>0</v>
      </c>
      <c r="L32" s="253">
        <f>SUM(C32:K32)</f>
        <v>16922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Date:29.07.2013</v>
      </c>
      <c r="B34" s="294"/>
      <c r="C34" s="321" t="s">
        <v>528</v>
      </c>
      <c r="D34" s="321"/>
      <c r="E34" s="321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6"/>
      <c r="G35" s="326"/>
      <c r="H35" s="326"/>
      <c r="I35" s="326"/>
      <c r="J35" s="277"/>
      <c r="K35" s="277"/>
      <c r="L35" s="326"/>
      <c r="M35" s="326"/>
      <c r="N35" s="260"/>
    </row>
    <row r="36" spans="1:13" ht="15">
      <c r="A36" s="297"/>
      <c r="B36" s="297"/>
      <c r="C36" s="321" t="s">
        <v>524</v>
      </c>
      <c r="D36" s="322"/>
      <c r="E36" s="322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 sheet="1"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2013-04-29T20:01:15Z</cp:lastPrinted>
  <dcterms:created xsi:type="dcterms:W3CDTF">2006-10-19T06:45:18Z</dcterms:created>
  <dcterms:modified xsi:type="dcterms:W3CDTF">2013-07-30T09:13:52Z</dcterms:modified>
  <cp:category/>
  <cp:version/>
  <cp:contentType/>
  <cp:contentStatus/>
</cp:coreProperties>
</file>