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25" windowWidth="14820" windowHeight="9090" tabRatio="797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<sst xmlns="http://schemas.openxmlformats.org/spreadsheetml/2006/main" count="1080" uniqueCount="890">
  <si>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</si>
  <si>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</si>
  <si>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</si>
  <si>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</si>
  <si>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</si>
  <si>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</si>
  <si>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</si>
  <si>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</si>
  <si>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</si>
  <si>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</si>
  <si>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</si>
  <si>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</si>
  <si>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</si>
  <si>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</si>
  <si>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</si>
  <si>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</si>
  <si>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</si>
  <si>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</si>
  <si>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</si>
  <si>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</si>
  <si>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</si>
  <si>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</si>
  <si>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</si>
  <si>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</si>
  <si>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</si>
  <si>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</si>
  <si>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</si>
  <si>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</si>
  <si>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</si>
  <si>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</si>
  <si>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</si>
  <si>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</si>
  <si>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</si>
  <si>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</si>
  <si>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</si>
  <si>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</si>
  <si>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</si>
  <si>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</si>
  <si>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</si>
  <si>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</si>
  <si>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</si>
  <si>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</si>
  <si>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</si>
  <si>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</si>
  <si>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</si>
  <si>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</si>
  <si>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</si>
  <si>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</si>
  <si>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</si>
  <si>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</si>
  <si>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</si>
  <si>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</si>
  <si>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</si>
  <si>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</si>
  <si>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</si>
  <si>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</si>
  <si>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</si>
  <si>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</si>
  <si>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</si>
  <si>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</si>
  <si>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</si>
  <si>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</si>
  <si>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</si>
  <si>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</si>
  <si>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</si>
  <si>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</si>
  <si>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</si>
  <si>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</si>
  <si>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</si>
  <si>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</si>
  <si>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</si>
  <si>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</si>
  <si>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</si>
  <si>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</si>
  <si>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</si>
  <si>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</si>
  <si>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</si>
  <si>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</si>
  <si>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</si>
  <si>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</si>
  <si>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</si>
  <si>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</si>
  <si>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</si>
  <si>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</si>
  <si>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</si>
  <si>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</si>
  <si>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</si>
  <si>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</si>
  <si>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</si>
  <si>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</si>
  <si>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</si>
  <si>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</si>
  <si>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</si>
  <si>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</si>
  <si>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</si>
  <si>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</si>
  <si>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</si>
  <si>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</si>
  <si>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</si>
  <si>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</si>
  <si>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</si>
  <si>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</si>
  <si>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</si>
  <si>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</si>
  <si>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</si>
  <si>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</si>
  <si>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</si>
  <si>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</si>
  <si>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</si>
  <si>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</si>
  <si>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</si>
  <si>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</si>
  <si>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</si>
  <si>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</si>
  <si>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</si>
  <si>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</si>
  <si>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</si>
  <si>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</si>
  <si>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</si>
  <si>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</si>
  <si>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</si>
  <si>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</si>
  <si>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</si>
  <si>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</si>
  <si>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</si>
  <si>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</si>
  <si>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</si>
  <si>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</si>
  <si>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</si>
  <si>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</si>
  <si>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</si>
  <si>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</si>
  <si>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</si>
  <si>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</si>
  <si>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</si>
  <si>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</si>
  <si>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</si>
  <si>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</si>
  <si>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</si>
  <si>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</si>
  <si>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</si>
  <si>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</si>
  <si>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</si>
  <si>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</si>
  <si>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</si>
  <si>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</si>
  <si>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</si>
  <si>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</si>
  <si>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</si>
  <si>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</si>
  <si>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</si>
  <si>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</si>
  <si>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</si>
  <si>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</si>
  <si>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</si>
  <si>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</si>
  <si>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</si>
  <si>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</si>
  <si>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</si>
  <si>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</si>
  <si>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</si>
  <si>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</si>
  <si>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</si>
  <si>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</si>
  <si>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</si>
  <si>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</si>
  <si>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</si>
  <si>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</si>
  <si>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</si>
  <si>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</si>
  <si>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</si>
  <si>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</si>
  <si>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</si>
  <si>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</si>
  <si>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</si>
  <si>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</si>
  <si>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</si>
  <si>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</si>
  <si>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</si>
  <si>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</si>
  <si>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</si>
  <si>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</si>
  <si>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</si>
  <si>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</si>
  <si>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</si>
  <si>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</si>
  <si>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</si>
  <si>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</si>
  <si>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</si>
  <si>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</si>
  <si>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</si>
  <si>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</si>
  <si>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</si>
  <si>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</si>
  <si>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</si>
  <si>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</si>
  <si>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</si>
  <si>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</si>
  <si>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</si>
  <si>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</si>
  <si>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</si>
  <si>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</si>
  <si>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</si>
  <si>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</si>
  <si>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</si>
  <si>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</si>
  <si>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</si>
  <si>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</si>
  <si>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</si>
  <si>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</si>
  <si>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</si>
  <si>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</si>
  <si>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</si>
  <si>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</si>
  <si>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</si>
  <si>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</si>
  <si>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</si>
  <si>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</si>
  <si>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</si>
  <si>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</si>
  <si>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</si>
  <si>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</si>
  <si>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</si>
  <si>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</si>
  <si>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</si>
  <si>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</si>
  <si>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</si>
  <si>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</si>
  <si>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</si>
  <si>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</si>
  <si>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</si>
  <si>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</si>
  <si>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</si>
  <si>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</si>
  <si>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</si>
  <si>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</si>
  <si>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</si>
  <si>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</si>
  <si>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</si>
  <si>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</si>
  <si>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</si>
  <si>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</si>
  <si>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</si>
  <si>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</si>
  <si>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</si>
  <si>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</si>
  <si>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</si>
  <si>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</si>
  <si>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</si>
  <si>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</si>
  <si>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</si>
  <si>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</si>
  <si>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</si>
  <si>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</si>
  <si>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</si>
  <si>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</si>
  <si>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</si>
  <si>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</si>
  <si>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</si>
  <si>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</si>
  <si>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</si>
  <si>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</si>
  <si>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</si>
  <si>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</si>
  <si>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</si>
  <si>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</si>
  <si>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</si>
  <si>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</si>
  <si>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</si>
  <si>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</si>
  <si>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</si>
  <si>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</si>
  <si>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</si>
  <si>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</si>
  <si>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</si>
  <si>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</si>
  <si>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</si>
  <si>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</si>
  <si>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</si>
  <si>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</si>
  <si>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</si>
  <si>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</si>
  <si>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</si>
  <si>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</si>
  <si>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</si>
  <si>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</si>
  <si>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</si>
  <si>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</si>
  <si>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</si>
  <si>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</si>
  <si>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</si>
  <si>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</si>
  <si>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</si>
  <si>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</si>
  <si>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</si>
  <si>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</si>
  <si>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</si>
  <si>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</si>
  <si>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</si>
  <si>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</si>
  <si>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</si>
  <si>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</si>
  <si>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</si>
  <si>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</si>
  <si>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</si>
  <si>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</si>
  <si>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</si>
  <si>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</si>
  <si>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</si>
  <si>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</si>
  <si>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</si>
  <si>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</si>
  <si>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</si>
  <si>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</si>
  <si>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</si>
  <si>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</si>
  <si>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</si>
  <si>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</si>
  <si>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</si>
  <si>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</si>
  <si>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</si>
  <si>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</si>
  <si>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</si>
  <si>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</si>
  <si>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</si>
  <si>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</si>
  <si>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</si>
  <si>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</si>
  <si>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</si>
  <si>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</si>
  <si>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</si>
  <si>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</si>
  <si>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</si>
  <si>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</si>
  <si>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</si>
  <si>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</si>
  <si>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</si>
  <si>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</si>
  <si>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</si>
  <si>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</si>
  <si>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</si>
  <si>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</si>
  <si>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</si>
  <si>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</si>
  <si>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</si>
  <si>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</si>
  <si>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</si>
  <si>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</si>
  <si>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</si>
  <si>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</si>
  <si>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</si>
  <si>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</si>
  <si>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</si>
  <si>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</si>
  <si>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</si>
  <si>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</si>
  <si>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</si>
  <si>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</si>
  <si>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</si>
  <si>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</si>
  <si>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</si>
  <si>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</si>
  <si>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</si>
  <si>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</si>
  <si>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</si>
  <si>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</si>
  <si>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</si>
  <si>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</si>
  <si>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</si>
  <si>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</si>
  <si>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</si>
  <si>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</si>
  <si>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</si>
  <si>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</si>
  <si>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</si>
  <si>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</si>
  <si>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</si>
  <si>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</si>
  <si>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</si>
  <si>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</si>
  <si>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</si>
  <si>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</si>
  <si>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</si>
  <si>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</si>
  <si>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</si>
  <si>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</si>
  <si>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</si>
  <si>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</si>
  <si>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</si>
  <si>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</si>
  <si>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</si>
  <si>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</si>
  <si>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</si>
  <si>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</si>
  <si>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</si>
  <si>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</si>
  <si>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</si>
  <si>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</si>
  <si>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</si>
  <si>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</si>
  <si>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</si>
  <si>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</si>
  <si>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</si>
  <si>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</si>
  <si>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</si>
  <si>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</si>
  <si>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</si>
  <si>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</si>
  <si>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</si>
  <si>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</si>
  <si>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</si>
  <si>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</si>
  <si>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</si>
  <si>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</si>
  <si>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</si>
  <si>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</si>
  <si>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</si>
  <si>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</si>
  <si>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</si>
  <si>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</si>
  <si>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</si>
  <si>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</si>
  <si>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</si>
  <si>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</si>
  <si>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</si>
  <si>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</si>
  <si>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</si>
  <si>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</si>
  <si>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</si>
  <si>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</si>
  <si>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</si>
  <si>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</si>
  <si>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</si>
  <si>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</si>
  <si>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</si>
  <si>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</si>
  <si>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</si>
  <si>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</si>
  <si>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</si>
  <si>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</si>
  <si>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</si>
  <si>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</si>
  <si>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</si>
  <si>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</si>
  <si>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</si>
  <si>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</si>
  <si>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</si>
  <si>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</si>
  <si>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</si>
  <si>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</si>
  <si>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</si>
  <si>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</si>
  <si>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</si>
  <si>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</si>
  <si>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</si>
  <si>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</si>
  <si>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</si>
  <si>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</si>
  <si>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</si>
  <si>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</si>
  <si>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</si>
  <si>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</si>
  <si>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</si>
  <si>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</si>
  <si>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</si>
  <si>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</si>
  <si>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</si>
  <si>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</si>
  <si>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</si>
  <si>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</si>
  <si>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</si>
  <si>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</si>
  <si>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</si>
  <si>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</si>
  <si>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</si>
  <si>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</si>
  <si>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</si>
  <si>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</si>
  <si>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</si>
  <si>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</si>
  <si>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</si>
  <si>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</si>
  <si>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</si>
  <si>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</si>
  <si>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</si>
  <si>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</si>
  <si>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</si>
  <si>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</si>
  <si>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</si>
  <si>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</si>
  <si>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</si>
  <si>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</si>
  <si>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</si>
  <si>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</si>
  <si>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</si>
  <si>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</si>
  <si>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</si>
  <si>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</si>
  <si>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</si>
  <si>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</si>
  <si>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</si>
  <si>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</si>
  <si>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</si>
  <si>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</si>
  <si>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</si>
  <si>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</si>
  <si>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</si>
  <si>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</si>
  <si>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</si>
  <si>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</si>
  <si>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</si>
  <si>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</si>
  <si>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</si>
  <si>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</si>
  <si>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</si>
  <si>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</si>
  <si>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</si>
  <si>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</si>
  <si>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</si>
  <si>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</si>
  <si>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</si>
  <si>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</si>
  <si>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</si>
  <si>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</si>
  <si>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</si>
  <si>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</si>
  <si>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</si>
  <si>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</si>
  <si>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</si>
  <si>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</si>
  <si>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</si>
  <si>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</si>
  <si>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</si>
  <si>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</si>
  <si>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</si>
  <si>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</si>
  <si>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</si>
  <si>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</si>
  <si>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</si>
  <si>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</si>
  <si>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</si>
  <si>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</si>
  <si>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</si>
  <si>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</si>
  <si>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</si>
  <si>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</si>
  <si>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</si>
  <si>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</si>
  <si>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</si>
  <si>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</si>
  <si>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</si>
  <si>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</si>
  <si>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</si>
  <si>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</si>
  <si>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</si>
  <si>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</si>
  <si>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</si>
  <si>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</si>
  <si>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</si>
  <si>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</si>
  <si>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</si>
  <si>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</si>
  <si>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</si>
  <si>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</si>
  <si>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</si>
  <si>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</si>
  <si>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</si>
  <si>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</si>
  <si>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</si>
  <si>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</si>
  <si>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</si>
  <si>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</si>
  <si>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</si>
  <si>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</si>
  <si>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</si>
  <si>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</si>
  <si>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</si>
  <si>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</si>
  <si>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</si>
  <si>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</si>
  <si>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</si>
  <si>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</si>
  <si>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</si>
  <si>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</si>
  <si>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</si>
  <si>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</si>
  <si>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</si>
  <si>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</si>
  <si>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</si>
  <si>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</si>
  <si>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</si>
  <si>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</si>
  <si>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</si>
  <si>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</si>
  <si>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</si>
  <si>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</si>
  <si>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</si>
  <si>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</si>
  <si>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</si>
  <si>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</si>
  <si>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</si>
  <si>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</si>
  <si>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</si>
  <si>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</si>
  <si>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</si>
  <si>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</si>
  <si>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</si>
  <si>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</si>
  <si>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</si>
  <si>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</si>
  <si>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</si>
  <si>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</si>
  <si>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</si>
  <si>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</si>
  <si>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</si>
  <si>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</si>
  <si>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</si>
  <si>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</si>
  <si>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</si>
  <si>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</si>
  <si>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</si>
  <si>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</si>
  <si>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</si>
  <si>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</si>
  <si>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</si>
  <si>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</si>
  <si>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</si>
  <si>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</si>
  <si>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</si>
  <si>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</si>
  <si>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</si>
  <si>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</si>
  <si>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</si>
  <si>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</si>
  <si>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</si>
  <si>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</si>
  <si>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</si>
  <si>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</si>
  <si>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</si>
  <si>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</si>
  <si>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</si>
  <si>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</si>
  <si>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</si>
  <si>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</si>
  <si>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</si>
  <si>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</si>
  <si>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</si>
  <si>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</si>
  <si>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</si>
  <si>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</si>
  <si>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</si>
  <si>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</si>
  <si>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</si>
  <si>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</si>
  <si>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</si>
  <si>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</si>
  <si>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</si>
  <si>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</si>
  <si>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</si>
  <si>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</si>
  <si>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</si>
  <si>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</si>
  <si>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</si>
  <si>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</si>
  <si>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</si>
  <si>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</si>
  <si>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</si>
  <si>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</si>
  <si>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</si>
  <si>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</si>
  <si>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</si>
  <si>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</si>
  <si>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</si>
  <si>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</si>
  <si>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</si>
  <si>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</si>
  <si>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</si>
  <si>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</si>
  <si>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</si>
  <si>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</si>
  <si>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</si>
  <si>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</si>
  <si>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</si>
  <si>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</si>
  <si>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</si>
  <si>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</si>
  <si>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</si>
  <si>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</si>
  <si>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</si>
  <si>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</si>
  <si>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</si>
  <si>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</si>
  <si>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</si>
  <si>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</si>
  <si>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</si>
  <si>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</si>
  <si>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</si>
  <si>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</si>
  <si>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</si>
  <si>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</si>
  <si>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</si>
  <si>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</si>
  <si>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</si>
  <si>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</si>
  <si>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</si>
  <si>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</si>
  <si>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</si>
  <si>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</si>
  <si>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</si>
  <si>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</si>
  <si>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</si>
  <si>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</si>
  <si>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</si>
  <si>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</si>
  <si>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</si>
  <si>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</si>
  <si>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</si>
  <si>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</si>
  <si>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</si>
  <si>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</si>
  <si>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</si>
  <si>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</si>
  <si>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</si>
  <si>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</si>
  <si>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</si>
  <si>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</si>
  <si>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</si>
  <si>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</si>
  <si>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</si>
  <si>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</si>
  <si>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</si>
  <si>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</si>
  <si>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</si>
  <si>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</si>
  <si>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</si>
  <si>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</si>
  <si>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</si>
  <si>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</si>
  <si>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</si>
  <si>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</si>
  <si>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</si>
  <si>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</si>
  <si>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</si>
  <si>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</si>
  <si>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</si>
  <si>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</si>
  <si>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</si>
  <si>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</si>
  <si>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</si>
  <si>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</si>
  <si>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</si>
  <si>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</si>
  <si>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</si>
  <si>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</si>
  <si>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</si>
  <si>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</si>
  <si>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</si>
  <si>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</si>
  <si>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</si>
  <si>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</si>
  <si>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</si>
  <si>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</si>
  <si>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</si>
  <si>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</si>
  <si>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</si>
  <si>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</si>
  <si>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</si>
  <si>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</si>
  <si>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</si>
  <si>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</si>
  <si>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</si>
  <si>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</si>
  <si>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</si>
  <si>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</si>
  <si>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</si>
  <si>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</si>
  <si>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</si>
  <si>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</si>
  <si>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</si>
  <si>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</si>
  <si>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</si>
  <si>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</si>
  <si>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</si>
  <si>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</si>
  <si>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</si>
  <si>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</si>
  <si>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</si>
  <si>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</si>
  <si>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</si>
  <si>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</si>
  <si>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</si>
  <si>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</si>
  <si>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</si>
  <si>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</si>
  <si>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</si>
  <si>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</si>
  <si>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</si>
  <si>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</si>
  <si>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</si>
  <si>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</si>
  <si>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</si>
  <si>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</si>
  <si>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</si>
  <si>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</si>
  <si>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</si>
  <si>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</si>
  <si>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</si>
  <si>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</si>
  <si>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</si>
  <si>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</si>
  <si>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</si>
  <si>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</si>
  <si>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</si>
  <si>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</si>
  <si>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</si>
  <si>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</si>
  <si>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</si>
  <si>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</si>
  <si>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</si>
  <si>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</si>
  <si>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</si>
  <si>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</si>
  <si>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</si>
  <si>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</si>
  <si>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</si>
  <si>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</si>
  <si>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</si>
  <si>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</si>
  <si>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</si>
  <si>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</si>
  <si>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</si>
  <si>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</si>
  <si>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</si>
  <si>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</si>
  <si>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</si>
  <si>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</si>
  <si>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</si>
  <si>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</si>
  <si>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</si>
  <si>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</si>
  <si>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</si>
  <si>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</si>
  <si>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</si>
  <si>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</si>
  <si>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</si>
  <si>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</si>
  <si>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</si>
  <si>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</si>
  <si>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</si>
  <si>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</si>
  <si>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</si>
  <si>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</si>
  <si>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</si>
  <si>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</si>
  <si>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</si>
  <si>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</si>
  <si>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</si>
  <si>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</si>
  <si>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Нели Апостолова</t>
  </si>
  <si>
    <t>Милчо Близнаков</t>
  </si>
  <si>
    <t>неконсолидиран</t>
  </si>
  <si>
    <t>Съставител: Нели Апостолова</t>
  </si>
  <si>
    <t>Ръководител: МилчоБлизнаков</t>
  </si>
  <si>
    <t xml:space="preserve">                                    Съставител: Нели Апостолова                   </t>
  </si>
  <si>
    <t>Съставител:Нели Апостолова</t>
  </si>
  <si>
    <t>Ръководител: Милчо Близнаков</t>
  </si>
  <si>
    <t>1. "Камчия"АД</t>
  </si>
  <si>
    <t>Ръководител:Милчо Близнаков</t>
  </si>
  <si>
    <t xml:space="preserve">Холдинг "Варна А" АД </t>
  </si>
  <si>
    <t xml:space="preserve"> Ръководител:</t>
  </si>
  <si>
    <t>1."Елпром Термо 97" Балчик</t>
  </si>
  <si>
    <t xml:space="preserve">Ръководител: Таня Парушева </t>
  </si>
  <si>
    <t xml:space="preserve">Таня Парущева </t>
  </si>
  <si>
    <t xml:space="preserve">Таня Парушева </t>
  </si>
  <si>
    <t>Таня Парушева</t>
  </si>
  <si>
    <t xml:space="preserve">Ръководител:Таня Парушева </t>
  </si>
  <si>
    <t>3. "Св. Св. Константин и Елена" АД</t>
  </si>
  <si>
    <t xml:space="preserve">2."Реал Финанс Асет Мениджмънт"АД </t>
  </si>
  <si>
    <t>3."Електротерм"АД</t>
  </si>
  <si>
    <t>4. "ТПО "ЕООД</t>
  </si>
  <si>
    <t>1. Болкан енд сий пропъртис АДСИЦ</t>
  </si>
  <si>
    <t xml:space="preserve">4. </t>
  </si>
  <si>
    <t>6 .</t>
  </si>
  <si>
    <t>2."Юг Турист"  ЕООД</t>
  </si>
  <si>
    <t xml:space="preserve">4."Мелани Текс" АД </t>
  </si>
  <si>
    <t>01.01.2008-31.12.2008</t>
  </si>
  <si>
    <t>Дата на съставяне: 30.01.2009</t>
  </si>
  <si>
    <t>Дата на съставяне:30.01.2009</t>
  </si>
  <si>
    <t>Дъщерните и асоциираните предприятия  са представени по себестойностен метод .</t>
  </si>
  <si>
    <t>Други дългосрочни и краткосрочни финансови активи са представени по справедлива стойност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</si>
</sst>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4" applyFont="1" applyBorder="1" applyAlignment="1" applyProtection="1">
      <alignment horizontal="left" vertical="top"/>
      <protection locked="0"/>
    </xf>
    <xf numFmtId="0" fontId="11" fillId="0" borderId="0" xfId="67" applyFont="1">
      <alignment/>
      <protection/>
    </xf>
    <xf numFmtId="0" fontId="10" fillId="0" borderId="0" xfId="67" applyFont="1" applyAlignment="1">
      <alignment/>
      <protection/>
    </xf>
    <xf numFmtId="0" fontId="10" fillId="0" borderId="0" xfId="65" applyFont="1" applyAlignment="1">
      <alignment wrapText="1"/>
      <protection/>
    </xf>
    <xf numFmtId="0" fontId="10" fillId="0" borderId="10" xfId="67" applyFont="1" applyBorder="1" applyAlignment="1">
      <alignment horizontal="center" vertical="center" wrapText="1"/>
      <protection/>
    </xf>
    <xf numFmtId="0" fontId="10" fillId="0" borderId="10" xfId="67" applyFont="1" applyBorder="1" applyAlignment="1">
      <alignment horizontal="centerContinuous" vertical="center" wrapText="1"/>
      <protection/>
    </xf>
    <xf numFmtId="0" fontId="10" fillId="0" borderId="0" xfId="67" applyFont="1" applyBorder="1" applyAlignment="1">
      <alignment horizontal="center" vertical="center" wrapText="1"/>
      <protection/>
    </xf>
    <xf numFmtId="49" fontId="11" fillId="0" borderId="10" xfId="67" applyNumberFormat="1" applyFont="1" applyBorder="1" applyAlignment="1">
      <alignment horizontal="center" vertical="center" wrapText="1"/>
      <protection/>
    </xf>
    <xf numFmtId="49" fontId="11" fillId="0" borderId="10" xfId="67" applyNumberFormat="1" applyFont="1" applyFill="1" applyBorder="1" applyAlignment="1">
      <alignment horizontal="center" vertical="center" wrapText="1"/>
      <protection/>
    </xf>
    <xf numFmtId="0" fontId="10" fillId="0" borderId="10" xfId="67" applyFont="1" applyBorder="1" applyAlignment="1">
      <alignment vertical="center" wrapText="1"/>
      <protection/>
    </xf>
    <xf numFmtId="0" fontId="11" fillId="0" borderId="0" xfId="67" applyFont="1" applyBorder="1">
      <alignment/>
      <protection/>
    </xf>
    <xf numFmtId="0" fontId="11" fillId="0" borderId="10" xfId="67" applyFont="1" applyBorder="1" applyAlignment="1">
      <alignment vertical="center" wrapText="1"/>
      <protection/>
    </xf>
    <xf numFmtId="0" fontId="11" fillId="0" borderId="10" xfId="67" applyFont="1" applyBorder="1" applyAlignment="1">
      <alignment wrapText="1"/>
      <protection/>
    </xf>
    <xf numFmtId="3" fontId="11" fillId="0" borderId="0" xfId="67" applyNumberFormat="1" applyFont="1" applyBorder="1" applyAlignment="1" applyProtection="1">
      <alignment vertical="center"/>
      <protection locked="0"/>
    </xf>
    <xf numFmtId="0" fontId="10" fillId="0" borderId="0" xfId="67" applyFont="1" applyBorder="1" applyProtection="1">
      <alignment/>
      <protection locked="0"/>
    </xf>
    <xf numFmtId="49" fontId="10" fillId="0" borderId="11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vertical="center" wrapText="1"/>
      <protection/>
    </xf>
    <xf numFmtId="49" fontId="11" fillId="0" borderId="10" xfId="67" applyNumberFormat="1" applyFont="1" applyBorder="1" applyAlignment="1">
      <alignment horizontal="center" wrapText="1"/>
      <protection/>
    </xf>
    <xf numFmtId="49" fontId="10" fillId="0" borderId="0" xfId="67" applyNumberFormat="1" applyFont="1" applyBorder="1" applyAlignment="1" applyProtection="1">
      <alignment horizontal="center" wrapText="1"/>
      <protection locked="0"/>
    </xf>
    <xf numFmtId="49" fontId="11" fillId="33" borderId="10" xfId="67" applyNumberFormat="1" applyFont="1" applyFill="1" applyBorder="1" applyAlignment="1">
      <alignment horizontal="center" vertical="center" wrapText="1"/>
      <protection/>
    </xf>
    <xf numFmtId="49" fontId="10" fillId="0" borderId="12" xfId="67" applyNumberFormat="1" applyFont="1" applyBorder="1" applyAlignment="1">
      <alignment horizontal="center" vertical="center" wrapText="1"/>
      <protection/>
    </xf>
    <xf numFmtId="0" fontId="11" fillId="0" borderId="0" xfId="63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1" fontId="11" fillId="36" borderId="10" xfId="66" applyNumberFormat="1" applyFont="1" applyFill="1" applyBorder="1" applyAlignment="1" applyProtection="1">
      <alignment vertical="center"/>
      <protection locked="0"/>
    </xf>
    <xf numFmtId="3" fontId="11" fillId="0" borderId="10" xfId="66" applyNumberFormat="1" applyFont="1" applyBorder="1" applyAlignment="1" applyProtection="1">
      <alignment vertical="center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1" fontId="10" fillId="34" borderId="10" xfId="66" applyNumberFormat="1" applyFont="1" applyFill="1" applyBorder="1" applyAlignment="1" applyProtection="1">
      <alignment vertical="center"/>
      <protection locked="0"/>
    </xf>
    <xf numFmtId="3" fontId="10" fillId="0" borderId="10" xfId="66" applyNumberFormat="1" applyFont="1" applyBorder="1" applyAlignment="1" applyProtection="1">
      <alignment vertical="center"/>
      <protection/>
    </xf>
    <xf numFmtId="3" fontId="11" fillId="0" borderId="10" xfId="66" applyNumberFormat="1" applyFont="1" applyBorder="1" applyProtection="1">
      <alignment/>
      <protection/>
    </xf>
    <xf numFmtId="1" fontId="11" fillId="35" borderId="10" xfId="65" applyNumberFormat="1" applyFont="1" applyFill="1" applyBorder="1" applyAlignment="1" applyProtection="1">
      <alignment wrapText="1"/>
      <protection locked="0"/>
    </xf>
    <xf numFmtId="3" fontId="11" fillId="0" borderId="10" xfId="65" applyNumberFormat="1" applyFont="1" applyFill="1" applyBorder="1" applyAlignment="1" applyProtection="1">
      <alignment wrapText="1"/>
      <protection/>
    </xf>
    <xf numFmtId="1" fontId="11" fillId="36" borderId="10" xfId="65" applyNumberFormat="1" applyFont="1" applyFill="1" applyBorder="1" applyAlignment="1" applyProtection="1">
      <alignment wrapText="1"/>
      <protection locked="0"/>
    </xf>
    <xf numFmtId="49" fontId="11" fillId="0" borderId="10" xfId="67" applyNumberFormat="1" applyFont="1" applyBorder="1" applyAlignment="1" applyProtection="1">
      <alignment horizontal="center" vertical="center" wrapText="1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3" fontId="11" fillId="0" borderId="10" xfId="67" applyNumberFormat="1" applyFont="1" applyBorder="1" applyAlignment="1" applyProtection="1">
      <alignment vertical="center"/>
      <protection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3" fontId="11" fillId="0" borderId="13" xfId="67" applyNumberFormat="1" applyFont="1" applyBorder="1" applyAlignment="1" applyProtection="1">
      <alignment vertical="center"/>
      <protection/>
    </xf>
    <xf numFmtId="3" fontId="11" fillId="0" borderId="11" xfId="67" applyNumberFormat="1" applyFont="1" applyBorder="1" applyAlignment="1" applyProtection="1">
      <alignment vertical="center"/>
      <protection/>
    </xf>
    <xf numFmtId="1" fontId="12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2" applyNumberFormat="1" applyFont="1" applyBorder="1" applyAlignment="1" applyProtection="1">
      <alignment horizontal="center" vertical="center" wrapText="1"/>
      <protection/>
    </xf>
    <xf numFmtId="1" fontId="11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1" fillId="0" borderId="13" xfId="62" applyFont="1" applyFill="1" applyBorder="1" applyAlignment="1" applyProtection="1">
      <alignment horizontal="center" vertical="center" wrapText="1"/>
      <protection/>
    </xf>
    <xf numFmtId="1" fontId="11" fillId="33" borderId="14" xfId="62" applyNumberFormat="1" applyFont="1" applyFill="1" applyBorder="1" applyAlignment="1" applyProtection="1">
      <alignment horizontal="left" vertical="center" wrapText="1"/>
      <protection/>
    </xf>
    <xf numFmtId="1" fontId="11" fillId="33" borderId="14" xfId="62" applyNumberFormat="1" applyFont="1" applyFill="1" applyBorder="1" applyAlignment="1" applyProtection="1">
      <alignment horizontal="center" vertical="center" wrapText="1"/>
      <protection/>
    </xf>
    <xf numFmtId="0" fontId="11" fillId="0" borderId="11" xfId="62" applyFont="1" applyBorder="1" applyAlignment="1" applyProtection="1">
      <alignment horizontal="center" vertical="center" wrapText="1"/>
      <protection/>
    </xf>
    <xf numFmtId="0" fontId="11" fillId="0" borderId="11" xfId="62" applyFont="1" applyFill="1" applyBorder="1" applyAlignment="1" applyProtection="1">
      <alignment horizontal="center" vertical="center" wrapText="1"/>
      <protection/>
    </xf>
    <xf numFmtId="1" fontId="11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1" fillId="0" borderId="10" xfId="62" applyFont="1" applyFill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49" fontId="10" fillId="0" borderId="15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9" applyFont="1" applyAlignment="1">
      <alignment/>
      <protection/>
    </xf>
    <xf numFmtId="0" fontId="10" fillId="0" borderId="0" xfId="63" applyFont="1">
      <alignment/>
      <protection/>
    </xf>
    <xf numFmtId="0" fontId="11" fillId="0" borderId="0" xfId="63" applyFont="1" applyBorder="1">
      <alignment/>
      <protection/>
    </xf>
    <xf numFmtId="49" fontId="11" fillId="0" borderId="0" xfId="63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3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3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3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6" xfId="66" applyNumberFormat="1" applyFont="1" applyFill="1" applyBorder="1" applyAlignment="1" applyProtection="1">
      <alignment vertical="center"/>
      <protection locked="0"/>
    </xf>
    <xf numFmtId="0" fontId="10" fillId="0" borderId="10" xfId="66" applyFont="1" applyBorder="1" applyAlignment="1" applyProtection="1">
      <alignment vertical="center" wrapText="1"/>
      <protection/>
    </xf>
    <xf numFmtId="0" fontId="10" fillId="0" borderId="10" xfId="66" applyFont="1" applyBorder="1" applyAlignment="1" applyProtection="1">
      <alignment horizontal="left" vertical="center" wrapText="1"/>
      <protection/>
    </xf>
    <xf numFmtId="49" fontId="10" fillId="0" borderId="10" xfId="66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1" fillId="34" borderId="10" xfId="65" applyNumberFormat="1" applyFont="1" applyFill="1" applyBorder="1" applyAlignment="1" applyProtection="1">
      <alignment wrapText="1"/>
      <protection locked="0"/>
    </xf>
    <xf numFmtId="1" fontId="11" fillId="0" borderId="0" xfId="65" applyNumberFormat="1" applyFont="1" applyAlignment="1" applyProtection="1">
      <alignment wrapText="1"/>
      <protection/>
    </xf>
    <xf numFmtId="0" fontId="11" fillId="0" borderId="0" xfId="67" applyFont="1" applyBorder="1" applyProtection="1">
      <alignment/>
      <protection/>
    </xf>
    <xf numFmtId="0" fontId="10" fillId="0" borderId="0" xfId="67" applyFont="1" applyBorder="1" applyAlignment="1">
      <alignment horizontal="centerContinuous" vertical="center" wrapText="1"/>
      <protection/>
    </xf>
    <xf numFmtId="0" fontId="10" fillId="0" borderId="0" xfId="67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6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4" applyFont="1" applyAlignment="1">
      <alignment horizontal="left" vertical="top" wrapText="1"/>
      <protection/>
    </xf>
    <xf numFmtId="0" fontId="9" fillId="0" borderId="0" xfId="64" applyFont="1" applyAlignment="1">
      <alignment vertical="top" wrapText="1"/>
      <protection/>
    </xf>
    <xf numFmtId="0" fontId="9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7" fillId="0" borderId="0" xfId="64" applyFont="1" applyBorder="1" applyAlignment="1" applyProtection="1">
      <alignment vertical="top" wrapText="1"/>
      <protection locked="0"/>
    </xf>
    <xf numFmtId="1" fontId="9" fillId="34" borderId="12" xfId="64" applyNumberFormat="1" applyFont="1" applyFill="1" applyBorder="1" applyAlignment="1" applyProtection="1">
      <alignment vertical="top" wrapText="1"/>
      <protection locked="0"/>
    </xf>
    <xf numFmtId="1" fontId="9" fillId="34" borderId="17" xfId="64" applyNumberFormat="1" applyFont="1" applyFill="1" applyBorder="1" applyAlignment="1" applyProtection="1">
      <alignment vertical="top" wrapText="1"/>
      <protection locked="0"/>
    </xf>
    <xf numFmtId="1" fontId="9" fillId="36" borderId="17" xfId="64" applyNumberFormat="1" applyFont="1" applyFill="1" applyBorder="1" applyAlignment="1" applyProtection="1">
      <alignment vertical="top" wrapText="1"/>
      <protection locked="0"/>
    </xf>
    <xf numFmtId="1" fontId="9" fillId="0" borderId="17" xfId="64" applyNumberFormat="1" applyFont="1" applyBorder="1" applyAlignment="1" applyProtection="1">
      <alignment vertical="top" wrapText="1"/>
      <protection/>
    </xf>
    <xf numFmtId="1" fontId="9" fillId="0" borderId="12" xfId="64" applyNumberFormat="1" applyFont="1" applyBorder="1" applyAlignment="1" applyProtection="1">
      <alignment vertical="top" wrapText="1"/>
      <protection/>
    </xf>
    <xf numFmtId="1" fontId="9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9" fillId="35" borderId="17" xfId="64" applyNumberFormat="1" applyFont="1" applyFill="1" applyBorder="1" applyAlignment="1" applyProtection="1">
      <alignment vertical="top" wrapText="1"/>
      <protection locked="0"/>
    </xf>
    <xf numFmtId="1" fontId="9" fillId="0" borderId="18" xfId="64" applyNumberFormat="1" applyFont="1" applyBorder="1" applyAlignment="1" applyProtection="1">
      <alignment vertical="top" wrapText="1"/>
      <protection/>
    </xf>
    <xf numFmtId="1" fontId="9" fillId="36" borderId="19" xfId="64" applyNumberFormat="1" applyFont="1" applyFill="1" applyBorder="1" applyAlignment="1" applyProtection="1">
      <alignment vertical="top" wrapText="1"/>
      <protection locked="0"/>
    </xf>
    <xf numFmtId="1" fontId="9" fillId="0" borderId="20" xfId="64" applyNumberFormat="1" applyFont="1" applyBorder="1" applyAlignment="1" applyProtection="1">
      <alignment vertical="top" wrapText="1"/>
      <protection/>
    </xf>
    <xf numFmtId="1" fontId="7" fillId="0" borderId="17" xfId="64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4" applyNumberFormat="1" applyFont="1" applyBorder="1" applyAlignment="1" applyProtection="1">
      <alignment vertical="top" wrapText="1"/>
      <protection/>
    </xf>
    <xf numFmtId="1" fontId="9" fillId="0" borderId="22" xfId="64" applyNumberFormat="1" applyFont="1" applyBorder="1" applyAlignment="1" applyProtection="1">
      <alignment vertical="top" wrapText="1"/>
      <protection/>
    </xf>
    <xf numFmtId="0" fontId="7" fillId="0" borderId="0" xfId="64" applyFont="1" applyBorder="1" applyAlignment="1">
      <alignment vertical="top" wrapText="1"/>
      <protection/>
    </xf>
    <xf numFmtId="49" fontId="7" fillId="0" borderId="0" xfId="64" applyNumberFormat="1" applyFont="1" applyBorder="1" applyAlignment="1">
      <alignment vertical="top" wrapText="1"/>
      <protection/>
    </xf>
    <xf numFmtId="1" fontId="9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9" fillId="0" borderId="0" xfId="64" applyFont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vertical="top" wrapText="1"/>
      <protection locked="0"/>
    </xf>
    <xf numFmtId="0" fontId="9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0" fillId="0" borderId="13" xfId="67" applyFont="1" applyBorder="1" applyAlignment="1">
      <alignment horizontal="centerContinuous" vertical="center" wrapText="1"/>
      <protection/>
    </xf>
    <xf numFmtId="0" fontId="10" fillId="0" borderId="15" xfId="67" applyFont="1" applyBorder="1" applyAlignment="1">
      <alignment horizontal="centerContinuous" vertical="center" wrapText="1"/>
      <protection/>
    </xf>
    <xf numFmtId="0" fontId="10" fillId="0" borderId="11" xfId="67" applyFont="1" applyBorder="1" applyAlignment="1">
      <alignment horizontal="centerContinuous" vertical="center" wrapText="1"/>
      <protection/>
    </xf>
    <xf numFmtId="0" fontId="10" fillId="33" borderId="13" xfId="67" applyFont="1" applyFill="1" applyBorder="1" applyAlignment="1">
      <alignment horizontal="centerContinuous" vertical="center" wrapText="1"/>
      <protection/>
    </xf>
    <xf numFmtId="0" fontId="10" fillId="33" borderId="11" xfId="67" applyFont="1" applyFill="1" applyBorder="1" applyAlignment="1">
      <alignment horizontal="centerContinuous" vertical="center" wrapText="1"/>
      <protection/>
    </xf>
    <xf numFmtId="1" fontId="11" fillId="33" borderId="12" xfId="67" applyNumberFormat="1" applyFont="1" applyFill="1" applyBorder="1" applyAlignment="1" applyProtection="1">
      <alignment vertical="center"/>
      <protection locked="0"/>
    </xf>
    <xf numFmtId="1" fontId="11" fillId="33" borderId="14" xfId="67" applyNumberFormat="1" applyFont="1" applyFill="1" applyBorder="1" applyAlignment="1" applyProtection="1">
      <alignment vertical="center"/>
      <protection locked="0"/>
    </xf>
    <xf numFmtId="1" fontId="11" fillId="33" borderId="16" xfId="67" applyNumberFormat="1" applyFont="1" applyFill="1" applyBorder="1" applyAlignment="1" applyProtection="1">
      <alignment vertical="center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0" fontId="10" fillId="0" borderId="13" xfId="67" applyFont="1" applyBorder="1" applyAlignment="1">
      <alignment horizontal="left" vertical="center" wrapText="1"/>
      <protection/>
    </xf>
    <xf numFmtId="1" fontId="12" fillId="34" borderId="10" xfId="62" applyNumberFormat="1" applyFont="1" applyFill="1" applyBorder="1" applyAlignment="1" applyProtection="1">
      <alignment vertical="center" wrapText="1"/>
      <protection locked="0"/>
    </xf>
    <xf numFmtId="1" fontId="11" fillId="0" borderId="10" xfId="62" applyNumberFormat="1" applyFont="1" applyBorder="1" applyAlignment="1" applyProtection="1">
      <alignment vertical="center" wrapText="1"/>
      <protection/>
    </xf>
    <xf numFmtId="1" fontId="11" fillId="34" borderId="10" xfId="62" applyNumberFormat="1" applyFont="1" applyFill="1" applyBorder="1" applyAlignment="1" applyProtection="1">
      <alignment vertical="center" wrapText="1"/>
      <protection locked="0"/>
    </xf>
    <xf numFmtId="0" fontId="12" fillId="0" borderId="13" xfId="62" applyFont="1" applyBorder="1" applyAlignment="1" applyProtection="1">
      <alignment vertical="center" wrapText="1"/>
      <protection/>
    </xf>
    <xf numFmtId="1" fontId="11" fillId="33" borderId="14" xfId="62" applyNumberFormat="1" applyFont="1" applyFill="1" applyBorder="1" applyAlignment="1" applyProtection="1">
      <alignment vertical="center" wrapText="1"/>
      <protection/>
    </xf>
    <xf numFmtId="0" fontId="11" fillId="0" borderId="11" xfId="62" applyFont="1" applyBorder="1" applyAlignment="1" applyProtection="1">
      <alignment vertical="center" wrapText="1"/>
      <protection/>
    </xf>
    <xf numFmtId="0" fontId="11" fillId="0" borderId="10" xfId="62" applyFont="1" applyBorder="1" applyAlignment="1" applyProtection="1">
      <alignment vertical="center" wrapText="1"/>
      <protection/>
    </xf>
    <xf numFmtId="0" fontId="12" fillId="0" borderId="10" xfId="62" applyFont="1" applyBorder="1" applyAlignment="1" applyProtection="1">
      <alignment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12" xfId="67" applyNumberFormat="1" applyFont="1" applyFill="1" applyBorder="1" applyAlignment="1" applyProtection="1">
      <alignment vertical="center"/>
      <protection locked="0"/>
    </xf>
    <xf numFmtId="3" fontId="11" fillId="0" borderId="0" xfId="67" applyNumberFormat="1" applyFont="1" applyBorder="1" applyProtection="1">
      <alignment/>
      <protection/>
    </xf>
    <xf numFmtId="0" fontId="10" fillId="0" borderId="12" xfId="67" applyFont="1" applyBorder="1" applyAlignment="1">
      <alignment horizontal="centerContinuous" vertical="center" wrapText="1"/>
      <protection/>
    </xf>
    <xf numFmtId="0" fontId="10" fillId="0" borderId="16" xfId="67" applyFont="1" applyBorder="1" applyAlignment="1">
      <alignment horizontal="centerContinuous" vertical="center" wrapText="1"/>
      <protection/>
    </xf>
    <xf numFmtId="0" fontId="10" fillId="0" borderId="18" xfId="67" applyFont="1" applyBorder="1" applyAlignment="1">
      <alignment horizontal="left" vertical="center" wrapText="1"/>
      <protection/>
    </xf>
    <xf numFmtId="0" fontId="10" fillId="0" borderId="11" xfId="67" applyFont="1" applyBorder="1" applyAlignment="1">
      <alignment horizontal="center" vertical="center" wrapText="1"/>
      <protection/>
    </xf>
    <xf numFmtId="0" fontId="10" fillId="0" borderId="11" xfId="67" applyFont="1" applyFill="1" applyBorder="1" applyAlignment="1">
      <alignment horizontal="center" vertical="center" wrapText="1"/>
      <protection/>
    </xf>
    <xf numFmtId="0" fontId="10" fillId="0" borderId="23" xfId="67" applyFont="1" applyBorder="1" applyAlignment="1">
      <alignment horizontal="centerContinuous" vertical="center" wrapText="1"/>
      <protection/>
    </xf>
    <xf numFmtId="0" fontId="10" fillId="33" borderId="15" xfId="67" applyFont="1" applyFill="1" applyBorder="1" applyAlignment="1">
      <alignment horizontal="center" vertical="center" wrapText="1"/>
      <protection/>
    </xf>
    <xf numFmtId="0" fontId="10" fillId="0" borderId="18" xfId="67" applyFont="1" applyBorder="1" applyAlignment="1">
      <alignment horizontal="centerContinuous" vertical="center" wrapText="1"/>
      <protection/>
    </xf>
    <xf numFmtId="0" fontId="10" fillId="0" borderId="19" xfId="67" applyFont="1" applyBorder="1" applyAlignment="1">
      <alignment horizontal="center" vertical="center" wrapText="1"/>
      <protection/>
    </xf>
    <xf numFmtId="0" fontId="10" fillId="0" borderId="24" xfId="67" applyFont="1" applyBorder="1" applyAlignment="1">
      <alignment horizontal="centerContinuous" vertical="center" wrapText="1"/>
      <protection/>
    </xf>
    <xf numFmtId="0" fontId="10" fillId="0" borderId="25" xfId="67" applyFont="1" applyBorder="1" applyAlignment="1">
      <alignment horizontal="centerContinuous" vertical="center" wrapText="1"/>
      <protection/>
    </xf>
    <xf numFmtId="49" fontId="10" fillId="0" borderId="18" xfId="67" applyNumberFormat="1" applyFont="1" applyBorder="1" applyAlignment="1">
      <alignment horizontal="centerContinuous" vertical="center" wrapText="1"/>
      <protection/>
    </xf>
    <xf numFmtId="49" fontId="10" fillId="0" borderId="19" xfId="67" applyNumberFormat="1" applyFont="1" applyBorder="1" applyAlignment="1">
      <alignment horizontal="centerContinuous" vertical="center" wrapText="1"/>
      <protection/>
    </xf>
    <xf numFmtId="0" fontId="7" fillId="0" borderId="0" xfId="64" applyFont="1" applyBorder="1" applyAlignment="1" applyProtection="1">
      <alignment horizontal="left" vertical="top" wrapText="1"/>
      <protection locked="0"/>
    </xf>
    <xf numFmtId="0" fontId="7" fillId="0" borderId="0" xfId="64" applyFont="1" applyBorder="1" applyAlignment="1" applyProtection="1">
      <alignment horizontal="centerContinuous" vertical="top" wrapText="1"/>
      <protection locked="0"/>
    </xf>
    <xf numFmtId="0" fontId="7" fillId="0" borderId="0" xfId="64" applyFont="1" applyAlignment="1" applyProtection="1">
      <alignment horizontal="left" vertical="top" wrapText="1"/>
      <protection locked="0"/>
    </xf>
    <xf numFmtId="0" fontId="9" fillId="0" borderId="0" xfId="64" applyFont="1" applyBorder="1" applyAlignment="1" applyProtection="1">
      <alignment horizontal="centerContinuous" vertical="top" wrapText="1"/>
      <protection locked="0"/>
    </xf>
    <xf numFmtId="0" fontId="7" fillId="0" borderId="0" xfId="64" applyFont="1" applyAlignment="1" applyProtection="1">
      <alignment horizontal="center" vertical="top" wrapText="1"/>
      <protection locked="0"/>
    </xf>
    <xf numFmtId="0" fontId="9" fillId="0" borderId="0" xfId="64" applyFont="1" applyAlignment="1" applyProtection="1">
      <alignment horizontal="left" vertical="top"/>
      <protection locked="0"/>
    </xf>
    <xf numFmtId="0" fontId="7" fillId="0" borderId="0" xfId="64" applyFont="1" applyBorder="1" applyAlignment="1" applyProtection="1">
      <alignment horizontal="center" vertical="top"/>
      <protection locked="0"/>
    </xf>
    <xf numFmtId="0" fontId="7" fillId="0" borderId="0" xfId="65" applyFont="1" applyAlignment="1" applyProtection="1">
      <alignment wrapText="1"/>
      <protection locked="0"/>
    </xf>
    <xf numFmtId="0" fontId="7" fillId="0" borderId="26" xfId="64" applyFont="1" applyBorder="1" applyAlignment="1" applyProtection="1">
      <alignment horizontal="center" vertical="center"/>
      <protection/>
    </xf>
    <xf numFmtId="0" fontId="7" fillId="0" borderId="27" xfId="64" applyFont="1" applyBorder="1" applyAlignment="1" applyProtection="1">
      <alignment horizontal="center" vertical="top" wrapText="1"/>
      <protection/>
    </xf>
    <xf numFmtId="14" fontId="7" fillId="0" borderId="27" xfId="64" applyNumberFormat="1" applyFont="1" applyBorder="1" applyAlignment="1" applyProtection="1">
      <alignment horizontal="center" vertical="top" wrapText="1"/>
      <protection/>
    </xf>
    <xf numFmtId="49" fontId="7" fillId="0" borderId="27" xfId="64" applyNumberFormat="1" applyFont="1" applyBorder="1" applyAlignment="1" applyProtection="1">
      <alignment horizontal="center" vertical="center" wrapText="1"/>
      <protection/>
    </xf>
    <xf numFmtId="14" fontId="7" fillId="0" borderId="28" xfId="64" applyNumberFormat="1" applyFont="1" applyBorder="1" applyAlignment="1" applyProtection="1">
      <alignment horizontal="center" vertical="top" wrapText="1"/>
      <protection/>
    </xf>
    <xf numFmtId="0" fontId="7" fillId="0" borderId="29" xfId="64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" vertical="top" wrapText="1"/>
      <protection/>
    </xf>
    <xf numFmtId="49" fontId="7" fillId="0" borderId="10" xfId="64" applyNumberFormat="1" applyFont="1" applyBorder="1" applyAlignment="1" applyProtection="1">
      <alignment horizontal="center" vertical="center" wrapText="1"/>
      <protection/>
    </xf>
    <xf numFmtId="0" fontId="7" fillId="0" borderId="17" xfId="64" applyFont="1" applyBorder="1" applyAlignment="1" applyProtection="1">
      <alignment horizontal="center" vertical="top" wrapText="1"/>
      <protection/>
    </xf>
    <xf numFmtId="49" fontId="7" fillId="0" borderId="10" xfId="64" applyNumberFormat="1" applyFont="1" applyBorder="1" applyAlignment="1" applyProtection="1">
      <alignment horizontal="right" vertical="top" wrapText="1"/>
      <protection/>
    </xf>
    <xf numFmtId="0" fontId="9" fillId="0" borderId="10" xfId="64" applyFont="1" applyBorder="1" applyAlignment="1" applyProtection="1">
      <alignment vertical="top" wrapText="1"/>
      <protection/>
    </xf>
    <xf numFmtId="0" fontId="9" fillId="0" borderId="12" xfId="64" applyFont="1" applyBorder="1" applyAlignment="1" applyProtection="1">
      <alignment vertical="top" wrapText="1"/>
      <protection/>
    </xf>
    <xf numFmtId="49" fontId="7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4" applyFont="1" applyFill="1" applyBorder="1" applyAlignment="1" applyProtection="1">
      <alignment vertical="top" wrapText="1"/>
      <protection/>
    </xf>
    <xf numFmtId="0" fontId="9" fillId="0" borderId="10" xfId="64" applyFont="1" applyBorder="1" applyAlignment="1" applyProtection="1">
      <alignment horizontal="right" vertical="top" wrapText="1"/>
      <protection/>
    </xf>
    <xf numFmtId="0" fontId="18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18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8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18" fillId="37" borderId="10" xfId="64" applyNumberFormat="1" applyFont="1" applyFill="1" applyBorder="1" applyAlignment="1" applyProtection="1">
      <alignment vertical="top" wrapText="1"/>
      <protection/>
    </xf>
    <xf numFmtId="1" fontId="9" fillId="0" borderId="10" xfId="64" applyNumberFormat="1" applyFont="1" applyBorder="1" applyAlignment="1" applyProtection="1">
      <alignment vertical="top" wrapText="1"/>
      <protection/>
    </xf>
    <xf numFmtId="1" fontId="18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7" fillId="0" borderId="18" xfId="64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4" applyNumberFormat="1" applyFont="1" applyFill="1" applyBorder="1" applyAlignment="1" applyProtection="1">
      <alignment vertical="top"/>
      <protection/>
    </xf>
    <xf numFmtId="0" fontId="18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7" fillId="0" borderId="10" xfId="64" applyNumberFormat="1" applyFont="1" applyBorder="1" applyAlignment="1" applyProtection="1">
      <alignment horizontal="right" vertical="top" wrapText="1"/>
      <protection/>
    </xf>
    <xf numFmtId="1" fontId="9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9" fillId="0" borderId="30" xfId="64" applyNumberFormat="1" applyFont="1" applyBorder="1" applyAlignment="1" applyProtection="1">
      <alignment vertical="top" wrapText="1"/>
      <protection/>
    </xf>
    <xf numFmtId="1" fontId="9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9" fillId="0" borderId="32" xfId="64" applyNumberFormat="1" applyFont="1" applyBorder="1" applyAlignment="1" applyProtection="1">
      <alignment vertical="top" wrapText="1"/>
      <protection/>
    </xf>
    <xf numFmtId="1" fontId="9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0" fontId="10" fillId="0" borderId="16" xfId="66" applyFont="1" applyBorder="1" applyAlignment="1" applyProtection="1">
      <alignment horizontal="center" vertical="center" wrapText="1"/>
      <protection/>
    </xf>
    <xf numFmtId="0" fontId="10" fillId="0" borderId="12" xfId="66" applyFont="1" applyBorder="1" applyAlignment="1" applyProtection="1">
      <alignment horizontal="center" vertical="center" wrapText="1"/>
      <protection/>
    </xf>
    <xf numFmtId="0" fontId="10" fillId="0" borderId="11" xfId="66" applyFont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vertical="center" wrapText="1"/>
      <protection/>
    </xf>
    <xf numFmtId="0" fontId="11" fillId="0" borderId="10" xfId="66" applyFont="1" applyFill="1" applyBorder="1" applyProtection="1">
      <alignment/>
      <protection/>
    </xf>
    <xf numFmtId="0" fontId="11" fillId="0" borderId="10" xfId="66" applyFont="1" applyBorder="1" applyAlignment="1" applyProtection="1">
      <alignment vertical="center" wrapText="1"/>
      <protection/>
    </xf>
    <xf numFmtId="3" fontId="11" fillId="0" borderId="10" xfId="66" applyNumberFormat="1" applyFont="1" applyBorder="1" applyAlignment="1" applyProtection="1">
      <alignment horizontal="center" vertical="center"/>
      <protection/>
    </xf>
    <xf numFmtId="0" fontId="11" fillId="0" borderId="10" xfId="66" applyFont="1" applyFill="1" applyBorder="1" applyAlignment="1" applyProtection="1">
      <alignment vertical="center" wrapText="1"/>
      <protection/>
    </xf>
    <xf numFmtId="0" fontId="12" fillId="0" borderId="10" xfId="66" applyFont="1" applyBorder="1" applyAlignment="1" applyProtection="1">
      <alignment horizontal="right" vertical="center"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3" fontId="12" fillId="0" borderId="10" xfId="66" applyNumberFormat="1" applyFont="1" applyBorder="1" applyAlignment="1" applyProtection="1">
      <alignment horizontal="center" vertical="center"/>
      <protection/>
    </xf>
    <xf numFmtId="0" fontId="11" fillId="0" borderId="10" xfId="66" applyFont="1" applyBorder="1" applyAlignment="1" applyProtection="1">
      <alignment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vertical="center" wrapText="1"/>
      <protection/>
    </xf>
    <xf numFmtId="0" fontId="11" fillId="0" borderId="29" xfId="66" applyFont="1" applyBorder="1" applyAlignment="1" applyProtection="1">
      <alignment vertical="center" wrapText="1"/>
      <protection/>
    </xf>
    <xf numFmtId="49" fontId="11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0" fontId="10" fillId="0" borderId="12" xfId="66" applyFont="1" applyBorder="1" applyAlignment="1" applyProtection="1">
      <alignment vertical="center" wrapText="1"/>
      <protection/>
    </xf>
    <xf numFmtId="0" fontId="14" fillId="0" borderId="10" xfId="66" applyFont="1" applyBorder="1" applyAlignment="1" applyProtection="1">
      <alignment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1" fontId="11" fillId="0" borderId="10" xfId="66" applyNumberFormat="1" applyFont="1" applyBorder="1" applyAlignment="1" applyProtection="1">
      <alignment vertical="center"/>
      <protection/>
    </xf>
    <xf numFmtId="1" fontId="9" fillId="38" borderId="17" xfId="64" applyNumberFormat="1" applyFont="1" applyFill="1" applyBorder="1" applyAlignment="1" applyProtection="1">
      <alignment vertical="top" wrapText="1"/>
      <protection locked="0"/>
    </xf>
    <xf numFmtId="1" fontId="9" fillId="38" borderId="12" xfId="64" applyNumberFormat="1" applyFont="1" applyFill="1" applyBorder="1" applyAlignment="1" applyProtection="1">
      <alignment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0" fontId="11" fillId="0" borderId="0" xfId="65" applyFont="1" applyFill="1" applyAlignment="1" applyProtection="1">
      <alignment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 locked="0"/>
    </xf>
    <xf numFmtId="0" fontId="10" fillId="0" borderId="0" xfId="65" applyFont="1" applyFill="1" applyBorder="1" applyAlignment="1" applyProtection="1">
      <alignment horizontal="centerContinuous" vertical="center" wrapText="1"/>
      <protection locked="0"/>
    </xf>
    <xf numFmtId="1" fontId="11" fillId="0" borderId="0" xfId="65" applyNumberFormat="1" applyFont="1" applyBorder="1" applyAlignment="1" applyProtection="1">
      <alignment wrapText="1"/>
      <protection/>
    </xf>
    <xf numFmtId="0" fontId="11" fillId="0" borderId="0" xfId="65" applyFont="1" applyAlignment="1" applyProtection="1">
      <alignment horizontal="centerContinuous" wrapText="1"/>
      <protection/>
    </xf>
    <xf numFmtId="0" fontId="11" fillId="0" borderId="0" xfId="65" applyFont="1" applyAlignment="1" applyProtection="1">
      <alignment horizontal="center" wrapText="1"/>
      <protection/>
    </xf>
    <xf numFmtId="0" fontId="10" fillId="0" borderId="0" xfId="65" applyFont="1" applyAlignment="1" applyProtection="1">
      <alignment wrapText="1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14" fontId="10" fillId="0" borderId="10" xfId="65" applyNumberFormat="1" applyFont="1" applyFill="1" applyBorder="1" applyAlignment="1" applyProtection="1">
      <alignment horizontal="center" vertical="center" wrapText="1"/>
      <protection/>
    </xf>
    <xf numFmtId="0" fontId="11" fillId="0" borderId="0" xfId="65" applyFont="1" applyBorder="1" applyAlignment="1" applyProtection="1">
      <alignment horizontal="center" wrapText="1"/>
      <protection/>
    </xf>
    <xf numFmtId="49" fontId="10" fillId="0" borderId="10" xfId="65" applyNumberFormat="1" applyFont="1" applyFill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wrapText="1"/>
      <protection/>
    </xf>
    <xf numFmtId="49" fontId="12" fillId="0" borderId="10" xfId="65" applyNumberFormat="1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Fill="1" applyBorder="1" applyAlignment="1" applyProtection="1">
      <alignment wrapText="1"/>
      <protection/>
    </xf>
    <xf numFmtId="49" fontId="11" fillId="0" borderId="10" xfId="65" applyNumberFormat="1" applyFont="1" applyFill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right"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1" fontId="11" fillId="0" borderId="10" xfId="65" applyNumberFormat="1" applyFont="1" applyFill="1" applyBorder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49" fontId="11" fillId="0" borderId="0" xfId="65" applyNumberFormat="1" applyFont="1" applyBorder="1" applyAlignment="1" applyProtection="1">
      <alignment wrapText="1"/>
      <protection/>
    </xf>
    <xf numFmtId="1" fontId="11" fillId="0" borderId="0" xfId="65" applyNumberFormat="1" applyFont="1" applyFill="1" applyBorder="1" applyAlignment="1" applyProtection="1">
      <alignment wrapText="1"/>
      <protection/>
    </xf>
    <xf numFmtId="0" fontId="10" fillId="0" borderId="0" xfId="65" applyFont="1" applyAlignment="1" applyProtection="1">
      <alignment horizontal="center"/>
      <protection/>
    </xf>
    <xf numFmtId="1" fontId="11" fillId="0" borderId="10" xfId="67" applyNumberFormat="1" applyFont="1" applyFill="1" applyBorder="1" applyAlignment="1" applyProtection="1">
      <alignment vertical="center"/>
      <protection/>
    </xf>
    <xf numFmtId="1" fontId="11" fillId="0" borderId="12" xfId="67" applyNumberFormat="1" applyFont="1" applyFill="1" applyBorder="1" applyAlignment="1" applyProtection="1">
      <alignment vertical="center"/>
      <protection/>
    </xf>
    <xf numFmtId="0" fontId="10" fillId="0" borderId="0" xfId="67" applyFont="1" applyBorder="1" applyAlignment="1" applyProtection="1">
      <alignment vertical="center" wrapText="1"/>
      <protection locked="0"/>
    </xf>
    <xf numFmtId="49" fontId="10" fillId="0" borderId="0" xfId="67" applyNumberFormat="1" applyFont="1" applyBorder="1" applyAlignment="1" applyProtection="1">
      <alignment horizontal="center" vertical="center" wrapText="1"/>
      <protection locked="0"/>
    </xf>
    <xf numFmtId="0" fontId="11" fillId="0" borderId="0" xfId="67" applyFont="1" applyBorder="1" applyProtection="1">
      <alignment/>
      <protection locked="0"/>
    </xf>
    <xf numFmtId="0" fontId="11" fillId="0" borderId="0" xfId="63" applyFont="1" applyProtection="1">
      <alignment/>
      <protection locked="0"/>
    </xf>
    <xf numFmtId="0" fontId="10" fillId="0" borderId="0" xfId="62" applyFont="1" applyAlignment="1" applyProtection="1">
      <alignment horizontal="centerContinuous"/>
      <protection locked="0"/>
    </xf>
    <xf numFmtId="0" fontId="11" fillId="0" borderId="0" xfId="62" applyFont="1" applyProtection="1">
      <alignment/>
      <protection locked="0"/>
    </xf>
    <xf numFmtId="0" fontId="11" fillId="0" borderId="0" xfId="62" applyFont="1" applyAlignment="1" applyProtection="1">
      <alignment horizontal="left" vertical="center" wrapText="1"/>
      <protection locked="0"/>
    </xf>
    <xf numFmtId="0" fontId="11" fillId="0" borderId="0" xfId="62" applyFont="1" applyAlignment="1" applyProtection="1">
      <alignment vertical="center" wrapText="1"/>
      <protection locked="0"/>
    </xf>
    <xf numFmtId="0" fontId="10" fillId="0" borderId="0" xfId="62" applyFont="1" applyProtection="1">
      <alignment/>
      <protection locked="0"/>
    </xf>
    <xf numFmtId="0" fontId="11" fillId="0" borderId="0" xfId="62" applyFont="1" applyAlignment="1" applyProtection="1">
      <alignment/>
      <protection locked="0"/>
    </xf>
    <xf numFmtId="0" fontId="10" fillId="0" borderId="0" xfId="62" applyFont="1" applyBorder="1" applyAlignment="1" applyProtection="1">
      <alignment horizontal="centerContinuous"/>
      <protection locked="0"/>
    </xf>
    <xf numFmtId="0" fontId="10" fillId="0" borderId="10" xfId="62" applyFont="1" applyBorder="1" applyAlignment="1" applyProtection="1">
      <alignment horizontal="centerContinuous" vertical="center" wrapText="1"/>
      <protection/>
    </xf>
    <xf numFmtId="0" fontId="10" fillId="0" borderId="10" xfId="62" applyFont="1" applyBorder="1" applyAlignment="1" applyProtection="1">
      <alignment horizontal="center" vertical="center" wrapText="1"/>
      <protection/>
    </xf>
    <xf numFmtId="49" fontId="10" fillId="0" borderId="10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Alignment="1" applyProtection="1">
      <alignment horizontal="centerContinuous"/>
      <protection/>
    </xf>
    <xf numFmtId="0" fontId="10" fillId="0" borderId="10" xfId="62" applyFont="1" applyBorder="1" applyAlignment="1" applyProtection="1">
      <alignment horizontal="center"/>
      <protection/>
    </xf>
    <xf numFmtId="0" fontId="10" fillId="0" borderId="10" xfId="62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vertical="justify" wrapText="1"/>
      <protection/>
    </xf>
    <xf numFmtId="49" fontId="10" fillId="33" borderId="10" xfId="62" applyNumberFormat="1" applyFont="1" applyFill="1" applyBorder="1" applyAlignment="1" applyProtection="1">
      <alignment vertical="justify" wrapText="1"/>
      <protection/>
    </xf>
    <xf numFmtId="0" fontId="11" fillId="33" borderId="10" xfId="62" applyFont="1" applyFill="1" applyBorder="1" applyAlignment="1" applyProtection="1">
      <alignment horizontal="left" vertical="center" wrapText="1"/>
      <protection/>
    </xf>
    <xf numFmtId="0" fontId="11" fillId="0" borderId="10" xfId="62" applyFont="1" applyBorder="1" applyProtection="1">
      <alignment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right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Protection="1">
      <alignment/>
      <protection/>
    </xf>
    <xf numFmtId="0" fontId="10" fillId="0" borderId="10" xfId="62" applyFont="1" applyBorder="1" applyAlignment="1" applyProtection="1">
      <alignment horizontal="left"/>
      <protection/>
    </xf>
    <xf numFmtId="0" fontId="10" fillId="0" borderId="10" xfId="62" applyFont="1" applyBorder="1" applyAlignment="1" applyProtection="1">
      <alignment vertical="top" wrapText="1"/>
      <protection/>
    </xf>
    <xf numFmtId="0" fontId="10" fillId="0" borderId="10" xfId="62" applyFont="1" applyBorder="1" applyAlignment="1" applyProtection="1">
      <alignment horizontal="left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horizontal="left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0" fontId="10" fillId="0" borderId="12" xfId="62" applyFont="1" applyBorder="1" applyAlignment="1" applyProtection="1">
      <alignment vertical="justify" wrapText="1"/>
      <protection/>
    </xf>
    <xf numFmtId="49" fontId="11" fillId="33" borderId="12" xfId="62" applyNumberFormat="1" applyFont="1" applyFill="1" applyBorder="1" applyAlignment="1" applyProtection="1">
      <alignment horizontal="center" vertical="center" wrapText="1"/>
      <protection/>
    </xf>
    <xf numFmtId="0" fontId="16" fillId="0" borderId="10" xfId="62" applyFont="1" applyBorder="1" applyAlignment="1" applyProtection="1">
      <alignment vertical="justify"/>
      <protection/>
    </xf>
    <xf numFmtId="49" fontId="11" fillId="0" borderId="11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vertical="justify"/>
      <protection/>
    </xf>
    <xf numFmtId="1" fontId="11" fillId="33" borderId="16" xfId="62" applyNumberFormat="1" applyFont="1" applyFill="1" applyBorder="1" applyAlignment="1" applyProtection="1">
      <alignment horizontal="center" vertical="center" wrapText="1"/>
      <protection/>
    </xf>
    <xf numFmtId="1" fontId="11" fillId="0" borderId="0" xfId="62" applyNumberFormat="1" applyFont="1" applyAlignment="1" applyProtection="1">
      <alignment vertical="center" wrapText="1"/>
      <protection locked="0"/>
    </xf>
    <xf numFmtId="1" fontId="11" fillId="0" borderId="0" xfId="62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3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6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10" fillId="0" borderId="0" xfId="60" applyFont="1" applyProtection="1">
      <alignment/>
      <protection locked="0"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0" fillId="0" borderId="0" xfId="66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6" applyNumberFormat="1" applyFont="1" applyFill="1" applyBorder="1" applyAlignment="1" applyProtection="1">
      <alignment vertical="center"/>
      <protection locked="0"/>
    </xf>
    <xf numFmtId="0" fontId="9" fillId="0" borderId="0" xfId="64" applyFont="1" applyBorder="1" applyAlignment="1" applyProtection="1">
      <alignment vertical="top"/>
      <protection locked="0"/>
    </xf>
    <xf numFmtId="49" fontId="7" fillId="0" borderId="0" xfId="64" applyNumberFormat="1" applyFont="1" applyBorder="1" applyAlignment="1" applyProtection="1">
      <alignment vertical="top" wrapText="1"/>
      <protection locked="0"/>
    </xf>
    <xf numFmtId="1" fontId="9" fillId="0" borderId="0" xfId="64" applyNumberFormat="1" applyFont="1" applyBorder="1" applyAlignment="1" applyProtection="1">
      <alignment vertical="top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4" applyFont="1" applyFill="1" applyAlignment="1" applyProtection="1">
      <alignment horizontal="right" vertical="top" wrapText="1"/>
      <protection locked="0"/>
    </xf>
    <xf numFmtId="1" fontId="10" fillId="0" borderId="10" xfId="62" applyNumberFormat="1" applyFont="1" applyBorder="1" applyAlignment="1" applyProtection="1">
      <alignment vertical="center" wrapText="1"/>
      <protection/>
    </xf>
    <xf numFmtId="1" fontId="11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4" applyFont="1" applyFill="1" applyBorder="1" applyAlignment="1" applyProtection="1">
      <alignment horizontal="left" vertical="top" wrapText="1"/>
      <protection/>
    </xf>
    <xf numFmtId="1" fontId="17" fillId="37" borderId="10" xfId="64" applyNumberFormat="1" applyFont="1" applyFill="1" applyBorder="1" applyAlignment="1" applyProtection="1">
      <alignment vertical="top" wrapText="1"/>
      <protection/>
    </xf>
    <xf numFmtId="0" fontId="17" fillId="37" borderId="37" xfId="64" applyFont="1" applyFill="1" applyBorder="1" applyAlignment="1" applyProtection="1">
      <alignment horizontal="left" vertical="top" wrapText="1"/>
      <protection/>
    </xf>
    <xf numFmtId="0" fontId="17" fillId="37" borderId="29" xfId="64" applyFont="1" applyFill="1" applyBorder="1" applyAlignment="1" applyProtection="1">
      <alignment vertical="top" wrapText="1"/>
      <protection/>
    </xf>
    <xf numFmtId="0" fontId="17" fillId="37" borderId="38" xfId="64" applyFont="1" applyFill="1" applyBorder="1" applyAlignment="1" applyProtection="1">
      <alignment vertical="top" wrapText="1"/>
      <protection/>
    </xf>
    <xf numFmtId="49" fontId="17" fillId="37" borderId="36" xfId="64" applyNumberFormat="1" applyFont="1" applyFill="1" applyBorder="1" applyAlignment="1" applyProtection="1">
      <alignment vertical="center" wrapText="1"/>
      <protection/>
    </xf>
    <xf numFmtId="0" fontId="17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1" fillId="0" borderId="10" xfId="62" applyFont="1" applyBorder="1" applyAlignment="1" applyProtection="1">
      <alignment/>
      <protection/>
    </xf>
    <xf numFmtId="49" fontId="11" fillId="0" borderId="10" xfId="62" applyNumberFormat="1" applyFont="1" applyBorder="1" applyAlignment="1" applyProtection="1">
      <alignment horizontal="center" vertical="center"/>
      <protection/>
    </xf>
    <xf numFmtId="1" fontId="11" fillId="34" borderId="10" xfId="62" applyNumberFormat="1" applyFont="1" applyFill="1" applyBorder="1" applyAlignment="1" applyProtection="1">
      <alignment vertical="center"/>
      <protection locked="0"/>
    </xf>
    <xf numFmtId="1" fontId="11" fillId="34" borderId="10" xfId="62" applyNumberFormat="1" applyFont="1" applyFill="1" applyBorder="1" applyAlignment="1" applyProtection="1">
      <alignment horizontal="center" vertical="center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3" fontId="10" fillId="0" borderId="16" xfId="66" applyNumberFormat="1" applyFont="1" applyFill="1" applyBorder="1" applyAlignment="1" applyProtection="1">
      <alignment vertical="center"/>
      <protection/>
    </xf>
    <xf numFmtId="0" fontId="9" fillId="0" borderId="10" xfId="64" applyFont="1" applyBorder="1" applyAlignment="1" applyProtection="1">
      <alignment vertical="top"/>
      <protection locked="0"/>
    </xf>
    <xf numFmtId="0" fontId="7" fillId="0" borderId="10" xfId="64" applyFont="1" applyBorder="1" applyAlignment="1" applyProtection="1">
      <alignment horizontal="left" vertical="top"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1" fillId="0" borderId="0" xfId="66" applyFont="1" applyBorder="1" applyAlignment="1" applyProtection="1">
      <alignment horizontal="centerContinuous"/>
      <protection/>
    </xf>
    <xf numFmtId="0" fontId="11" fillId="0" borderId="35" xfId="66" applyFont="1" applyBorder="1" applyAlignment="1" applyProtection="1">
      <alignment horizontal="centerContinuous"/>
      <protection/>
    </xf>
    <xf numFmtId="0" fontId="11" fillId="0" borderId="0" xfId="66" applyFont="1" applyAlignment="1" applyProtection="1">
      <alignment horizontal="centerContinuous" wrapText="1"/>
      <protection/>
    </xf>
    <xf numFmtId="0" fontId="10" fillId="0" borderId="0" xfId="64" applyFont="1" applyBorder="1" applyAlignment="1" applyProtection="1">
      <alignment vertical="top" wrapText="1"/>
      <protection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0" fillId="0" borderId="0" xfId="65" applyFont="1" applyFill="1" applyBorder="1" applyAlignment="1" applyProtection="1">
      <alignment horizontal="centerContinuous" vertical="center" wrapText="1"/>
      <protection/>
    </xf>
    <xf numFmtId="0" fontId="10" fillId="0" borderId="0" xfId="64" applyFont="1" applyBorder="1" applyAlignment="1" applyProtection="1">
      <alignment horizontal="left" vertical="top"/>
      <protection/>
    </xf>
    <xf numFmtId="0" fontId="10" fillId="0" borderId="0" xfId="64" applyFont="1" applyBorder="1" applyAlignment="1" applyProtection="1">
      <alignment vertical="top"/>
      <protection/>
    </xf>
    <xf numFmtId="0" fontId="10" fillId="0" borderId="0" xfId="64" applyFont="1" applyFill="1" applyBorder="1" applyAlignment="1" applyProtection="1">
      <alignment vertical="top" wrapText="1"/>
      <protection/>
    </xf>
    <xf numFmtId="0" fontId="10" fillId="0" borderId="0" xfId="65" applyFont="1" applyFill="1" applyBorder="1" applyAlignment="1" applyProtection="1">
      <alignment horizontal="right" vertical="center" wrapText="1"/>
      <protection/>
    </xf>
    <xf numFmtId="0" fontId="10" fillId="0" borderId="0" xfId="67" applyFont="1" applyAlignment="1" applyProtection="1">
      <alignment horizontal="centerContinuous" wrapText="1"/>
      <protection/>
    </xf>
    <xf numFmtId="49" fontId="10" fillId="0" borderId="0" xfId="67" applyNumberFormat="1" applyFont="1" applyAlignment="1" applyProtection="1">
      <alignment horizontal="center" wrapText="1"/>
      <protection/>
    </xf>
    <xf numFmtId="0" fontId="10" fillId="0" borderId="0" xfId="67" applyFont="1" applyAlignment="1" applyProtection="1">
      <alignment horizontal="centerContinuous"/>
      <protection/>
    </xf>
    <xf numFmtId="0" fontId="11" fillId="0" borderId="0" xfId="67" applyFont="1" applyProtection="1">
      <alignment/>
      <protection/>
    </xf>
    <xf numFmtId="0" fontId="9" fillId="0" borderId="0" xfId="67" applyFont="1" applyAlignment="1" applyProtection="1">
      <alignment horizontal="left"/>
      <protection/>
    </xf>
    <xf numFmtId="0" fontId="10" fillId="0" borderId="0" xfId="67" applyFont="1" applyBorder="1" applyAlignment="1" applyProtection="1">
      <alignment horizontal="left" vertical="top" wrapText="1"/>
      <protection/>
    </xf>
    <xf numFmtId="0" fontId="10" fillId="0" borderId="0" xfId="67" applyFont="1" applyProtection="1">
      <alignment/>
      <protection/>
    </xf>
    <xf numFmtId="0" fontId="10" fillId="0" borderId="0" xfId="65" applyFont="1" applyAlignment="1" applyProtection="1">
      <alignment horizontal="right" wrapText="1"/>
      <protection/>
    </xf>
    <xf numFmtId="0" fontId="10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center"/>
      <protection/>
    </xf>
    <xf numFmtId="0" fontId="5" fillId="0" borderId="0" xfId="62" applyFont="1" applyAlignment="1" applyProtection="1">
      <alignment horizontal="left"/>
      <protection/>
    </xf>
    <xf numFmtId="0" fontId="11" fillId="0" borderId="0" xfId="62" applyFont="1" applyBorder="1" applyAlignment="1" applyProtection="1">
      <alignment vertical="justify" wrapText="1"/>
      <protection/>
    </xf>
    <xf numFmtId="0" fontId="11" fillId="0" borderId="0" xfId="62" applyFont="1" applyBorder="1" applyAlignment="1" applyProtection="1">
      <alignment horizontal="center" vertical="justify" wrapText="1"/>
      <protection/>
    </xf>
    <xf numFmtId="0" fontId="11" fillId="0" borderId="0" xfId="62" applyFont="1" applyProtection="1">
      <alignment/>
      <protection/>
    </xf>
    <xf numFmtId="0" fontId="10" fillId="0" borderId="0" xfId="62" applyFont="1" applyBorder="1" applyAlignment="1" applyProtection="1">
      <alignment vertical="justify" wrapText="1"/>
      <protection/>
    </xf>
    <xf numFmtId="0" fontId="10" fillId="0" borderId="0" xfId="62" applyFont="1" applyAlignment="1" applyProtection="1">
      <alignment horizontal="left" vertical="center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62" applyFont="1" applyAlignment="1" applyProtection="1">
      <alignment vertical="justify"/>
      <protection/>
    </xf>
    <xf numFmtId="0" fontId="9" fillId="0" borderId="0" xfId="62" applyFont="1" applyAlignment="1" applyProtection="1">
      <alignment horizontal="left"/>
      <protection/>
    </xf>
    <xf numFmtId="0" fontId="10" fillId="0" borderId="0" xfId="62" applyFont="1" applyBorder="1" applyAlignment="1" applyProtection="1">
      <alignment vertical="justify"/>
      <protection/>
    </xf>
    <xf numFmtId="49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4" applyNumberFormat="1" applyFont="1" applyBorder="1" applyAlignment="1" applyProtection="1">
      <alignment horizontal="left" vertical="top" wrapText="1"/>
      <protection locked="0"/>
    </xf>
    <xf numFmtId="192" fontId="10" fillId="0" borderId="0" xfId="64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3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3" applyFont="1" applyAlignment="1">
      <alignment/>
      <protection/>
    </xf>
    <xf numFmtId="0" fontId="4" fillId="0" borderId="0" xfId="63" applyFont="1" applyBorder="1">
      <alignment/>
      <protection/>
    </xf>
    <xf numFmtId="0" fontId="4" fillId="0" borderId="0" xfId="63" applyFont="1">
      <alignment/>
      <protection/>
    </xf>
    <xf numFmtId="0" fontId="5" fillId="0" borderId="0" xfId="63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3" applyNumberFormat="1" applyFont="1">
      <alignment/>
      <protection/>
    </xf>
    <xf numFmtId="0" fontId="10" fillId="0" borderId="0" xfId="63" applyFont="1" applyBorder="1" applyProtection="1">
      <alignment/>
      <protection/>
    </xf>
    <xf numFmtId="0" fontId="11" fillId="0" borderId="0" xfId="63" applyFont="1" applyBorder="1" applyProtection="1">
      <alignment/>
      <protection/>
    </xf>
    <xf numFmtId="1" fontId="11" fillId="0" borderId="0" xfId="63" applyNumberFormat="1" applyFont="1" applyBorder="1" applyProtection="1">
      <alignment/>
      <protection/>
    </xf>
    <xf numFmtId="1" fontId="11" fillId="0" borderId="0" xfId="63" applyNumberFormat="1" applyFont="1" applyProtection="1">
      <alignment/>
      <protection locked="0"/>
    </xf>
    <xf numFmtId="49" fontId="11" fillId="0" borderId="0" xfId="63" applyNumberFormat="1" applyFont="1" applyProtection="1">
      <alignment/>
      <protection/>
    </xf>
    <xf numFmtId="1" fontId="11" fillId="0" borderId="0" xfId="63" applyNumberFormat="1" applyFont="1" applyProtection="1">
      <alignment/>
      <protection/>
    </xf>
    <xf numFmtId="0" fontId="9" fillId="0" borderId="0" xfId="64" applyFont="1" applyAlignment="1" applyProtection="1">
      <alignment vertical="top"/>
      <protection/>
    </xf>
    <xf numFmtId="0" fontId="9" fillId="0" borderId="0" xfId="64" applyFont="1" applyAlignment="1" applyProtection="1">
      <alignment vertical="top" wrapText="1"/>
      <protection/>
    </xf>
    <xf numFmtId="0" fontId="10" fillId="0" borderId="0" xfId="63" applyFont="1" applyAlignment="1">
      <alignment horizontal="center"/>
      <protection/>
    </xf>
    <xf numFmtId="0" fontId="11" fillId="0" borderId="0" xfId="63" applyFont="1" applyAlignment="1" applyProtection="1">
      <alignment/>
      <protection/>
    </xf>
    <xf numFmtId="0" fontId="11" fillId="0" borderId="0" xfId="63" applyFont="1" applyAlignment="1">
      <alignment/>
      <protection/>
    </xf>
    <xf numFmtId="0" fontId="11" fillId="0" borderId="0" xfId="63" applyFont="1" applyAlignment="1" applyProtection="1">
      <alignment/>
      <protection locked="0"/>
    </xf>
    <xf numFmtId="0" fontId="10" fillId="0" borderId="0" xfId="67" applyFont="1">
      <alignment/>
      <protection/>
    </xf>
    <xf numFmtId="0" fontId="10" fillId="0" borderId="0" xfId="67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Alignment="1">
      <alignment wrapText="1"/>
      <protection/>
    </xf>
    <xf numFmtId="49" fontId="11" fillId="0" borderId="0" xfId="67" applyNumberFormat="1" applyFont="1" applyAlignment="1">
      <alignment horizontal="center" wrapText="1"/>
      <protection/>
    </xf>
    <xf numFmtId="0" fontId="9" fillId="0" borderId="0" xfId="64" applyFont="1" applyFill="1" applyAlignment="1" applyProtection="1">
      <alignment vertical="top"/>
      <protection/>
    </xf>
    <xf numFmtId="0" fontId="9" fillId="0" borderId="0" xfId="64" applyFont="1" applyFill="1" applyAlignment="1" applyProtection="1">
      <alignment horizontal="right" vertical="top" wrapText="1"/>
      <protection/>
    </xf>
    <xf numFmtId="0" fontId="11" fillId="0" borderId="0" xfId="65" applyFont="1" applyFill="1" applyAlignment="1" applyProtection="1">
      <alignment wrapText="1"/>
      <protection/>
    </xf>
    <xf numFmtId="0" fontId="11" fillId="0" borderId="0" xfId="66" applyFont="1" applyProtection="1">
      <alignment/>
      <protection/>
    </xf>
    <xf numFmtId="0" fontId="11" fillId="0" borderId="0" xfId="66" applyFont="1">
      <alignment/>
      <protection/>
    </xf>
    <xf numFmtId="0" fontId="5" fillId="0" borderId="0" xfId="66" applyFont="1" applyAlignment="1" applyProtection="1">
      <alignment horizontal="left" wrapText="1"/>
      <protection/>
    </xf>
    <xf numFmtId="0" fontId="10" fillId="0" borderId="0" xfId="66" applyFont="1" applyAlignment="1" applyProtection="1">
      <alignment horizontal="right"/>
      <protection/>
    </xf>
    <xf numFmtId="0" fontId="11" fillId="0" borderId="10" xfId="66" applyFont="1" applyBorder="1" applyProtection="1">
      <alignment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1" fontId="11" fillId="34" borderId="10" xfId="66" applyNumberFormat="1" applyFont="1" applyFill="1" applyBorder="1" applyProtection="1">
      <alignment/>
      <protection locked="0"/>
    </xf>
    <xf numFmtId="49" fontId="12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1" fontId="11" fillId="0" borderId="10" xfId="66" applyNumberFormat="1" applyFont="1" applyBorder="1" applyProtection="1">
      <alignment/>
      <protection/>
    </xf>
    <xf numFmtId="0" fontId="12" fillId="0" borderId="10" xfId="66" applyFont="1" applyBorder="1" applyAlignment="1" applyProtection="1">
      <alignment horizontal="center" wrapText="1"/>
      <protection/>
    </xf>
    <xf numFmtId="1" fontId="11" fillId="36" borderId="10" xfId="66" applyNumberFormat="1" applyFont="1" applyFill="1" applyBorder="1" applyProtection="1">
      <alignment/>
      <protection locked="0"/>
    </xf>
    <xf numFmtId="0" fontId="12" fillId="0" borderId="10" xfId="66" applyFont="1" applyBorder="1" applyAlignment="1" applyProtection="1">
      <alignment horizontal="left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49" fontId="10" fillId="0" borderId="10" xfId="66" applyNumberFormat="1" applyFont="1" applyBorder="1" applyAlignment="1" applyProtection="1">
      <alignment horizontal="centerContinuous" wrapText="1"/>
      <protection/>
    </xf>
    <xf numFmtId="3" fontId="11" fillId="0" borderId="10" xfId="66" applyNumberFormat="1" applyFont="1" applyFill="1" applyBorder="1" applyProtection="1">
      <alignment/>
      <protection/>
    </xf>
    <xf numFmtId="0" fontId="11" fillId="0" borderId="0" xfId="66" applyFont="1" applyBorder="1" applyAlignment="1" applyProtection="1">
      <alignment wrapText="1"/>
      <protection locked="0"/>
    </xf>
    <xf numFmtId="0" fontId="19" fillId="0" borderId="0" xfId="66" applyFont="1" applyBorder="1" applyAlignment="1">
      <alignment vertical="center" wrapText="1"/>
      <protection/>
    </xf>
    <xf numFmtId="0" fontId="19" fillId="0" borderId="0" xfId="66" applyFont="1" applyBorder="1" applyAlignment="1" applyProtection="1">
      <alignment vertical="center" wrapText="1"/>
      <protection locked="0"/>
    </xf>
    <xf numFmtId="1" fontId="11" fillId="0" borderId="0" xfId="66" applyNumberFormat="1" applyFont="1" applyProtection="1">
      <alignment/>
      <protection locked="0"/>
    </xf>
    <xf numFmtId="0" fontId="11" fillId="0" borderId="0" xfId="66" applyFont="1" applyBorder="1" applyAlignment="1">
      <alignment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1" fillId="0" borderId="0" xfId="66" applyFont="1" applyBorder="1">
      <alignment/>
      <protection/>
    </xf>
    <xf numFmtId="0" fontId="11" fillId="0" borderId="0" xfId="66" applyFont="1" applyAlignment="1">
      <alignment wrapText="1"/>
      <protection/>
    </xf>
    <xf numFmtId="0" fontId="9" fillId="0" borderId="0" xfId="64" applyFont="1" applyAlignment="1" applyProtection="1">
      <alignment horizontal="right" vertical="top" wrapText="1"/>
      <protection locked="0"/>
    </xf>
    <xf numFmtId="0" fontId="9" fillId="0" borderId="0" xfId="64" applyFont="1" applyAlignment="1" applyProtection="1">
      <alignment horizontal="right" vertical="top"/>
      <protection locked="0"/>
    </xf>
    <xf numFmtId="1" fontId="9" fillId="0" borderId="0" xfId="64" applyNumberFormat="1" applyFont="1" applyAlignment="1" applyProtection="1">
      <alignment vertical="top" wrapText="1"/>
      <protection locked="0"/>
    </xf>
    <xf numFmtId="1" fontId="7" fillId="0" borderId="0" xfId="64" applyNumberFormat="1" applyFont="1" applyBorder="1" applyAlignment="1" applyProtection="1">
      <alignment vertical="top" wrapText="1"/>
      <protection locked="0"/>
    </xf>
    <xf numFmtId="1" fontId="9" fillId="0" borderId="0" xfId="64" applyNumberFormat="1" applyFont="1" applyAlignment="1" applyProtection="1">
      <alignment vertical="top"/>
      <protection locked="0"/>
    </xf>
    <xf numFmtId="1" fontId="11" fillId="0" borderId="0" xfId="67" applyNumberFormat="1" applyFont="1" applyBorder="1" applyProtection="1">
      <alignment/>
      <protection locked="0"/>
    </xf>
    <xf numFmtId="193" fontId="38" fillId="0" borderId="0" xfId="58" applyNumberFormat="1">
      <alignment/>
      <protection/>
    </xf>
    <xf numFmtId="14" fontId="4" fillId="0" borderId="0" xfId="61" applyNumberFormat="1" applyFont="1" applyProtection="1">
      <alignment/>
      <protection locked="0"/>
    </xf>
    <xf numFmtId="0" fontId="7" fillId="0" borderId="0" xfId="64" applyFont="1" applyBorder="1" applyAlignment="1" applyProtection="1">
      <alignment horizontal="left" vertical="top" wrapText="1"/>
      <protection locked="0"/>
    </xf>
    <xf numFmtId="0" fontId="9" fillId="0" borderId="0" xfId="64" applyFont="1" applyBorder="1" applyAlignment="1" applyProtection="1">
      <alignment horizontal="left" vertical="top" wrapText="1"/>
      <protection locked="0"/>
    </xf>
    <xf numFmtId="0" fontId="7" fillId="0" borderId="0" xfId="64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4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10" fillId="0" borderId="0" xfId="64" applyFont="1" applyBorder="1" applyAlignment="1" applyProtection="1">
      <alignment horizontal="left" vertical="top" wrapText="1"/>
      <protection/>
    </xf>
    <xf numFmtId="191" fontId="11" fillId="0" borderId="32" xfId="64" applyNumberFormat="1" applyFont="1" applyBorder="1" applyAlignment="1" applyProtection="1">
      <alignment horizontal="left" vertical="top" wrapText="1"/>
      <protection/>
    </xf>
    <xf numFmtId="0" fontId="5" fillId="0" borderId="0" xfId="66" applyFont="1" applyAlignment="1" applyProtection="1">
      <alignment horizontal="left" wrapText="1"/>
      <protection/>
    </xf>
    <xf numFmtId="0" fontId="10" fillId="0" borderId="0" xfId="66" applyFont="1" applyBorder="1" applyAlignment="1" applyProtection="1">
      <alignment horizontal="left" wrapText="1"/>
      <protection/>
    </xf>
    <xf numFmtId="0" fontId="11" fillId="0" borderId="0" xfId="65" applyFont="1" applyFill="1" applyAlignment="1" applyProtection="1">
      <alignment horizontal="center" wrapText="1"/>
      <protection locked="0"/>
    </xf>
    <xf numFmtId="0" fontId="10" fillId="0" borderId="0" xfId="67" applyFont="1" applyAlignment="1">
      <alignment horizontal="center" wrapText="1"/>
      <protection/>
    </xf>
    <xf numFmtId="0" fontId="10" fillId="0" borderId="0" xfId="67" applyFont="1" applyBorder="1" applyAlignment="1" applyProtection="1">
      <alignment horizontal="left"/>
      <protection locked="0"/>
    </xf>
    <xf numFmtId="0" fontId="10" fillId="0" borderId="0" xfId="64" applyNumberFormat="1" applyFont="1" applyBorder="1" applyAlignment="1" applyProtection="1">
      <alignment horizontal="left" vertical="top" wrapText="1"/>
      <protection/>
    </xf>
    <xf numFmtId="0" fontId="10" fillId="0" borderId="0" xfId="67" applyFont="1" applyBorder="1" applyAlignment="1" applyProtection="1">
      <alignment horizontal="left" vertical="center" wrapText="1"/>
      <protection locked="0"/>
    </xf>
    <xf numFmtId="0" fontId="9" fillId="0" borderId="0" xfId="67" applyFont="1" applyAlignment="1" applyProtection="1">
      <alignment horizontal="left"/>
      <protection/>
    </xf>
    <xf numFmtId="0" fontId="9" fillId="0" borderId="0" xfId="67" applyFont="1" applyAlignment="1" applyProtection="1">
      <alignment horizontal="right"/>
      <protection/>
    </xf>
    <xf numFmtId="192" fontId="10" fillId="0" borderId="32" xfId="64" applyNumberFormat="1" applyFont="1" applyBorder="1" applyAlignment="1" applyProtection="1">
      <alignment horizontal="left" vertical="top" wrapText="1"/>
      <protection/>
    </xf>
    <xf numFmtId="0" fontId="10" fillId="0" borderId="0" xfId="62" applyFont="1" applyAlignment="1" applyProtection="1">
      <alignment horizontal="left"/>
      <protection locked="0"/>
    </xf>
    <xf numFmtId="0" fontId="11" fillId="0" borderId="0" xfId="62" applyFont="1" applyAlignment="1" applyProtection="1">
      <alignment horizontal="left"/>
      <protection locked="0"/>
    </xf>
    <xf numFmtId="0" fontId="10" fillId="0" borderId="13" xfId="62" applyFont="1" applyBorder="1" applyAlignment="1" applyProtection="1">
      <alignment horizontal="center" vertical="center" wrapText="1"/>
      <protection/>
    </xf>
    <xf numFmtId="0" fontId="10" fillId="0" borderId="11" xfId="62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 locked="0"/>
    </xf>
    <xf numFmtId="0" fontId="4" fillId="0" borderId="0" xfId="62" applyFont="1" applyAlignment="1" applyProtection="1">
      <alignment horizontal="left"/>
      <protection/>
    </xf>
    <xf numFmtId="0" fontId="11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left"/>
      <protection/>
    </xf>
    <xf numFmtId="192" fontId="10" fillId="0" borderId="0" xfId="62" applyNumberFormat="1" applyFont="1" applyBorder="1" applyAlignment="1" applyProtection="1">
      <alignment horizontal="left" vertical="justify" wrapText="1"/>
      <protection/>
    </xf>
    <xf numFmtId="0" fontId="11" fillId="0" borderId="0" xfId="62" applyFont="1" applyBorder="1" applyAlignment="1" applyProtection="1">
      <alignment horizontal="right" vertical="justify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0" fontId="10" fillId="0" borderId="24" xfId="62" applyFont="1" applyBorder="1" applyAlignment="1" applyProtection="1">
      <alignment horizontal="center" vertical="center" wrapText="1"/>
      <protection/>
    </xf>
    <xf numFmtId="0" fontId="10" fillId="0" borderId="23" xfId="62" applyFont="1" applyBorder="1" applyAlignment="1" applyProtection="1">
      <alignment horizontal="center" vertical="center" wrapText="1"/>
      <protection/>
    </xf>
    <xf numFmtId="0" fontId="10" fillId="0" borderId="25" xfId="62" applyFont="1" applyBorder="1" applyAlignment="1" applyProtection="1">
      <alignment horizontal="center" vertical="center" wrapText="1"/>
      <protection/>
    </xf>
    <xf numFmtId="49" fontId="10" fillId="0" borderId="13" xfId="62" applyNumberFormat="1" applyFont="1" applyBorder="1" applyAlignment="1" applyProtection="1">
      <alignment horizontal="center" vertical="center" wrapText="1"/>
      <protection/>
    </xf>
    <xf numFmtId="49" fontId="10" fillId="0" borderId="11" xfId="62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left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9" applyFont="1" applyBorder="1" applyAlignment="1" applyProtection="1">
      <alignment horizontal="left" vertical="center" wrapText="1"/>
      <protection locked="0"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0" fontId="10" fillId="0" borderId="0" xfId="62" applyNumberFormat="1" applyFont="1" applyAlignment="1" applyProtection="1">
      <alignment horizontal="left" vertical="justify"/>
      <protection/>
    </xf>
    <xf numFmtId="192" fontId="10" fillId="0" borderId="0" xfId="62" applyNumberFormat="1" applyFont="1" applyBorder="1" applyAlignment="1" applyProtection="1">
      <alignment horizontal="left" vertical="justify"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9" fillId="0" borderId="0" xfId="64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2" applyFont="1" applyAlignment="1" applyProtection="1">
      <alignment horizontal="right"/>
      <protection/>
    </xf>
    <xf numFmtId="0" fontId="4" fillId="0" borderId="0" xfId="61" applyFont="1" applyAlignment="1" applyProtection="1">
      <alignment horizontal="left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li\d\GFO2006\account\INTERIM%20FINANCIAL%20REPORT_31_12_2006\kfn%2031_12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Холдинг "Варна А" АД </v>
          </cell>
          <cell r="H3" t="str">
            <v> </v>
          </cell>
        </row>
        <row r="4">
          <cell r="H4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7">
      <selection activeCell="H20" sqref="H20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59" t="s">
        <v>868</v>
      </c>
      <c r="F3" s="217" t="s">
        <v>2</v>
      </c>
      <c r="G3" s="172"/>
      <c r="H3" s="458" t="s">
        <v>159</v>
      </c>
    </row>
    <row r="4" spans="1:8" ht="15">
      <c r="A4" s="576" t="s">
        <v>3</v>
      </c>
      <c r="B4" s="580"/>
      <c r="C4" s="580"/>
      <c r="D4" s="580"/>
      <c r="E4" s="501" t="s">
        <v>860</v>
      </c>
      <c r="F4" s="578" t="s">
        <v>4</v>
      </c>
      <c r="G4" s="579"/>
      <c r="H4" s="458">
        <v>17</v>
      </c>
    </row>
    <row r="5" spans="1:8" ht="15">
      <c r="A5" s="576" t="s">
        <v>5</v>
      </c>
      <c r="B5" s="577"/>
      <c r="C5" s="577"/>
      <c r="D5" s="577"/>
      <c r="E5" s="502" t="s">
        <v>885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4" t="s">
        <v>16</v>
      </c>
      <c r="B9" s="229"/>
      <c r="C9" s="230"/>
      <c r="D9" s="231"/>
      <c r="E9" s="442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3337</v>
      </c>
      <c r="D11" s="151">
        <v>3359</v>
      </c>
      <c r="E11" s="237" t="s">
        <v>22</v>
      </c>
      <c r="F11" s="242" t="s">
        <v>23</v>
      </c>
      <c r="G11" s="152">
        <v>5236</v>
      </c>
      <c r="H11" s="152">
        <v>2100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</v>
      </c>
      <c r="D15" s="151">
        <v>11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26</v>
      </c>
      <c r="D16" s="151">
        <v>11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5236</v>
      </c>
      <c r="H17" s="154">
        <f>H11+H14+H15+H16</f>
        <v>2100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3366</v>
      </c>
      <c r="D19" s="155">
        <f>SUM(D11:D18)</f>
        <v>3381</v>
      </c>
      <c r="E19" s="237" t="s">
        <v>53</v>
      </c>
      <c r="F19" s="242" t="s">
        <v>54</v>
      </c>
      <c r="G19" s="152">
        <v>113243</v>
      </c>
      <c r="H19" s="152">
        <v>48425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-2857</v>
      </c>
      <c r="H20" s="158">
        <v>-40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699</v>
      </c>
      <c r="H21" s="156">
        <f>SUM(H22:H24)</f>
        <v>794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210</v>
      </c>
      <c r="H22" s="152">
        <v>100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1</v>
      </c>
      <c r="E24" s="237" t="s">
        <v>72</v>
      </c>
      <c r="F24" s="242" t="s">
        <v>73</v>
      </c>
      <c r="G24" s="152">
        <v>489</v>
      </c>
      <c r="H24" s="152">
        <v>694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111085</v>
      </c>
      <c r="H25" s="154">
        <f>H19+H20+H21</f>
        <v>49179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16257</v>
      </c>
      <c r="H27" s="154">
        <f>SUM(H28:H30)</f>
        <v>9124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16257</v>
      </c>
      <c r="H28" s="152">
        <v>9124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1588</v>
      </c>
      <c r="H31" s="152">
        <v>7243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17845</v>
      </c>
      <c r="H33" s="154">
        <f>H27+H31+H32</f>
        <v>16367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2610</v>
      </c>
      <c r="D34" s="155">
        <f>SUM(D35:D38)</f>
        <v>6883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969</v>
      </c>
      <c r="D35" s="151">
        <v>1265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134166</v>
      </c>
      <c r="H36" s="154">
        <f>H25+H17+H33</f>
        <v>67646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91</v>
      </c>
      <c r="D37" s="151">
        <v>1301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1550</v>
      </c>
      <c r="D38" s="151">
        <v>4317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3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3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>
        <v>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2610</v>
      </c>
      <c r="D45" s="155">
        <f>D34+D39+D44</f>
        <v>6883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15577</v>
      </c>
      <c r="H47" s="152">
        <v>19451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2294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15577</v>
      </c>
      <c r="H49" s="154">
        <f>SUM(H43:H48)</f>
        <v>19451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2294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921</v>
      </c>
      <c r="H53" s="152"/>
    </row>
    <row r="54" spans="1:8" ht="27">
      <c r="A54" s="235" t="s">
        <v>166</v>
      </c>
      <c r="B54" s="249" t="s">
        <v>167</v>
      </c>
      <c r="C54" s="151">
        <v>10</v>
      </c>
      <c r="D54" s="151">
        <v>16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5986</v>
      </c>
      <c r="D55" s="155">
        <f>D19+D20+D21+D27+D32+D45+D51+D53+D54</f>
        <v>12575</v>
      </c>
      <c r="E55" s="237" t="s">
        <v>172</v>
      </c>
      <c r="F55" s="261" t="s">
        <v>173</v>
      </c>
      <c r="G55" s="154">
        <f>G49+G51+G52+G53+G54</f>
        <v>16498</v>
      </c>
      <c r="H55" s="154">
        <f>H49+H51+H52+H53+H54</f>
        <v>19451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5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8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9791</v>
      </c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3893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2118</v>
      </c>
      <c r="H61" s="154">
        <f>SUM(H62:H68)</f>
        <v>8201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878</v>
      </c>
      <c r="H62" s="152">
        <v>5490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1071</v>
      </c>
      <c r="H64" s="152">
        <v>2530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169</v>
      </c>
      <c r="H66" s="152">
        <v>181</v>
      </c>
    </row>
    <row r="67" spans="1:8" ht="15">
      <c r="A67" s="235" t="s">
        <v>207</v>
      </c>
      <c r="B67" s="241" t="s">
        <v>208</v>
      </c>
      <c r="C67" s="151">
        <v>60731</v>
      </c>
      <c r="D67" s="151">
        <v>4296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64531</v>
      </c>
      <c r="D69" s="151">
        <v>20162</v>
      </c>
      <c r="E69" s="251" t="s">
        <v>78</v>
      </c>
      <c r="F69" s="242" t="s">
        <v>217</v>
      </c>
      <c r="G69" s="152">
        <v>317</v>
      </c>
      <c r="H69" s="152">
        <v>317</v>
      </c>
    </row>
    <row r="70" spans="1:8" ht="25.5">
      <c r="A70" s="235" t="s">
        <v>218</v>
      </c>
      <c r="B70" s="241" t="s">
        <v>219</v>
      </c>
      <c r="C70" s="151">
        <v>24482</v>
      </c>
      <c r="D70" s="151">
        <v>3837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122</v>
      </c>
      <c r="D71" s="151">
        <v>0</v>
      </c>
      <c r="E71" s="253" t="s">
        <v>46</v>
      </c>
      <c r="F71" s="273" t="s">
        <v>224</v>
      </c>
      <c r="G71" s="161">
        <f>G59+G60+G61+G69+G70</f>
        <v>16119</v>
      </c>
      <c r="H71" s="161">
        <f>H59+H60+H61+H69+H70</f>
        <v>8518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94</v>
      </c>
      <c r="D74" s="151">
        <v>2589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149960</v>
      </c>
      <c r="D75" s="155">
        <f>SUM(D67:D74)</f>
        <v>30888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16119</v>
      </c>
      <c r="H79" s="162">
        <f>H71+H74+H75+H76</f>
        <v>8518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10717</v>
      </c>
      <c r="D82" s="151">
        <v>9091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10717</v>
      </c>
      <c r="D84" s="155">
        <f>D83+D82+D78</f>
        <v>9091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120</v>
      </c>
      <c r="D88" s="151">
        <v>43054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120</v>
      </c>
      <c r="D91" s="155">
        <f>SUM(D87:D90)</f>
        <v>43061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160797</v>
      </c>
      <c r="D93" s="155">
        <f>D64+D75+D84+D91+D92</f>
        <v>83040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6" t="s">
        <v>268</v>
      </c>
      <c r="B94" s="288" t="s">
        <v>269</v>
      </c>
      <c r="C94" s="164">
        <f>C93+C55</f>
        <v>166783</v>
      </c>
      <c r="D94" s="164">
        <f>D93+D55</f>
        <v>95615</v>
      </c>
      <c r="E94" s="447" t="s">
        <v>270</v>
      </c>
      <c r="F94" s="289" t="s">
        <v>271</v>
      </c>
      <c r="G94" s="165">
        <f>G36+G39+G55+G79</f>
        <v>166783</v>
      </c>
      <c r="H94" s="165">
        <f>H36+H39+H55+H79</f>
        <v>95615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30">
      <c r="A96" s="431" t="s">
        <v>848</v>
      </c>
      <c r="B96" s="432"/>
      <c r="C96" s="150"/>
      <c r="D96" s="569"/>
      <c r="E96" s="433" t="s">
        <v>888</v>
      </c>
      <c r="F96" s="170"/>
      <c r="G96" s="568">
        <f>G94-C94</f>
        <v>0</v>
      </c>
      <c r="H96" s="570">
        <f>H94-D94</f>
        <v>0</v>
      </c>
      <c r="M96" s="157"/>
    </row>
    <row r="97" spans="1:13" ht="30">
      <c r="A97" s="431"/>
      <c r="B97" s="432"/>
      <c r="C97" s="150"/>
      <c r="D97" s="150"/>
      <c r="E97" s="433" t="s">
        <v>889</v>
      </c>
      <c r="F97" s="170"/>
      <c r="G97" s="171"/>
      <c r="H97" s="172"/>
      <c r="M97" s="157"/>
    </row>
    <row r="98" spans="1:13" ht="15">
      <c r="A98" s="45" t="s">
        <v>886</v>
      </c>
      <c r="B98" s="432"/>
      <c r="C98" s="574" t="s">
        <v>861</v>
      </c>
      <c r="D98" s="574"/>
      <c r="E98" s="574"/>
      <c r="F98" s="170"/>
      <c r="G98" s="568"/>
      <c r="H98" s="172"/>
      <c r="M98" s="157"/>
    </row>
    <row r="99" spans="3:8" ht="15">
      <c r="C99" s="45"/>
      <c r="D99" s="1"/>
      <c r="E99" s="45"/>
      <c r="F99" s="170"/>
      <c r="G99" s="568"/>
      <c r="H99" s="172"/>
    </row>
    <row r="100" spans="1:5" ht="15">
      <c r="A100" s="173"/>
      <c r="B100" s="173"/>
      <c r="C100" s="574" t="s">
        <v>862</v>
      </c>
      <c r="D100" s="575"/>
      <c r="E100" s="575"/>
    </row>
    <row r="102" spans="3:5" ht="15">
      <c r="C102" s="574" t="s">
        <v>871</v>
      </c>
      <c r="D102" s="575"/>
      <c r="E102" s="575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2:E102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G62:H70 C87:D90 C92:D92 G11:H13 G74:H76 G22:H24 G28:H28 G31:H31 G19:H19 G43:H48 G51:H54 G59:H60 C79: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35433070866141736" right="0.31496062992125984" top="0.2362204724409449" bottom="0.1968503937007874" header="0.15748031496062992" footer="0.15748031496062992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8">
      <selection activeCell="B48" sqref="B48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625" style="542" customWidth="1"/>
    <col min="5" max="5" width="37.375" style="565" customWidth="1"/>
    <col min="6" max="6" width="9.00390625" style="565" customWidth="1"/>
    <col min="7" max="7" width="11.625" style="542" customWidth="1"/>
    <col min="8" max="8" width="13.125" style="542" customWidth="1"/>
    <col min="9" max="16384" width="9.37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3" t="str">
        <f>'справка №1-БАЛАНС'!E3</f>
        <v>Холдинг "Варна А" АД </v>
      </c>
      <c r="C2" s="583"/>
      <c r="D2" s="583"/>
      <c r="E2" s="583"/>
      <c r="F2" s="585" t="s">
        <v>2</v>
      </c>
      <c r="G2" s="585"/>
      <c r="H2" s="523" t="str">
        <f>'справка №1-БАЛАНС'!H3</f>
        <v> </v>
      </c>
    </row>
    <row r="3" spans="1:8" ht="15">
      <c r="A3" s="464" t="s">
        <v>274</v>
      </c>
      <c r="B3" s="583" t="str">
        <f>'справка №1-БАЛАНС'!E4</f>
        <v>неконсолидиран</v>
      </c>
      <c r="C3" s="583"/>
      <c r="D3" s="583"/>
      <c r="E3" s="583"/>
      <c r="F3" s="543" t="s">
        <v>4</v>
      </c>
      <c r="G3" s="524"/>
      <c r="H3" s="524">
        <f>'справка №1-БАЛАНС'!H4</f>
        <v>17</v>
      </c>
    </row>
    <row r="4" spans="1:8" ht="17.25" customHeight="1">
      <c r="A4" s="464" t="s">
        <v>5</v>
      </c>
      <c r="B4" s="584" t="str">
        <f>'справка №1-БАЛАНС'!E5</f>
        <v>01.01.2008-31.12.2008</v>
      </c>
      <c r="C4" s="584"/>
      <c r="D4" s="584"/>
      <c r="E4" s="314"/>
      <c r="F4" s="463"/>
      <c r="G4" s="541"/>
      <c r="H4" s="544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5"/>
      <c r="H7" s="545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5"/>
      <c r="H8" s="545"/>
    </row>
    <row r="9" spans="1:8" ht="12">
      <c r="A9" s="298" t="s">
        <v>282</v>
      </c>
      <c r="B9" s="299" t="s">
        <v>283</v>
      </c>
      <c r="C9" s="46">
        <v>12</v>
      </c>
      <c r="D9" s="46">
        <v>18</v>
      </c>
      <c r="E9" s="298" t="s">
        <v>284</v>
      </c>
      <c r="F9" s="546" t="s">
        <v>285</v>
      </c>
      <c r="G9" s="547"/>
      <c r="H9" s="547"/>
    </row>
    <row r="10" spans="1:8" ht="12">
      <c r="A10" s="298" t="s">
        <v>286</v>
      </c>
      <c r="B10" s="299" t="s">
        <v>287</v>
      </c>
      <c r="C10" s="46">
        <v>122</v>
      </c>
      <c r="D10" s="46">
        <v>72</v>
      </c>
      <c r="E10" s="298" t="s">
        <v>288</v>
      </c>
      <c r="F10" s="546" t="s">
        <v>289</v>
      </c>
      <c r="G10" s="547"/>
      <c r="H10" s="547"/>
    </row>
    <row r="11" spans="1:8" ht="12">
      <c r="A11" s="298" t="s">
        <v>290</v>
      </c>
      <c r="B11" s="299" t="s">
        <v>291</v>
      </c>
      <c r="C11" s="46">
        <v>15</v>
      </c>
      <c r="D11" s="46">
        <v>18</v>
      </c>
      <c r="E11" s="300" t="s">
        <v>292</v>
      </c>
      <c r="F11" s="546" t="s">
        <v>293</v>
      </c>
      <c r="G11" s="547"/>
      <c r="H11" s="547"/>
    </row>
    <row r="12" spans="1:8" ht="12">
      <c r="A12" s="298" t="s">
        <v>294</v>
      </c>
      <c r="B12" s="299" t="s">
        <v>295</v>
      </c>
      <c r="C12" s="46">
        <v>155</v>
      </c>
      <c r="D12" s="46">
        <v>219</v>
      </c>
      <c r="E12" s="300" t="s">
        <v>78</v>
      </c>
      <c r="F12" s="546" t="s">
        <v>296</v>
      </c>
      <c r="G12" s="547">
        <v>63</v>
      </c>
      <c r="H12" s="547">
        <v>100</v>
      </c>
    </row>
    <row r="13" spans="1:18" ht="12">
      <c r="A13" s="298" t="s">
        <v>297</v>
      </c>
      <c r="B13" s="299" t="s">
        <v>298</v>
      </c>
      <c r="C13" s="46">
        <v>12</v>
      </c>
      <c r="D13" s="46">
        <v>7</v>
      </c>
      <c r="E13" s="301" t="s">
        <v>51</v>
      </c>
      <c r="F13" s="548" t="s">
        <v>299</v>
      </c>
      <c r="G13" s="545">
        <f>SUM(G9:G12)</f>
        <v>63</v>
      </c>
      <c r="H13" s="545">
        <f>SUM(H9:H12)</f>
        <v>100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24">
      <c r="A14" s="298" t="s">
        <v>300</v>
      </c>
      <c r="B14" s="299" t="s">
        <v>301</v>
      </c>
      <c r="C14" s="46"/>
      <c r="D14" s="46"/>
      <c r="E14" s="300"/>
      <c r="F14" s="549"/>
      <c r="G14" s="550"/>
      <c r="H14" s="550"/>
    </row>
    <row r="15" spans="1:8" ht="24">
      <c r="A15" s="298" t="s">
        <v>302</v>
      </c>
      <c r="B15" s="299" t="s">
        <v>303</v>
      </c>
      <c r="C15" s="47">
        <v>0</v>
      </c>
      <c r="D15" s="47">
        <v>0</v>
      </c>
      <c r="E15" s="296" t="s">
        <v>304</v>
      </c>
      <c r="F15" s="551" t="s">
        <v>305</v>
      </c>
      <c r="G15" s="547"/>
      <c r="H15" s="547"/>
    </row>
    <row r="16" spans="1:8" ht="12">
      <c r="A16" s="298" t="s">
        <v>306</v>
      </c>
      <c r="B16" s="299" t="s">
        <v>307</v>
      </c>
      <c r="C16" s="47">
        <v>45</v>
      </c>
      <c r="D16" s="47">
        <v>20</v>
      </c>
      <c r="E16" s="298" t="s">
        <v>308</v>
      </c>
      <c r="F16" s="549" t="s">
        <v>309</v>
      </c>
      <c r="G16" s="552"/>
      <c r="H16" s="552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0"/>
      <c r="H17" s="550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0"/>
      <c r="H18" s="550"/>
    </row>
    <row r="19" spans="1:15" ht="12">
      <c r="A19" s="301" t="s">
        <v>51</v>
      </c>
      <c r="B19" s="303" t="s">
        <v>315</v>
      </c>
      <c r="C19" s="49">
        <f>SUM(C9:C15)+C16</f>
        <v>361</v>
      </c>
      <c r="D19" s="49">
        <f>SUM(D9:D15)+D16</f>
        <v>354</v>
      </c>
      <c r="E19" s="304" t="s">
        <v>316</v>
      </c>
      <c r="F19" s="549" t="s">
        <v>317</v>
      </c>
      <c r="G19" s="547">
        <v>1028</v>
      </c>
      <c r="H19" s="547">
        <v>283</v>
      </c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318</v>
      </c>
      <c r="F20" s="549" t="s">
        <v>319</v>
      </c>
      <c r="G20" s="547">
        <v>59</v>
      </c>
      <c r="H20" s="547">
        <v>367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49" t="s">
        <v>322</v>
      </c>
      <c r="G21" s="547">
        <v>8758</v>
      </c>
      <c r="H21" s="547">
        <v>9153</v>
      </c>
    </row>
    <row r="22" spans="1:8" ht="24">
      <c r="A22" s="304" t="s">
        <v>323</v>
      </c>
      <c r="B22" s="305" t="s">
        <v>324</v>
      </c>
      <c r="C22" s="46">
        <v>2144</v>
      </c>
      <c r="D22" s="46">
        <v>1886</v>
      </c>
      <c r="E22" s="304" t="s">
        <v>325</v>
      </c>
      <c r="F22" s="549" t="s">
        <v>326</v>
      </c>
      <c r="G22" s="547"/>
      <c r="H22" s="547"/>
    </row>
    <row r="23" spans="1:8" ht="24">
      <c r="A23" s="298" t="s">
        <v>327</v>
      </c>
      <c r="B23" s="305" t="s">
        <v>328</v>
      </c>
      <c r="C23" s="46">
        <v>5127</v>
      </c>
      <c r="D23" s="46">
        <v>402</v>
      </c>
      <c r="E23" s="298" t="s">
        <v>329</v>
      </c>
      <c r="F23" s="549" t="s">
        <v>330</v>
      </c>
      <c r="G23" s="547">
        <v>300</v>
      </c>
      <c r="H23" s="547"/>
    </row>
    <row r="24" spans="1:18" ht="24">
      <c r="A24" s="298" t="s">
        <v>331</v>
      </c>
      <c r="B24" s="305" t="s">
        <v>332</v>
      </c>
      <c r="C24" s="46"/>
      <c r="D24" s="46"/>
      <c r="E24" s="301" t="s">
        <v>103</v>
      </c>
      <c r="F24" s="551" t="s">
        <v>333</v>
      </c>
      <c r="G24" s="545">
        <f>SUM(G19:G23)</f>
        <v>10145</v>
      </c>
      <c r="H24" s="545">
        <f>SUM(H19:H23)</f>
        <v>9803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334</v>
      </c>
      <c r="C25" s="46">
        <v>61</v>
      </c>
      <c r="D25" s="46">
        <v>22</v>
      </c>
      <c r="E25" s="302"/>
      <c r="F25" s="304"/>
      <c r="G25" s="550"/>
      <c r="H25" s="550"/>
    </row>
    <row r="26" spans="1:14" ht="12">
      <c r="A26" s="301" t="s">
        <v>76</v>
      </c>
      <c r="B26" s="306" t="s">
        <v>335</v>
      </c>
      <c r="C26" s="49">
        <f>SUM(C22:C25)</f>
        <v>7332</v>
      </c>
      <c r="D26" s="49">
        <f>SUM(D22:D25)</f>
        <v>2310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24">
      <c r="A28" s="127" t="s">
        <v>336</v>
      </c>
      <c r="B28" s="293" t="s">
        <v>337</v>
      </c>
      <c r="C28" s="50">
        <f>C26+C19</f>
        <v>7693</v>
      </c>
      <c r="D28" s="50">
        <f>D26+D19</f>
        <v>2664</v>
      </c>
      <c r="E28" s="127" t="s">
        <v>338</v>
      </c>
      <c r="F28" s="551" t="s">
        <v>339</v>
      </c>
      <c r="G28" s="545">
        <f>G13+G15+G24</f>
        <v>10208</v>
      </c>
      <c r="H28" s="545">
        <f>H13+H15+H24</f>
        <v>9903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340</v>
      </c>
      <c r="B30" s="293" t="s">
        <v>341</v>
      </c>
      <c r="C30" s="50">
        <f>IF((G28-C28)&gt;0,G28-C28,0)</f>
        <v>2515</v>
      </c>
      <c r="D30" s="50">
        <f>IF((H28-D28)&gt;0,H28-D28,0)</f>
        <v>7239</v>
      </c>
      <c r="E30" s="127" t="s">
        <v>342</v>
      </c>
      <c r="F30" s="551" t="s">
        <v>343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849</v>
      </c>
      <c r="B31" s="306" t="s">
        <v>344</v>
      </c>
      <c r="C31" s="46"/>
      <c r="D31" s="46"/>
      <c r="E31" s="296" t="s">
        <v>852</v>
      </c>
      <c r="F31" s="549" t="s">
        <v>345</v>
      </c>
      <c r="G31" s="547"/>
      <c r="H31" s="547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9" t="s">
        <v>349</v>
      </c>
      <c r="G32" s="547"/>
      <c r="H32" s="547"/>
    </row>
    <row r="33" spans="1:18" ht="12">
      <c r="A33" s="128" t="s">
        <v>350</v>
      </c>
      <c r="B33" s="306" t="s">
        <v>351</v>
      </c>
      <c r="C33" s="49">
        <f>C28+C31+C32</f>
        <v>7693</v>
      </c>
      <c r="D33" s="49">
        <f>D28+D31+D32</f>
        <v>2664</v>
      </c>
      <c r="E33" s="127" t="s">
        <v>352</v>
      </c>
      <c r="F33" s="551" t="s">
        <v>353</v>
      </c>
      <c r="G33" s="53">
        <f>G32+G31+G28</f>
        <v>10208</v>
      </c>
      <c r="H33" s="53">
        <f>H32+H31+H28</f>
        <v>9903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354</v>
      </c>
      <c r="B34" s="293" t="s">
        <v>355</v>
      </c>
      <c r="C34" s="50">
        <f>IF((G33-C33)&gt;0,G33-C33,0)</f>
        <v>2515</v>
      </c>
      <c r="D34" s="50">
        <f>IF((H33-D33)&gt;0,H33-D33,0)</f>
        <v>7239</v>
      </c>
      <c r="E34" s="128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358</v>
      </c>
      <c r="B35" s="306" t="s">
        <v>359</v>
      </c>
      <c r="C35" s="49">
        <f>C36+C37+C38</f>
        <v>927</v>
      </c>
      <c r="D35" s="49">
        <f>D36+D37+D38</f>
        <v>-4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0"/>
      <c r="H36" s="550"/>
    </row>
    <row r="37" spans="1:8" ht="24">
      <c r="A37" s="309" t="s">
        <v>362</v>
      </c>
      <c r="B37" s="310" t="s">
        <v>363</v>
      </c>
      <c r="C37" s="430">
        <v>927</v>
      </c>
      <c r="D37" s="430">
        <v>-4</v>
      </c>
      <c r="E37" s="308"/>
      <c r="F37" s="554"/>
      <c r="G37" s="550"/>
      <c r="H37" s="550"/>
    </row>
    <row r="38" spans="1:8" ht="12">
      <c r="A38" s="311" t="s">
        <v>364</v>
      </c>
      <c r="B38" s="310" t="s">
        <v>365</v>
      </c>
      <c r="C38" s="126"/>
      <c r="D38" s="126">
        <v>0</v>
      </c>
      <c r="E38" s="308"/>
      <c r="F38" s="554"/>
      <c r="G38" s="550"/>
      <c r="H38" s="550"/>
    </row>
    <row r="39" spans="1:18" ht="24">
      <c r="A39" s="312" t="s">
        <v>366</v>
      </c>
      <c r="B39" s="129" t="s">
        <v>367</v>
      </c>
      <c r="C39" s="457">
        <f>+IF((G33-C33-C35)&gt;0,G33-C33-C35,0)</f>
        <v>1588</v>
      </c>
      <c r="D39" s="457">
        <f>+IF((H33-D33-D35)&gt;0,H33-D33-D35,0)</f>
        <v>7243</v>
      </c>
      <c r="E39" s="313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5" t="s">
        <v>372</v>
      </c>
      <c r="G40" s="547"/>
      <c r="H40" s="547"/>
    </row>
    <row r="41" spans="1:18" ht="12">
      <c r="A41" s="127" t="s">
        <v>373</v>
      </c>
      <c r="B41" s="292" t="s">
        <v>374</v>
      </c>
      <c r="C41" s="52">
        <f>IF(C39-C40&gt;0,C39-C40,0)</f>
        <v>1588</v>
      </c>
      <c r="D41" s="52">
        <f>IF(D39-D40&gt;0,D39-D40,0)</f>
        <v>7243</v>
      </c>
      <c r="E41" s="127" t="s">
        <v>375</v>
      </c>
      <c r="F41" s="555" t="s">
        <v>376</v>
      </c>
      <c r="G41" s="52">
        <f>IF(G39-G40&gt;0,G39-G40,0)</f>
        <v>0</v>
      </c>
      <c r="H41" s="52">
        <f>IF(H39-H40&gt;0,H39-H40,0)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377</v>
      </c>
      <c r="B42" s="292" t="s">
        <v>378</v>
      </c>
      <c r="C42" s="53">
        <f>C33+C35+C39</f>
        <v>10208</v>
      </c>
      <c r="D42" s="53">
        <f>D33+D35+D39</f>
        <v>9903</v>
      </c>
      <c r="E42" s="128" t="s">
        <v>379</v>
      </c>
      <c r="F42" s="129" t="s">
        <v>380</v>
      </c>
      <c r="G42" s="53">
        <f>G39+G33</f>
        <v>10208</v>
      </c>
      <c r="H42" s="53">
        <f>H39+H33</f>
        <v>9903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6" t="s">
        <v>856</v>
      </c>
      <c r="B45" s="586"/>
      <c r="C45" s="586"/>
      <c r="D45" s="586"/>
      <c r="E45" s="586"/>
      <c r="F45" s="557"/>
      <c r="G45" s="427" t="s">
        <v>381</v>
      </c>
      <c r="H45" s="425" t="s">
        <v>858</v>
      </c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24">
      <c r="A47" s="314"/>
      <c r="B47" s="424"/>
      <c r="C47" s="425"/>
      <c r="D47" s="425"/>
      <c r="E47" s="426"/>
      <c r="F47" s="557"/>
      <c r="G47" s="428" t="s">
        <v>779</v>
      </c>
      <c r="H47" s="425" t="s">
        <v>859</v>
      </c>
    </row>
    <row r="48" spans="1:15" ht="12.75">
      <c r="A48" s="500" t="s">
        <v>272</v>
      </c>
      <c r="B48" s="573">
        <v>39843</v>
      </c>
      <c r="C48" s="427"/>
      <c r="D48" s="581"/>
      <c r="E48" s="581"/>
      <c r="F48" s="581"/>
      <c r="G48" s="581"/>
      <c r="H48" s="581"/>
      <c r="I48" s="541"/>
      <c r="J48" s="541"/>
      <c r="K48" s="541"/>
      <c r="L48" s="541"/>
      <c r="M48" s="541"/>
      <c r="N48" s="541"/>
      <c r="O48" s="541"/>
    </row>
    <row r="49" spans="1:8" ht="24">
      <c r="A49" s="558"/>
      <c r="B49" s="559"/>
      <c r="C49" s="428"/>
      <c r="D49" s="425"/>
      <c r="E49" s="557"/>
      <c r="F49" s="557"/>
      <c r="G49" s="428" t="s">
        <v>779</v>
      </c>
      <c r="H49" s="560" t="s">
        <v>872</v>
      </c>
    </row>
    <row r="50" spans="1:8" ht="12.75" customHeight="1">
      <c r="A50" s="558"/>
      <c r="B50" s="559"/>
      <c r="C50" s="428"/>
      <c r="D50" s="582"/>
      <c r="E50" s="582"/>
      <c r="F50" s="582"/>
      <c r="G50" s="582"/>
      <c r="H50" s="582"/>
    </row>
    <row r="51" spans="1:8" ht="12">
      <c r="A51" s="561"/>
      <c r="B51" s="557"/>
      <c r="C51" s="428"/>
      <c r="D51" s="425"/>
      <c r="E51" s="557"/>
      <c r="F51" s="557"/>
      <c r="G51" s="560"/>
      <c r="H51" s="560"/>
    </row>
    <row r="52" spans="1:8" ht="12">
      <c r="A52" s="561"/>
      <c r="B52" s="557"/>
      <c r="C52" s="428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22:D25 C31:D32 C36:D36 C38:D38 C40:D40 G9:H12 G15:H16 C9:D14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2755905511811024" top="0.15748031496062992" bottom="0.1968503937007874" header="0.15748031496062992" footer="0.1968503937007874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5">
      <selection activeCell="D45" sqref="D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375" style="540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Холдинг "Варна А" АД </v>
      </c>
      <c r="C4" s="538" t="s">
        <v>2</v>
      </c>
      <c r="D4" s="538" t="str">
        <f>'справка №1-БАЛАНС'!H3</f>
        <v> 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17</v>
      </c>
    </row>
    <row r="6" spans="1:6" ht="12" customHeight="1">
      <c r="A6" s="468" t="s">
        <v>5</v>
      </c>
      <c r="B6" s="503" t="str">
        <f>'справка №1-БАЛАНС'!E5</f>
        <v>01.01.2008-31.12.2008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12</v>
      </c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-158</v>
      </c>
      <c r="D11" s="54">
        <v>-151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-175</v>
      </c>
      <c r="D13" s="54">
        <v>-99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-34</v>
      </c>
      <c r="D14" s="54">
        <v>-32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>
        <v>-6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182</v>
      </c>
      <c r="D16" s="54">
        <v>110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</v>
      </c>
      <c r="D19" s="54">
        <v>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-179</v>
      </c>
      <c r="D20" s="55">
        <f>SUM(D10:D19)</f>
        <v>-178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-25</v>
      </c>
      <c r="D22" s="54">
        <v>-2576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39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-12666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10672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168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-116799</v>
      </c>
      <c r="D27" s="54">
        <v>-10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3309</v>
      </c>
      <c r="D28" s="54">
        <v>21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59</v>
      </c>
      <c r="D29" s="54">
        <v>384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7</v>
      </c>
      <c r="D31" s="54">
        <v>-234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-115236</v>
      </c>
      <c r="D32" s="55">
        <f>SUM(D22:D31)</f>
        <v>-2415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68999</v>
      </c>
      <c r="D34" s="54">
        <v>49448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23760</v>
      </c>
      <c r="D36" s="54">
        <v>14712</v>
      </c>
      <c r="E36" s="130"/>
      <c r="F36" s="130"/>
    </row>
    <row r="37" spans="1:6" ht="12">
      <c r="A37" s="332" t="s">
        <v>437</v>
      </c>
      <c r="B37" s="333" t="s">
        <v>438</v>
      </c>
      <c r="C37" s="54">
        <f>-2934+-15113</f>
        <v>-18047</v>
      </c>
      <c r="D37" s="54">
        <v>-16733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-2075</v>
      </c>
      <c r="D39" s="54">
        <v>-1811</v>
      </c>
      <c r="E39" s="130"/>
      <c r="F39" s="130"/>
    </row>
    <row r="40" spans="1:6" ht="12">
      <c r="A40" s="332" t="s">
        <v>443</v>
      </c>
      <c r="B40" s="333" t="s">
        <v>444</v>
      </c>
      <c r="C40" s="54">
        <v>-2</v>
      </c>
      <c r="D40" s="54">
        <v>-6</v>
      </c>
      <c r="E40" s="130"/>
      <c r="F40" s="130"/>
    </row>
    <row r="41" spans="1:8" ht="12">
      <c r="A41" s="332" t="s">
        <v>445</v>
      </c>
      <c r="B41" s="333" t="s">
        <v>446</v>
      </c>
      <c r="C41" s="54">
        <f>-151+-10</f>
        <v>-161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72474</v>
      </c>
      <c r="D42" s="55">
        <f>SUM(D34:D41)</f>
        <v>45610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-42941</v>
      </c>
      <c r="D43" s="55">
        <f>D42+D32+D20</f>
        <v>43017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43061</v>
      </c>
      <c r="D44" s="132">
        <v>44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120</v>
      </c>
      <c r="D45" s="55">
        <f>D44+D43</f>
        <v>43061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.75">
      <c r="A49" s="450" t="s">
        <v>887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87" t="s">
        <v>858</v>
      </c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779</v>
      </c>
      <c r="C52" s="587" t="s">
        <v>859</v>
      </c>
      <c r="D52" s="587"/>
      <c r="G52" s="133"/>
      <c r="H52" s="133"/>
    </row>
    <row r="53" spans="1:8" ht="12">
      <c r="A53" s="318"/>
      <c r="B53" s="435" t="s">
        <v>779</v>
      </c>
      <c r="C53" s="587" t="s">
        <v>873</v>
      </c>
      <c r="D53" s="587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3">
    <mergeCell ref="C50:D50"/>
    <mergeCell ref="C52:D52"/>
    <mergeCell ref="C53:D53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7" bottom="0.21" header="0.23" footer="0.21"/>
  <pageSetup fitToHeight="1" fitToWidth="1" horizontalDpi="600" verticalDpi="600" orientation="landscape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5">
      <selection activeCell="A39" sqref="A39"/>
    </sheetView>
  </sheetViews>
  <sheetFormatPr defaultColWidth="9.00390625" defaultRowHeight="12.75"/>
  <cols>
    <col min="1" max="1" width="48.5039062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9" customFormat="1" ht="24" customHeight="1">
      <c r="A1" s="588" t="s">
        <v>459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90" t="str">
        <f>'справка №1-БАЛАНС'!E3</f>
        <v>Холдинг "Варна А" АД </v>
      </c>
      <c r="C3" s="590"/>
      <c r="D3" s="590"/>
      <c r="E3" s="590"/>
      <c r="F3" s="590"/>
      <c r="G3" s="590"/>
      <c r="H3" s="590"/>
      <c r="I3" s="590"/>
      <c r="J3" s="473"/>
      <c r="K3" s="592" t="s">
        <v>2</v>
      </c>
      <c r="L3" s="592"/>
      <c r="M3" s="475" t="str">
        <f>'справка №1-БАЛАНС'!H3</f>
        <v> </v>
      </c>
      <c r="N3" s="2"/>
    </row>
    <row r="4" spans="1:15" s="529" customFormat="1" ht="13.5" customHeight="1">
      <c r="A4" s="464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5">
        <f>'справка №1-БАЛАНС'!H4</f>
        <v>17</v>
      </c>
      <c r="N4" s="3"/>
      <c r="O4" s="3"/>
    </row>
    <row r="5" spans="1:14" s="529" customFormat="1" ht="12.75" customHeight="1">
      <c r="A5" s="464" t="s">
        <v>5</v>
      </c>
      <c r="B5" s="594" t="str">
        <f>'справка №1-БАЛАНС'!E5</f>
        <v>01.01.2008-31.12.2008</v>
      </c>
      <c r="C5" s="594"/>
      <c r="D5" s="594"/>
      <c r="E5" s="594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0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2100</v>
      </c>
      <c r="D11" s="58">
        <f>'справка №1-БАЛАНС'!H19</f>
        <v>48425</v>
      </c>
      <c r="E11" s="58">
        <f>'справка №1-БАЛАНС'!H20</f>
        <v>-40</v>
      </c>
      <c r="F11" s="58">
        <f>'справка №1-БАЛАНС'!H22</f>
        <v>100</v>
      </c>
      <c r="G11" s="58">
        <f>'справка №1-БАЛАНС'!H23</f>
        <v>0</v>
      </c>
      <c r="H11" s="60">
        <f>'справка №1-БАЛАНС'!H24</f>
        <v>694</v>
      </c>
      <c r="I11" s="58">
        <f>'справка №1-БАЛАНС'!H28+'справка №1-БАЛАНС'!H31</f>
        <v>16367</v>
      </c>
      <c r="J11" s="58">
        <f>'справка №1-БАЛАНС'!H29+'справка №1-БАЛАНС'!H32</f>
        <v>0</v>
      </c>
      <c r="K11" s="60"/>
      <c r="L11" s="344">
        <f>SUM(C11:K11)</f>
        <v>67646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2100</v>
      </c>
      <c r="D15" s="61">
        <f aca="true" t="shared" si="2" ref="D15:M15">D11+D12</f>
        <v>48425</v>
      </c>
      <c r="E15" s="61">
        <f t="shared" si="2"/>
        <v>-40</v>
      </c>
      <c r="F15" s="61">
        <f t="shared" si="2"/>
        <v>100</v>
      </c>
      <c r="G15" s="61">
        <f t="shared" si="2"/>
        <v>0</v>
      </c>
      <c r="H15" s="61">
        <f t="shared" si="2"/>
        <v>694</v>
      </c>
      <c r="I15" s="61">
        <f t="shared" si="2"/>
        <v>16367</v>
      </c>
      <c r="J15" s="61">
        <f t="shared" si="2"/>
        <v>0</v>
      </c>
      <c r="K15" s="61">
        <f t="shared" si="2"/>
        <v>0</v>
      </c>
      <c r="L15" s="344">
        <f t="shared" si="1"/>
        <v>67646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1588</v>
      </c>
      <c r="J16" s="345">
        <f>+'справка №1-БАЛАНС'!G32</f>
        <v>0</v>
      </c>
      <c r="K16" s="60"/>
      <c r="L16" s="344">
        <f t="shared" si="1"/>
        <v>1588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>
        <v>0</v>
      </c>
      <c r="F26" s="185"/>
      <c r="G26" s="185"/>
      <c r="H26" s="185">
        <v>0</v>
      </c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3136</v>
      </c>
      <c r="D28" s="60">
        <v>64818</v>
      </c>
      <c r="E28" s="60">
        <v>-2817</v>
      </c>
      <c r="F28" s="60">
        <v>110</v>
      </c>
      <c r="G28" s="60">
        <v>0</v>
      </c>
      <c r="H28" s="60">
        <v>-205</v>
      </c>
      <c r="I28" s="60">
        <v>-110</v>
      </c>
      <c r="J28" s="60"/>
      <c r="K28" s="60"/>
      <c r="L28" s="344">
        <f t="shared" si="1"/>
        <v>64932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5236</v>
      </c>
      <c r="D29" s="59">
        <f aca="true" t="shared" si="6" ref="D29:M29">D17+D20+D21+D24+D28+D27+D15+D16</f>
        <v>113243</v>
      </c>
      <c r="E29" s="59">
        <f t="shared" si="6"/>
        <v>-2857</v>
      </c>
      <c r="F29" s="59">
        <f t="shared" si="6"/>
        <v>210</v>
      </c>
      <c r="G29" s="59">
        <f t="shared" si="6"/>
        <v>0</v>
      </c>
      <c r="H29" s="59">
        <f t="shared" si="6"/>
        <v>489</v>
      </c>
      <c r="I29" s="59">
        <f t="shared" si="6"/>
        <v>17845</v>
      </c>
      <c r="J29" s="59">
        <f t="shared" si="6"/>
        <v>0</v>
      </c>
      <c r="K29" s="59">
        <f t="shared" si="6"/>
        <v>0</v>
      </c>
      <c r="L29" s="344">
        <f t="shared" si="1"/>
        <v>134166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5236</v>
      </c>
      <c r="D32" s="59">
        <f t="shared" si="7"/>
        <v>113243</v>
      </c>
      <c r="E32" s="59">
        <f t="shared" si="7"/>
        <v>-2857</v>
      </c>
      <c r="F32" s="59">
        <f t="shared" si="7"/>
        <v>210</v>
      </c>
      <c r="G32" s="59">
        <f t="shared" si="7"/>
        <v>0</v>
      </c>
      <c r="H32" s="59">
        <f t="shared" si="7"/>
        <v>489</v>
      </c>
      <c r="I32" s="59">
        <f t="shared" si="7"/>
        <v>17845</v>
      </c>
      <c r="J32" s="59">
        <f t="shared" si="7"/>
        <v>0</v>
      </c>
      <c r="K32" s="59">
        <f t="shared" si="7"/>
        <v>0</v>
      </c>
      <c r="L32" s="344">
        <f t="shared" si="1"/>
        <v>134166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1">
        <f>L32-'справка №1-БАЛАНС'!G36</f>
        <v>0</v>
      </c>
      <c r="M34" s="348"/>
      <c r="N34" s="11"/>
    </row>
    <row r="35" spans="1:14" ht="14.25" customHeight="1">
      <c r="A35" s="591" t="s">
        <v>857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5" t="s">
        <v>869</v>
      </c>
      <c r="K36" s="14"/>
      <c r="L36" s="589" t="s">
        <v>859</v>
      </c>
      <c r="M36" s="589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5"/>
      <c r="K37" s="14"/>
      <c r="L37" s="589"/>
      <c r="M37" s="589"/>
      <c r="N37" s="11"/>
    </row>
    <row r="38" spans="1:14" ht="12.75">
      <c r="A38" s="450" t="s">
        <v>887</v>
      </c>
      <c r="B38" s="19"/>
      <c r="C38" s="15"/>
      <c r="D38" s="589" t="s">
        <v>381</v>
      </c>
      <c r="E38" s="589"/>
      <c r="F38" s="589" t="s">
        <v>858</v>
      </c>
      <c r="G38" s="589"/>
      <c r="H38" s="589"/>
      <c r="I38" s="589"/>
      <c r="J38" s="15" t="s">
        <v>869</v>
      </c>
      <c r="K38" s="15"/>
      <c r="L38" s="589" t="s">
        <v>873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1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L36:M36"/>
    <mergeCell ref="L37:M37"/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2" bottom="0.4" header="0.31" footer="0.2362204724409449"/>
  <pageSetup fitToHeight="1" fitToWidth="1" horizontalDpi="600" verticalDpi="600" orientation="landscape" paperSize="9" scale="6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8">
      <selection activeCell="R31" sqref="R31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Холдинг "Варна А" АД </v>
      </c>
      <c r="D2" s="602"/>
      <c r="E2" s="602"/>
      <c r="F2" s="602"/>
      <c r="G2" s="602"/>
      <c r="H2" s="602"/>
      <c r="I2" s="480"/>
      <c r="J2" s="480"/>
      <c r="K2" s="480"/>
      <c r="L2" s="480"/>
      <c r="M2" s="481" t="s">
        <v>2</v>
      </c>
      <c r="N2" s="479"/>
      <c r="O2" s="479" t="str">
        <f>'справка №1-БАЛАНС'!H3</f>
        <v> </v>
      </c>
      <c r="P2" s="480"/>
      <c r="Q2" s="480"/>
      <c r="R2" s="523"/>
    </row>
    <row r="3" spans="1:18" ht="15">
      <c r="A3" s="600" t="s">
        <v>5</v>
      </c>
      <c r="B3" s="601"/>
      <c r="C3" s="603" t="str">
        <f>'справка №1-БАЛАНС'!E5</f>
        <v>01.01.2008-31.12.2008</v>
      </c>
      <c r="D3" s="603"/>
      <c r="E3" s="603"/>
      <c r="F3" s="482"/>
      <c r="G3" s="482"/>
      <c r="H3" s="482"/>
      <c r="I3" s="482"/>
      <c r="J3" s="482"/>
      <c r="K3" s="482"/>
      <c r="L3" s="482"/>
      <c r="M3" s="604" t="s">
        <v>4</v>
      </c>
      <c r="N3" s="604"/>
      <c r="O3" s="479">
        <f>'справка №1-БАЛАНС'!H4</f>
        <v>17</v>
      </c>
      <c r="P3" s="483"/>
      <c r="Q3" s="483"/>
      <c r="R3" s="524"/>
    </row>
    <row r="4" spans="1:18" ht="12">
      <c r="A4" s="484" t="s">
        <v>522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523</v>
      </c>
    </row>
    <row r="5" spans="1:18" s="100" customFormat="1" ht="30.75" customHeight="1">
      <c r="A5" s="605" t="s">
        <v>463</v>
      </c>
      <c r="B5" s="606"/>
      <c r="C5" s="609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7" t="s">
        <v>528</v>
      </c>
      <c r="R5" s="597" t="s">
        <v>529</v>
      </c>
    </row>
    <row r="6" spans="1:18" s="100" customFormat="1" ht="60">
      <c r="A6" s="607"/>
      <c r="B6" s="608"/>
      <c r="C6" s="610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8"/>
      <c r="R6" s="59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3359</v>
      </c>
      <c r="E9" s="189"/>
      <c r="F9" s="189">
        <v>22</v>
      </c>
      <c r="G9" s="74">
        <f>D9+E9-F9</f>
        <v>3337</v>
      </c>
      <c r="H9" s="65"/>
      <c r="I9" s="65"/>
      <c r="J9" s="74">
        <f>G9+H9-I9</f>
        <v>3337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3337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39</v>
      </c>
      <c r="E13" s="189"/>
      <c r="F13" s="189"/>
      <c r="G13" s="74">
        <f t="shared" si="2"/>
        <v>39</v>
      </c>
      <c r="H13" s="65"/>
      <c r="I13" s="65"/>
      <c r="J13" s="74">
        <f t="shared" si="3"/>
        <v>39</v>
      </c>
      <c r="K13" s="65">
        <v>28</v>
      </c>
      <c r="L13" s="65">
        <v>8</v>
      </c>
      <c r="M13" s="65"/>
      <c r="N13" s="74">
        <f t="shared" si="4"/>
        <v>36</v>
      </c>
      <c r="O13" s="65"/>
      <c r="P13" s="65"/>
      <c r="Q13" s="74">
        <f t="shared" si="0"/>
        <v>36</v>
      </c>
      <c r="R13" s="74">
        <f t="shared" si="1"/>
        <v>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41</v>
      </c>
      <c r="E14" s="189">
        <v>21</v>
      </c>
      <c r="F14" s="189"/>
      <c r="G14" s="74">
        <f t="shared" si="2"/>
        <v>62</v>
      </c>
      <c r="H14" s="65"/>
      <c r="I14" s="65"/>
      <c r="J14" s="74">
        <f t="shared" si="3"/>
        <v>62</v>
      </c>
      <c r="K14" s="65">
        <v>30</v>
      </c>
      <c r="L14" s="65">
        <v>6</v>
      </c>
      <c r="M14" s="65"/>
      <c r="N14" s="74">
        <f t="shared" si="4"/>
        <v>36</v>
      </c>
      <c r="O14" s="65"/>
      <c r="P14" s="65"/>
      <c r="Q14" s="74">
        <f t="shared" si="0"/>
        <v>36</v>
      </c>
      <c r="R14" s="74">
        <f t="shared" si="1"/>
        <v>26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36">
      <c r="A15" s="452" t="s">
        <v>853</v>
      </c>
      <c r="B15" s="374" t="s">
        <v>854</v>
      </c>
      <c r="C15" s="453" t="s">
        <v>855</v>
      </c>
      <c r="D15" s="454">
        <v>0</v>
      </c>
      <c r="E15" s="454">
        <v>6</v>
      </c>
      <c r="F15" s="454">
        <v>6</v>
      </c>
      <c r="G15" s="74">
        <f t="shared" si="2"/>
        <v>0</v>
      </c>
      <c r="H15" s="455"/>
      <c r="I15" s="455"/>
      <c r="J15" s="74">
        <f t="shared" si="3"/>
        <v>0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560</v>
      </c>
      <c r="B16" s="193" t="s">
        <v>561</v>
      </c>
      <c r="C16" s="367" t="s">
        <v>562</v>
      </c>
      <c r="D16" s="189">
        <v>5</v>
      </c>
      <c r="E16" s="189"/>
      <c r="F16" s="189"/>
      <c r="G16" s="74">
        <f t="shared" si="2"/>
        <v>5</v>
      </c>
      <c r="H16" s="65"/>
      <c r="I16" s="65"/>
      <c r="J16" s="74">
        <f t="shared" si="3"/>
        <v>5</v>
      </c>
      <c r="K16" s="65">
        <v>5</v>
      </c>
      <c r="L16" s="65"/>
      <c r="M16" s="65"/>
      <c r="N16" s="74">
        <f t="shared" si="4"/>
        <v>5</v>
      </c>
      <c r="O16" s="65"/>
      <c r="P16" s="65"/>
      <c r="Q16" s="74">
        <f aca="true" t="shared" si="5" ref="Q16:Q25">N16+O16-P16</f>
        <v>5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3444</v>
      </c>
      <c r="E17" s="194">
        <f>SUM(E9:E16)</f>
        <v>27</v>
      </c>
      <c r="F17" s="194">
        <f>SUM(F9:F16)</f>
        <v>28</v>
      </c>
      <c r="G17" s="74">
        <f t="shared" si="2"/>
        <v>3443</v>
      </c>
      <c r="H17" s="75">
        <f>SUM(H9:H16)</f>
        <v>0</v>
      </c>
      <c r="I17" s="75">
        <f>SUM(I9:I16)</f>
        <v>0</v>
      </c>
      <c r="J17" s="74">
        <f t="shared" si="3"/>
        <v>3443</v>
      </c>
      <c r="K17" s="75">
        <f>SUM(K9:K16)</f>
        <v>63</v>
      </c>
      <c r="L17" s="75">
        <f>SUM(L9:L16)</f>
        <v>14</v>
      </c>
      <c r="M17" s="75">
        <f>SUM(M9:M16)</f>
        <v>0</v>
      </c>
      <c r="N17" s="74">
        <f t="shared" si="4"/>
        <v>77</v>
      </c>
      <c r="O17" s="75">
        <f>SUM(O9:O16)</f>
        <v>0</v>
      </c>
      <c r="P17" s="75">
        <f>SUM(P9:P16)</f>
        <v>0</v>
      </c>
      <c r="Q17" s="74">
        <f t="shared" si="5"/>
        <v>77</v>
      </c>
      <c r="R17" s="74">
        <f t="shared" si="6"/>
        <v>3366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>
        <v>0</v>
      </c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4</v>
      </c>
      <c r="L22" s="65">
        <v>1</v>
      </c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4</v>
      </c>
      <c r="L25" s="66">
        <f t="shared" si="7"/>
        <v>1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6883</v>
      </c>
      <c r="E27" s="192">
        <f aca="true" t="shared" si="8" ref="E27:P27">SUM(E28:E31)</f>
        <v>0</v>
      </c>
      <c r="F27" s="192">
        <f t="shared" si="8"/>
        <v>1506</v>
      </c>
      <c r="G27" s="71">
        <f t="shared" si="2"/>
        <v>5377</v>
      </c>
      <c r="H27" s="70">
        <f t="shared" si="8"/>
        <v>0</v>
      </c>
      <c r="I27" s="70">
        <f t="shared" si="8"/>
        <v>2767</v>
      </c>
      <c r="J27" s="71">
        <f t="shared" si="3"/>
        <v>2610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2610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1265</v>
      </c>
      <c r="E28" s="189">
        <v>0</v>
      </c>
      <c r="F28" s="189">
        <v>296</v>
      </c>
      <c r="G28" s="74">
        <f t="shared" si="2"/>
        <v>969</v>
      </c>
      <c r="H28" s="65"/>
      <c r="I28" s="65"/>
      <c r="J28" s="74">
        <f t="shared" si="3"/>
        <v>969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969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1301</v>
      </c>
      <c r="E30" s="189">
        <v>0</v>
      </c>
      <c r="F30" s="189">
        <v>1210</v>
      </c>
      <c r="G30" s="74">
        <f t="shared" si="2"/>
        <v>91</v>
      </c>
      <c r="H30" s="72"/>
      <c r="I30" s="72"/>
      <c r="J30" s="74">
        <f t="shared" si="3"/>
        <v>91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91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4317</v>
      </c>
      <c r="E31" s="189">
        <v>0</v>
      </c>
      <c r="F31" s="189">
        <v>0</v>
      </c>
      <c r="G31" s="74">
        <f t="shared" si="2"/>
        <v>4317</v>
      </c>
      <c r="H31" s="72"/>
      <c r="I31" s="72">
        <v>2767</v>
      </c>
      <c r="J31" s="74">
        <f t="shared" si="3"/>
        <v>1550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1550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6883</v>
      </c>
      <c r="E38" s="194">
        <f aca="true" t="shared" si="12" ref="E38:P38">E27+E32+E37</f>
        <v>0</v>
      </c>
      <c r="F38" s="194">
        <f t="shared" si="12"/>
        <v>1506</v>
      </c>
      <c r="G38" s="74">
        <f t="shared" si="2"/>
        <v>5377</v>
      </c>
      <c r="H38" s="75">
        <f t="shared" si="12"/>
        <v>0</v>
      </c>
      <c r="I38" s="75">
        <f t="shared" si="12"/>
        <v>2767</v>
      </c>
      <c r="J38" s="74">
        <f t="shared" si="3"/>
        <v>2610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2610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601</v>
      </c>
      <c r="B39" s="370" t="s">
        <v>602</v>
      </c>
      <c r="C39" s="369" t="s">
        <v>603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604</v>
      </c>
      <c r="C40" s="359" t="s">
        <v>605</v>
      </c>
      <c r="D40" s="437">
        <f>D17+D18+D19+D25+D38+D39</f>
        <v>10332</v>
      </c>
      <c r="E40" s="437">
        <f>E17+E18+E19+E25+E38+E39</f>
        <v>27</v>
      </c>
      <c r="F40" s="437">
        <f aca="true" t="shared" si="13" ref="F40:R40">F17+F18+F19+F25+F38+F39</f>
        <v>1534</v>
      </c>
      <c r="G40" s="437">
        <f t="shared" si="13"/>
        <v>8825</v>
      </c>
      <c r="H40" s="437">
        <f t="shared" si="13"/>
        <v>0</v>
      </c>
      <c r="I40" s="437">
        <f t="shared" si="13"/>
        <v>2767</v>
      </c>
      <c r="J40" s="437">
        <f t="shared" si="13"/>
        <v>6058</v>
      </c>
      <c r="K40" s="437">
        <f t="shared" si="13"/>
        <v>67</v>
      </c>
      <c r="L40" s="437">
        <f t="shared" si="13"/>
        <v>15</v>
      </c>
      <c r="M40" s="437">
        <f t="shared" si="13"/>
        <v>0</v>
      </c>
      <c r="N40" s="437">
        <f t="shared" si="13"/>
        <v>82</v>
      </c>
      <c r="O40" s="437">
        <f t="shared" si="13"/>
        <v>0</v>
      </c>
      <c r="P40" s="437">
        <f t="shared" si="13"/>
        <v>0</v>
      </c>
      <c r="Q40" s="437">
        <f t="shared" si="13"/>
        <v>82</v>
      </c>
      <c r="R40" s="437">
        <f t="shared" si="13"/>
        <v>5976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450" t="s">
        <v>886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599"/>
      <c r="L44" s="599"/>
      <c r="M44" s="599"/>
      <c r="N44" s="599"/>
      <c r="O44" s="595" t="s">
        <v>862</v>
      </c>
      <c r="P44" s="596"/>
      <c r="Q44" s="596"/>
      <c r="R44" s="596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595"/>
      <c r="P45" s="596"/>
      <c r="Q45" s="596"/>
      <c r="R45" s="596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595" t="s">
        <v>871</v>
      </c>
      <c r="P46" s="596"/>
      <c r="Q46" s="596"/>
      <c r="R46" s="596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4">
    <mergeCell ref="A2:B2"/>
    <mergeCell ref="C2:H2"/>
    <mergeCell ref="A3:B3"/>
    <mergeCell ref="C3:E3"/>
    <mergeCell ref="J5:J6"/>
    <mergeCell ref="M3:N3"/>
    <mergeCell ref="A5:B6"/>
    <mergeCell ref="C5:C6"/>
    <mergeCell ref="O45:R45"/>
    <mergeCell ref="O44:R44"/>
    <mergeCell ref="Q5:Q6"/>
    <mergeCell ref="R5:R6"/>
    <mergeCell ref="O46:R4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44" bottom="0.5118110236220472" header="0.23" footer="0.5118110236220472"/>
  <pageSetup fitToHeight="1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5">
      <selection activeCell="C96" sqref="C96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2" t="s">
        <v>607</v>
      </c>
      <c r="B1" s="612"/>
      <c r="C1" s="612"/>
      <c r="D1" s="612"/>
      <c r="E1" s="612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383</v>
      </c>
      <c r="B3" s="616" t="str">
        <f>'справка №1-БАЛАНС'!E3</f>
        <v>Холдинг "Варна А" АД </v>
      </c>
      <c r="C3" s="617"/>
      <c r="D3" s="523" t="s">
        <v>2</v>
      </c>
      <c r="E3" s="107" t="str">
        <f>'справка №1-БАЛАНС'!H3</f>
        <v> 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3" t="str">
        <f>'справка №1-БАЛАНС'!E5</f>
        <v>01.01.2008-31.12.2008</v>
      </c>
      <c r="C4" s="614"/>
      <c r="D4" s="524" t="s">
        <v>4</v>
      </c>
      <c r="E4" s="107">
        <f>'справка №1-БАЛАНС'!H4</f>
        <v>17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608</v>
      </c>
      <c r="B5" s="493"/>
      <c r="C5" s="494"/>
      <c r="D5" s="107"/>
      <c r="E5" s="495" t="s">
        <v>609</v>
      </c>
    </row>
    <row r="6" spans="1:14" s="100" customFormat="1" ht="24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24">
      <c r="A10" s="393" t="s">
        <v>616</v>
      </c>
      <c r="B10" s="395"/>
      <c r="C10" s="104"/>
      <c r="D10" s="104"/>
      <c r="E10" s="120"/>
      <c r="F10" s="106"/>
    </row>
    <row r="11" spans="1:15" ht="24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/>
      <c r="E14" s="120">
        <f t="shared" si="0"/>
        <v>0</v>
      </c>
      <c r="F14" s="106"/>
    </row>
    <row r="15" spans="1:6" ht="24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10</v>
      </c>
      <c r="D21" s="108"/>
      <c r="E21" s="120">
        <f t="shared" si="0"/>
        <v>10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637</v>
      </c>
      <c r="B23" s="399"/>
      <c r="C23" s="119"/>
      <c r="D23" s="104"/>
      <c r="E23" s="120"/>
      <c r="F23" s="106"/>
    </row>
    <row r="24" spans="1:15" ht="24">
      <c r="A24" s="396" t="s">
        <v>638</v>
      </c>
      <c r="B24" s="397" t="s">
        <v>639</v>
      </c>
      <c r="C24" s="119">
        <f>SUM(C25:C27)</f>
        <v>60731</v>
      </c>
      <c r="D24" s="119">
        <f>SUM(D25:D27)</f>
        <v>60731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9620</v>
      </c>
      <c r="D25" s="108">
        <v>9620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51111</v>
      </c>
      <c r="D27" s="108">
        <v>51111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/>
      <c r="D28" s="108">
        <v>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64531</v>
      </c>
      <c r="D29" s="108">
        <v>64531</v>
      </c>
      <c r="E29" s="120">
        <f t="shared" si="0"/>
        <v>0</v>
      </c>
      <c r="F29" s="106"/>
    </row>
    <row r="30" spans="1:6" ht="24">
      <c r="A30" s="396" t="s">
        <v>650</v>
      </c>
      <c r="B30" s="397" t="s">
        <v>651</v>
      </c>
      <c r="C30" s="108">
        <v>24482</v>
      </c>
      <c r="D30" s="108">
        <v>24482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122</v>
      </c>
      <c r="D31" s="108">
        <v>122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>
        <v>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94</v>
      </c>
      <c r="D38" s="105">
        <f>SUM(D39:D42)</f>
        <v>94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94</v>
      </c>
      <c r="D42" s="108">
        <v>94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149960</v>
      </c>
      <c r="D43" s="104">
        <f>D24+D28+D29+D31+D30+D32+D33+D38</f>
        <v>149960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149970</v>
      </c>
      <c r="D44" s="103">
        <f>D43+D21+D19+D9</f>
        <v>149960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36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24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15577</v>
      </c>
      <c r="D63" s="108"/>
      <c r="E63" s="119">
        <f t="shared" si="1"/>
        <v>15577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15577</v>
      </c>
      <c r="D66" s="103">
        <f>D52+D56+D61+D62+D63+D64</f>
        <v>0</v>
      </c>
      <c r="E66" s="119">
        <f t="shared" si="1"/>
        <v>15577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921</v>
      </c>
      <c r="D68" s="108"/>
      <c r="E68" s="119">
        <f t="shared" si="1"/>
        <v>921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878</v>
      </c>
      <c r="D71" s="105">
        <f>SUM(D72:D74)</f>
        <v>878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84</v>
      </c>
      <c r="D73" s="108">
        <v>84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794</v>
      </c>
      <c r="D74" s="108">
        <v>794</v>
      </c>
      <c r="E74" s="119">
        <f t="shared" si="1"/>
        <v>0</v>
      </c>
      <c r="F74" s="110"/>
    </row>
    <row r="75" spans="1:16" ht="36">
      <c r="A75" s="396" t="s">
        <v>692</v>
      </c>
      <c r="B75" s="397" t="s">
        <v>722</v>
      </c>
      <c r="C75" s="103">
        <f>C76+C78</f>
        <v>9791</v>
      </c>
      <c r="D75" s="103">
        <f>D76+D78</f>
        <v>9791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9791</v>
      </c>
      <c r="D76" s="108">
        <v>9791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3893</v>
      </c>
      <c r="D80" s="103">
        <f>SUM(D81:D84)</f>
        <v>3893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3893</v>
      </c>
      <c r="D82" s="108">
        <v>3893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1240</v>
      </c>
      <c r="D85" s="104">
        <f>SUM(D86:D90)+D94</f>
        <v>1240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0</v>
      </c>
      <c r="D86" s="108">
        <v>0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1071</v>
      </c>
      <c r="D87" s="108">
        <v>1071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0</v>
      </c>
      <c r="D88" s="108">
        <v>0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169</v>
      </c>
      <c r="D89" s="108">
        <v>169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0</v>
      </c>
      <c r="D93" s="108">
        <v>0</v>
      </c>
      <c r="E93" s="119">
        <f t="shared" si="1"/>
        <v>0</v>
      </c>
      <c r="F93" s="108"/>
    </row>
    <row r="94" spans="1:6" ht="24">
      <c r="A94" s="396" t="s">
        <v>756</v>
      </c>
      <c r="B94" s="397" t="s">
        <v>757</v>
      </c>
      <c r="C94" s="108">
        <v>0</v>
      </c>
      <c r="D94" s="108"/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317</v>
      </c>
      <c r="D95" s="108">
        <v>317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16119</v>
      </c>
      <c r="D96" s="104">
        <f>D85+D80+D75+D71+D95</f>
        <v>16119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32617</v>
      </c>
      <c r="D97" s="104">
        <f>D96+D68+D66</f>
        <v>16119</v>
      </c>
      <c r="E97" s="104">
        <f>E96+E68+E66</f>
        <v>16498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778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886</v>
      </c>
      <c r="B109" s="615"/>
      <c r="C109" s="615" t="s">
        <v>864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865</v>
      </c>
      <c r="D111" s="611"/>
      <c r="E111" s="611"/>
      <c r="F111" s="611"/>
    </row>
    <row r="112" spans="1:6" ht="12">
      <c r="A112" s="349"/>
      <c r="B112" s="388"/>
      <c r="C112" s="611"/>
      <c r="D112" s="611"/>
      <c r="E112" s="611"/>
      <c r="F112" s="611"/>
    </row>
    <row r="113" spans="1:6" ht="12">
      <c r="A113" s="349"/>
      <c r="B113" s="388"/>
      <c r="C113" s="611" t="s">
        <v>871</v>
      </c>
      <c r="D113" s="611"/>
      <c r="E113" s="611"/>
      <c r="F113" s="611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9">
    <mergeCell ref="C113:F113"/>
    <mergeCell ref="A1:E1"/>
    <mergeCell ref="B4:C4"/>
    <mergeCell ref="A109:B109"/>
    <mergeCell ref="B3:C3"/>
    <mergeCell ref="C112:F112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0">
      <selection activeCell="F29" sqref="F29"/>
    </sheetView>
  </sheetViews>
  <sheetFormatPr defaultColWidth="9.125" defaultRowHeight="12.75"/>
  <cols>
    <col min="1" max="1" width="52.625" style="107" customWidth="1"/>
    <col min="2" max="2" width="9.125" style="521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9.1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19" t="str">
        <f>'справка №1-БАЛАНС'!E3</f>
        <v>Холдинг "Варна А" АД </v>
      </c>
      <c r="C4" s="619"/>
      <c r="D4" s="619"/>
      <c r="E4" s="619"/>
      <c r="F4" s="619"/>
      <c r="G4" s="625" t="s">
        <v>2</v>
      </c>
      <c r="H4" s="625"/>
      <c r="I4" s="497" t="str">
        <f>'справка №1-БАЛАНС'!H3</f>
        <v> </v>
      </c>
    </row>
    <row r="5" spans="1:9" ht="15">
      <c r="A5" s="498" t="s">
        <v>5</v>
      </c>
      <c r="B5" s="620" t="str">
        <f>'справка №1-БАЛАНС'!E5</f>
        <v>01.01.2008-31.12.2008</v>
      </c>
      <c r="C5" s="620"/>
      <c r="D5" s="620"/>
      <c r="E5" s="620"/>
      <c r="F5" s="620"/>
      <c r="G5" s="623" t="s">
        <v>4</v>
      </c>
      <c r="H5" s="624"/>
      <c r="I5" s="497">
        <f>'справка №1-БАЛАНС'!H4</f>
        <v>17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782</v>
      </c>
    </row>
    <row r="7" spans="1:9" s="517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792</v>
      </c>
      <c r="B12" s="90" t="s">
        <v>793</v>
      </c>
      <c r="C12" s="572">
        <v>576101</v>
      </c>
      <c r="D12" s="98"/>
      <c r="E12" s="98"/>
      <c r="F12" s="98">
        <v>2591</v>
      </c>
      <c r="G12" s="98"/>
      <c r="H12" s="98"/>
      <c r="I12" s="434">
        <f>F12+G12-H12</f>
        <v>2591</v>
      </c>
    </row>
    <row r="13" spans="1:9" s="518" customFormat="1" ht="12">
      <c r="A13" s="76" t="s">
        <v>794</v>
      </c>
      <c r="B13" s="90" t="s">
        <v>795</v>
      </c>
      <c r="C13" s="98">
        <v>0</v>
      </c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799</v>
      </c>
      <c r="C16" s="98">
        <v>1129</v>
      </c>
      <c r="D16" s="98"/>
      <c r="E16" s="98"/>
      <c r="F16" s="98">
        <v>19</v>
      </c>
      <c r="G16" s="98"/>
      <c r="H16" s="98"/>
      <c r="I16" s="434">
        <f t="shared" si="0"/>
        <v>19</v>
      </c>
    </row>
    <row r="17" spans="1:9" s="518" customFormat="1" ht="12">
      <c r="A17" s="91" t="s">
        <v>563</v>
      </c>
      <c r="B17" s="92" t="s">
        <v>800</v>
      </c>
      <c r="C17" s="85">
        <f aca="true" t="shared" si="1" ref="C17:H17">C12+C13+C15+C16</f>
        <v>577230</v>
      </c>
      <c r="D17" s="85">
        <f t="shared" si="1"/>
        <v>0</v>
      </c>
      <c r="E17" s="85">
        <f t="shared" si="1"/>
        <v>0</v>
      </c>
      <c r="F17" s="85">
        <f t="shared" si="1"/>
        <v>2610</v>
      </c>
      <c r="G17" s="85">
        <f t="shared" si="1"/>
        <v>0</v>
      </c>
      <c r="H17" s="85">
        <f t="shared" si="1"/>
        <v>0</v>
      </c>
      <c r="I17" s="434">
        <f t="shared" si="0"/>
        <v>2610</v>
      </c>
    </row>
    <row r="18" spans="1:9" s="518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792</v>
      </c>
      <c r="B19" s="90" t="s">
        <v>802</v>
      </c>
      <c r="C19" s="98">
        <v>465404</v>
      </c>
      <c r="D19" s="98"/>
      <c r="E19" s="98">
        <v>0</v>
      </c>
      <c r="F19" s="98">
        <v>10717</v>
      </c>
      <c r="G19" s="98"/>
      <c r="H19" s="98"/>
      <c r="I19" s="434">
        <f t="shared" si="0"/>
        <v>10717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807</v>
      </c>
      <c r="B22" s="90" t="s">
        <v>808</v>
      </c>
      <c r="C22" s="98"/>
      <c r="D22" s="98"/>
      <c r="E22" s="98"/>
      <c r="F22" s="438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580</v>
      </c>
      <c r="B26" s="92" t="s">
        <v>815</v>
      </c>
      <c r="C26" s="85">
        <f aca="true" t="shared" si="2" ref="C26:H26">SUM(C19:C25)</f>
        <v>465404</v>
      </c>
      <c r="D26" s="85">
        <f t="shared" si="2"/>
        <v>0</v>
      </c>
      <c r="E26" s="85">
        <f t="shared" si="2"/>
        <v>0</v>
      </c>
      <c r="F26" s="85">
        <f t="shared" si="2"/>
        <v>10717</v>
      </c>
      <c r="G26" s="85">
        <f t="shared" si="2"/>
        <v>0</v>
      </c>
      <c r="H26" s="85">
        <f t="shared" si="2"/>
        <v>0</v>
      </c>
      <c r="I26" s="434">
        <f t="shared" si="0"/>
        <v>10717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24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0" t="s">
        <v>886</v>
      </c>
      <c r="B30" s="622"/>
      <c r="C30" s="622"/>
      <c r="D30" s="456" t="s">
        <v>817</v>
      </c>
      <c r="E30" s="621" t="s">
        <v>858</v>
      </c>
      <c r="F30" s="621"/>
      <c r="G30" s="621"/>
      <c r="H30" s="420" t="s">
        <v>779</v>
      </c>
      <c r="I30" s="621" t="s">
        <v>859</v>
      </c>
      <c r="J30" s="621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4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420" t="s">
        <v>779</v>
      </c>
      <c r="I32" s="520" t="s">
        <v>874</v>
      </c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C3" sqref="C3"/>
    </sheetView>
  </sheetViews>
  <sheetFormatPr defaultColWidth="10.625" defaultRowHeight="12.75"/>
  <cols>
    <col min="1" max="1" width="42.00390625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'[1]справка №1-БАЛАНС'!E3</f>
        <v>Холдинг "Варна А" АД </v>
      </c>
      <c r="C5" s="627"/>
      <c r="D5" s="627"/>
      <c r="E5" s="567" t="s">
        <v>2</v>
      </c>
      <c r="F5" s="449" t="str">
        <f>'[1]справка №1-БАЛАНС'!H3</f>
        <v> </v>
      </c>
    </row>
    <row r="6" spans="1:13" ht="15" customHeight="1">
      <c r="A6" s="27" t="s">
        <v>820</v>
      </c>
      <c r="B6" s="628" t="str">
        <f>'справка №1-БАЛАНС'!E5</f>
        <v>01.01.2008-31.12.2008</v>
      </c>
      <c r="C6" s="628"/>
      <c r="D6" s="507"/>
      <c r="E6" s="566" t="s">
        <v>4</v>
      </c>
      <c r="F6" s="508">
        <f>'[1]справка №1-БАЛАНС'!H4</f>
        <v>17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2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39">
        <v>587</v>
      </c>
      <c r="D12" s="439">
        <v>86.89</v>
      </c>
      <c r="E12" s="439"/>
      <c r="F12" s="441">
        <f>C12-E12</f>
        <v>587</v>
      </c>
    </row>
    <row r="13" spans="1:6" ht="12.75">
      <c r="A13" s="36" t="s">
        <v>877</v>
      </c>
      <c r="B13" s="37"/>
      <c r="C13" s="439">
        <v>238</v>
      </c>
      <c r="D13" s="439">
        <v>95</v>
      </c>
      <c r="E13" s="439"/>
      <c r="F13" s="441">
        <f aca="true" t="shared" si="0" ref="F13:F26">C13-E13</f>
        <v>238</v>
      </c>
    </row>
    <row r="14" spans="1:6" ht="12.75">
      <c r="A14" s="36" t="s">
        <v>878</v>
      </c>
      <c r="B14" s="40"/>
      <c r="C14" s="439">
        <v>133</v>
      </c>
      <c r="D14" s="439">
        <v>50</v>
      </c>
      <c r="E14" s="439"/>
      <c r="F14" s="441">
        <f t="shared" si="0"/>
        <v>133</v>
      </c>
    </row>
    <row r="15" spans="1:6" ht="12.75">
      <c r="A15" s="36" t="s">
        <v>879</v>
      </c>
      <c r="B15" s="37"/>
      <c r="C15" s="439">
        <v>11</v>
      </c>
      <c r="D15" s="439">
        <v>100</v>
      </c>
      <c r="E15" s="439"/>
      <c r="F15" s="441">
        <f t="shared" si="0"/>
        <v>11</v>
      </c>
    </row>
    <row r="16" spans="1:6" ht="12.75">
      <c r="A16" s="36">
        <v>5</v>
      </c>
      <c r="B16" s="37"/>
      <c r="C16" s="439"/>
      <c r="D16" s="439"/>
      <c r="E16" s="439"/>
      <c r="F16" s="441">
        <f t="shared" si="0"/>
        <v>0</v>
      </c>
    </row>
    <row r="17" spans="1:6" ht="12.75">
      <c r="A17" s="36">
        <v>6</v>
      </c>
      <c r="B17" s="37"/>
      <c r="C17" s="439"/>
      <c r="D17" s="439"/>
      <c r="E17" s="439"/>
      <c r="F17" s="441">
        <f t="shared" si="0"/>
        <v>0</v>
      </c>
    </row>
    <row r="18" spans="1:6" ht="12.75">
      <c r="A18" s="36">
        <v>7</v>
      </c>
      <c r="B18" s="37"/>
      <c r="C18" s="439"/>
      <c r="D18" s="439"/>
      <c r="E18" s="439"/>
      <c r="F18" s="441">
        <f t="shared" si="0"/>
        <v>0</v>
      </c>
    </row>
    <row r="19" spans="1:6" ht="12.75">
      <c r="A19" s="36">
        <v>8</v>
      </c>
      <c r="B19" s="37"/>
      <c r="C19" s="439"/>
      <c r="D19" s="439"/>
      <c r="E19" s="439"/>
      <c r="F19" s="441">
        <f t="shared" si="0"/>
        <v>0</v>
      </c>
    </row>
    <row r="20" spans="1:6" ht="12.75">
      <c r="A20" s="36">
        <v>9</v>
      </c>
      <c r="B20" s="37"/>
      <c r="C20" s="439"/>
      <c r="D20" s="439"/>
      <c r="E20" s="439"/>
      <c r="F20" s="441">
        <f t="shared" si="0"/>
        <v>0</v>
      </c>
    </row>
    <row r="21" spans="1:6" ht="12.75">
      <c r="A21" s="36">
        <v>10</v>
      </c>
      <c r="B21" s="37"/>
      <c r="C21" s="439"/>
      <c r="D21" s="439"/>
      <c r="E21" s="439"/>
      <c r="F21" s="441">
        <f t="shared" si="0"/>
        <v>0</v>
      </c>
    </row>
    <row r="22" spans="1:6" ht="12.75">
      <c r="A22" s="36">
        <v>11</v>
      </c>
      <c r="B22" s="37"/>
      <c r="C22" s="439"/>
      <c r="D22" s="439"/>
      <c r="E22" s="439"/>
      <c r="F22" s="441">
        <f t="shared" si="0"/>
        <v>0</v>
      </c>
    </row>
    <row r="23" spans="1:6" ht="12.75">
      <c r="A23" s="36">
        <v>12</v>
      </c>
      <c r="B23" s="37"/>
      <c r="C23" s="439"/>
      <c r="D23" s="439"/>
      <c r="E23" s="439"/>
      <c r="F23" s="441">
        <f t="shared" si="0"/>
        <v>0</v>
      </c>
    </row>
    <row r="24" spans="1:6" ht="12.75">
      <c r="A24" s="36">
        <v>13</v>
      </c>
      <c r="B24" s="37"/>
      <c r="C24" s="439"/>
      <c r="D24" s="439"/>
      <c r="E24" s="439"/>
      <c r="F24" s="441">
        <f t="shared" si="0"/>
        <v>0</v>
      </c>
    </row>
    <row r="25" spans="1:6" ht="12" customHeight="1">
      <c r="A25" s="36">
        <v>14</v>
      </c>
      <c r="B25" s="37"/>
      <c r="C25" s="439"/>
      <c r="D25" s="439"/>
      <c r="E25" s="439"/>
      <c r="F25" s="441">
        <f t="shared" si="0"/>
        <v>0</v>
      </c>
    </row>
    <row r="26" spans="1:6" ht="12.75">
      <c r="A26" s="36">
        <v>15</v>
      </c>
      <c r="B26" s="37"/>
      <c r="C26" s="439"/>
      <c r="D26" s="439"/>
      <c r="E26" s="439"/>
      <c r="F26" s="441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969</v>
      </c>
      <c r="D27" s="429"/>
      <c r="E27" s="429">
        <f>SUM(E12:E26)</f>
        <v>0</v>
      </c>
      <c r="F27" s="440">
        <f>SUM(F12:F26)</f>
        <v>969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831</v>
      </c>
      <c r="B28" s="40"/>
      <c r="C28" s="429"/>
      <c r="D28" s="429"/>
      <c r="E28" s="429"/>
      <c r="F28" s="440"/>
    </row>
    <row r="29" spans="1:6" ht="12.75">
      <c r="A29" s="36"/>
      <c r="B29" s="40"/>
      <c r="C29" s="439"/>
      <c r="D29" s="439"/>
      <c r="E29" s="439"/>
      <c r="F29" s="441">
        <f>C29-E29</f>
        <v>0</v>
      </c>
    </row>
    <row r="30" spans="1:6" ht="12.75">
      <c r="A30" s="36"/>
      <c r="B30" s="40"/>
      <c r="C30" s="439"/>
      <c r="D30" s="439"/>
      <c r="E30" s="439"/>
      <c r="F30" s="441">
        <f aca="true" t="shared" si="1" ref="F30:F43">C30-E30</f>
        <v>0</v>
      </c>
    </row>
    <row r="31" spans="1:6" ht="12.75">
      <c r="A31" s="36"/>
      <c r="B31" s="40"/>
      <c r="C31" s="439"/>
      <c r="D31" s="439"/>
      <c r="E31" s="439"/>
      <c r="F31" s="441">
        <f t="shared" si="1"/>
        <v>0</v>
      </c>
    </row>
    <row r="32" spans="1:6" ht="12.75">
      <c r="A32" s="36"/>
      <c r="B32" s="40"/>
      <c r="C32" s="439"/>
      <c r="D32" s="439"/>
      <c r="E32" s="439"/>
      <c r="F32" s="441">
        <f t="shared" si="1"/>
        <v>0</v>
      </c>
    </row>
    <row r="33" spans="1:6" ht="12.75">
      <c r="A33" s="36"/>
      <c r="B33" s="37"/>
      <c r="C33" s="439"/>
      <c r="D33" s="439"/>
      <c r="E33" s="439"/>
      <c r="F33" s="441">
        <f t="shared" si="1"/>
        <v>0</v>
      </c>
    </row>
    <row r="34" spans="1:6" ht="12.75">
      <c r="A34" s="36">
        <v>6</v>
      </c>
      <c r="B34" s="37"/>
      <c r="C34" s="439"/>
      <c r="D34" s="439"/>
      <c r="E34" s="439"/>
      <c r="F34" s="441">
        <f t="shared" si="1"/>
        <v>0</v>
      </c>
    </row>
    <row r="35" spans="1:6" ht="12.75">
      <c r="A35" s="36">
        <v>7</v>
      </c>
      <c r="B35" s="37"/>
      <c r="C35" s="439"/>
      <c r="D35" s="439"/>
      <c r="E35" s="439"/>
      <c r="F35" s="441">
        <f t="shared" si="1"/>
        <v>0</v>
      </c>
    </row>
    <row r="36" spans="1:6" ht="12.75">
      <c r="A36" s="36">
        <v>8</v>
      </c>
      <c r="B36" s="37"/>
      <c r="C36" s="439"/>
      <c r="D36" s="439"/>
      <c r="E36" s="439"/>
      <c r="F36" s="441">
        <f t="shared" si="1"/>
        <v>0</v>
      </c>
    </row>
    <row r="37" spans="1:6" ht="12.75">
      <c r="A37" s="36">
        <v>9</v>
      </c>
      <c r="B37" s="37"/>
      <c r="C37" s="439"/>
      <c r="D37" s="439"/>
      <c r="E37" s="439"/>
      <c r="F37" s="441">
        <f t="shared" si="1"/>
        <v>0</v>
      </c>
    </row>
    <row r="38" spans="1:6" ht="12.75">
      <c r="A38" s="36">
        <v>10</v>
      </c>
      <c r="B38" s="37"/>
      <c r="C38" s="439"/>
      <c r="D38" s="439"/>
      <c r="E38" s="439"/>
      <c r="F38" s="441">
        <f t="shared" si="1"/>
        <v>0</v>
      </c>
    </row>
    <row r="39" spans="1:6" ht="12.75">
      <c r="A39" s="36">
        <v>11</v>
      </c>
      <c r="B39" s="37"/>
      <c r="C39" s="439"/>
      <c r="D39" s="439"/>
      <c r="E39" s="439"/>
      <c r="F39" s="441">
        <f t="shared" si="1"/>
        <v>0</v>
      </c>
    </row>
    <row r="40" spans="1:6" ht="12.75">
      <c r="A40" s="36">
        <v>12</v>
      </c>
      <c r="B40" s="37"/>
      <c r="C40" s="439"/>
      <c r="D40" s="439"/>
      <c r="E40" s="439"/>
      <c r="F40" s="441">
        <f t="shared" si="1"/>
        <v>0</v>
      </c>
    </row>
    <row r="41" spans="1:6" ht="12.75">
      <c r="A41" s="36">
        <v>13</v>
      </c>
      <c r="B41" s="37"/>
      <c r="C41" s="439"/>
      <c r="D41" s="439"/>
      <c r="E41" s="439"/>
      <c r="F41" s="441">
        <f t="shared" si="1"/>
        <v>0</v>
      </c>
    </row>
    <row r="42" spans="1:6" ht="12" customHeight="1">
      <c r="A42" s="36">
        <v>14</v>
      </c>
      <c r="B42" s="37"/>
      <c r="C42" s="439"/>
      <c r="D42" s="439"/>
      <c r="E42" s="439"/>
      <c r="F42" s="441">
        <f t="shared" si="1"/>
        <v>0</v>
      </c>
    </row>
    <row r="43" spans="1:6" ht="12.75">
      <c r="A43" s="36">
        <v>15</v>
      </c>
      <c r="B43" s="37"/>
      <c r="C43" s="439"/>
      <c r="D43" s="439"/>
      <c r="E43" s="439"/>
      <c r="F43" s="441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833</v>
      </c>
      <c r="B45" s="40"/>
      <c r="C45" s="429"/>
      <c r="D45" s="429"/>
      <c r="E45" s="429"/>
      <c r="F45" s="440"/>
    </row>
    <row r="46" spans="1:6" ht="12.75">
      <c r="A46" s="36" t="s">
        <v>880</v>
      </c>
      <c r="B46" s="40"/>
      <c r="C46" s="439">
        <v>91</v>
      </c>
      <c r="D46" s="439">
        <v>2</v>
      </c>
      <c r="E46" s="439">
        <v>91</v>
      </c>
      <c r="F46" s="441">
        <f aca="true" t="shared" si="2" ref="F46:F59">C46-E46</f>
        <v>0</v>
      </c>
    </row>
    <row r="47" spans="1:6" ht="12.75">
      <c r="A47" s="36" t="s">
        <v>545</v>
      </c>
      <c r="B47" s="40"/>
      <c r="C47" s="439"/>
      <c r="D47" s="439"/>
      <c r="E47" s="439"/>
      <c r="F47" s="441">
        <f t="shared" si="2"/>
        <v>0</v>
      </c>
    </row>
    <row r="48" spans="1:6" ht="12.75">
      <c r="A48" s="36" t="s">
        <v>548</v>
      </c>
      <c r="B48" s="40"/>
      <c r="C48" s="439"/>
      <c r="D48" s="439"/>
      <c r="E48" s="439"/>
      <c r="F48" s="441">
        <f t="shared" si="2"/>
        <v>0</v>
      </c>
    </row>
    <row r="49" spans="1:6" ht="12.75">
      <c r="A49" s="36" t="s">
        <v>881</v>
      </c>
      <c r="B49" s="37"/>
      <c r="C49" s="439"/>
      <c r="D49" s="439"/>
      <c r="E49" s="439"/>
      <c r="F49" s="441">
        <f t="shared" si="2"/>
        <v>0</v>
      </c>
    </row>
    <row r="50" spans="1:6" ht="12.75">
      <c r="A50" s="36" t="s">
        <v>882</v>
      </c>
      <c r="B50" s="37"/>
      <c r="C50" s="439"/>
      <c r="D50" s="439"/>
      <c r="E50" s="439"/>
      <c r="F50" s="441">
        <f t="shared" si="2"/>
        <v>0</v>
      </c>
    </row>
    <row r="51" spans="1:6" ht="12.75">
      <c r="A51" s="36">
        <v>7</v>
      </c>
      <c r="B51" s="37"/>
      <c r="C51" s="439"/>
      <c r="D51" s="439"/>
      <c r="E51" s="439"/>
      <c r="F51" s="441">
        <f t="shared" si="2"/>
        <v>0</v>
      </c>
    </row>
    <row r="52" spans="1:6" ht="12.75">
      <c r="A52" s="36">
        <v>8</v>
      </c>
      <c r="B52" s="37"/>
      <c r="C52" s="439"/>
      <c r="D52" s="439"/>
      <c r="E52" s="439"/>
      <c r="F52" s="441">
        <f t="shared" si="2"/>
        <v>0</v>
      </c>
    </row>
    <row r="53" spans="1:6" ht="12.75">
      <c r="A53" s="36">
        <v>9</v>
      </c>
      <c r="B53" s="37"/>
      <c r="C53" s="439"/>
      <c r="D53" s="439"/>
      <c r="E53" s="439"/>
      <c r="F53" s="441">
        <f t="shared" si="2"/>
        <v>0</v>
      </c>
    </row>
    <row r="54" spans="1:6" ht="12.75">
      <c r="A54" s="36">
        <v>10</v>
      </c>
      <c r="B54" s="37"/>
      <c r="C54" s="439"/>
      <c r="D54" s="439"/>
      <c r="E54" s="439"/>
      <c r="F54" s="441">
        <f t="shared" si="2"/>
        <v>0</v>
      </c>
    </row>
    <row r="55" spans="1:6" ht="12.75">
      <c r="A55" s="36">
        <v>11</v>
      </c>
      <c r="B55" s="37"/>
      <c r="C55" s="439"/>
      <c r="D55" s="439"/>
      <c r="E55" s="439"/>
      <c r="F55" s="441">
        <f t="shared" si="2"/>
        <v>0</v>
      </c>
    </row>
    <row r="56" spans="1:6" ht="12.75">
      <c r="A56" s="36">
        <v>12</v>
      </c>
      <c r="B56" s="37"/>
      <c r="C56" s="439"/>
      <c r="D56" s="439"/>
      <c r="E56" s="439"/>
      <c r="F56" s="441">
        <f t="shared" si="2"/>
        <v>0</v>
      </c>
    </row>
    <row r="57" spans="1:6" ht="12.75">
      <c r="A57" s="36">
        <v>13</v>
      </c>
      <c r="B57" s="37"/>
      <c r="C57" s="439"/>
      <c r="D57" s="439"/>
      <c r="E57" s="439"/>
      <c r="F57" s="441">
        <f t="shared" si="2"/>
        <v>0</v>
      </c>
    </row>
    <row r="58" spans="1:6" ht="12" customHeight="1">
      <c r="A58" s="36">
        <v>14</v>
      </c>
      <c r="B58" s="37"/>
      <c r="C58" s="439"/>
      <c r="D58" s="439"/>
      <c r="E58" s="439"/>
      <c r="F58" s="441">
        <f t="shared" si="2"/>
        <v>0</v>
      </c>
    </row>
    <row r="59" spans="1:6" ht="12.75">
      <c r="A59" s="36">
        <v>15</v>
      </c>
      <c r="B59" s="37"/>
      <c r="C59" s="439"/>
      <c r="D59" s="439"/>
      <c r="E59" s="439"/>
      <c r="F59" s="441">
        <f t="shared" si="2"/>
        <v>0</v>
      </c>
    </row>
    <row r="60" spans="1:16" ht="12" customHeight="1">
      <c r="A60" s="38" t="s">
        <v>599</v>
      </c>
      <c r="B60" s="39" t="s">
        <v>834</v>
      </c>
      <c r="C60" s="429">
        <f>SUM(C46:C59)</f>
        <v>91</v>
      </c>
      <c r="D60" s="429"/>
      <c r="E60" s="429">
        <f>SUM(E46:E59)</f>
        <v>91</v>
      </c>
      <c r="F60" s="440">
        <f>SUM(F46:F59)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6" t="s">
        <v>835</v>
      </c>
      <c r="B61" s="40"/>
      <c r="C61" s="429"/>
      <c r="D61" s="429"/>
      <c r="E61" s="429"/>
      <c r="F61" s="440"/>
    </row>
    <row r="62" spans="1:6" ht="12.75">
      <c r="A62" s="36" t="s">
        <v>870</v>
      </c>
      <c r="B62" s="40"/>
      <c r="C62" s="439">
        <v>12</v>
      </c>
      <c r="D62" s="439">
        <v>0</v>
      </c>
      <c r="E62" s="439">
        <v>0</v>
      </c>
      <c r="F62" s="441">
        <f>C62-E62</f>
        <v>12</v>
      </c>
    </row>
    <row r="63" spans="1:6" ht="12.75">
      <c r="A63" s="36" t="s">
        <v>883</v>
      </c>
      <c r="B63" s="40"/>
      <c r="C63" s="439">
        <v>7</v>
      </c>
      <c r="D63" s="439">
        <v>100</v>
      </c>
      <c r="E63" s="439"/>
      <c r="F63" s="441">
        <f aca="true" t="shared" si="3" ref="F63:F76">C63-E63</f>
        <v>7</v>
      </c>
    </row>
    <row r="64" spans="1:6" ht="12.75">
      <c r="A64" s="36" t="s">
        <v>876</v>
      </c>
      <c r="B64" s="40"/>
      <c r="C64" s="439">
        <v>1530</v>
      </c>
      <c r="D64" s="439">
        <v>5</v>
      </c>
      <c r="E64" s="439">
        <v>1530</v>
      </c>
      <c r="F64" s="441">
        <f t="shared" si="3"/>
        <v>0</v>
      </c>
    </row>
    <row r="65" spans="1:6" ht="12.75">
      <c r="A65" s="36" t="s">
        <v>884</v>
      </c>
      <c r="B65" s="40"/>
      <c r="C65" s="439">
        <v>1</v>
      </c>
      <c r="D65" s="439">
        <v>25</v>
      </c>
      <c r="E65" s="439"/>
      <c r="F65" s="441">
        <f t="shared" si="3"/>
        <v>1</v>
      </c>
    </row>
    <row r="66" spans="1:6" ht="12.75">
      <c r="A66" s="36">
        <v>5</v>
      </c>
      <c r="B66" s="37"/>
      <c r="C66" s="439"/>
      <c r="D66" s="439"/>
      <c r="E66" s="439"/>
      <c r="F66" s="441">
        <f t="shared" si="3"/>
        <v>0</v>
      </c>
    </row>
    <row r="67" spans="1:6" ht="12.75">
      <c r="A67" s="36">
        <v>6</v>
      </c>
      <c r="B67" s="37"/>
      <c r="C67" s="439"/>
      <c r="D67" s="439"/>
      <c r="E67" s="439"/>
      <c r="F67" s="441">
        <f t="shared" si="3"/>
        <v>0</v>
      </c>
    </row>
    <row r="68" spans="1:6" ht="12.75">
      <c r="A68" s="36">
        <v>7</v>
      </c>
      <c r="B68" s="37"/>
      <c r="C68" s="439"/>
      <c r="D68" s="439"/>
      <c r="E68" s="439"/>
      <c r="F68" s="441">
        <f t="shared" si="3"/>
        <v>0</v>
      </c>
    </row>
    <row r="69" spans="1:6" ht="12.75">
      <c r="A69" s="36">
        <v>8</v>
      </c>
      <c r="B69" s="37"/>
      <c r="C69" s="439"/>
      <c r="D69" s="439"/>
      <c r="E69" s="439"/>
      <c r="F69" s="441">
        <f t="shared" si="3"/>
        <v>0</v>
      </c>
    </row>
    <row r="70" spans="1:6" ht="12.75">
      <c r="A70" s="36">
        <v>9</v>
      </c>
      <c r="B70" s="37"/>
      <c r="C70" s="439"/>
      <c r="D70" s="439"/>
      <c r="E70" s="439"/>
      <c r="F70" s="441">
        <f t="shared" si="3"/>
        <v>0</v>
      </c>
    </row>
    <row r="71" spans="1:6" ht="12.75">
      <c r="A71" s="36">
        <v>10</v>
      </c>
      <c r="B71" s="37"/>
      <c r="C71" s="439"/>
      <c r="D71" s="439"/>
      <c r="E71" s="439"/>
      <c r="F71" s="441">
        <f t="shared" si="3"/>
        <v>0</v>
      </c>
    </row>
    <row r="72" spans="1:6" ht="12.75">
      <c r="A72" s="36">
        <v>11</v>
      </c>
      <c r="B72" s="37"/>
      <c r="C72" s="439"/>
      <c r="D72" s="439"/>
      <c r="E72" s="439"/>
      <c r="F72" s="441">
        <f t="shared" si="3"/>
        <v>0</v>
      </c>
    </row>
    <row r="73" spans="1:6" ht="12.75">
      <c r="A73" s="36">
        <v>12</v>
      </c>
      <c r="B73" s="37"/>
      <c r="C73" s="439"/>
      <c r="D73" s="439"/>
      <c r="E73" s="439"/>
      <c r="F73" s="441">
        <f t="shared" si="3"/>
        <v>0</v>
      </c>
    </row>
    <row r="74" spans="1:6" ht="12.75">
      <c r="A74" s="36">
        <v>13</v>
      </c>
      <c r="B74" s="37"/>
      <c r="C74" s="439"/>
      <c r="D74" s="439"/>
      <c r="E74" s="439"/>
      <c r="F74" s="441">
        <f t="shared" si="3"/>
        <v>0</v>
      </c>
    </row>
    <row r="75" spans="1:6" ht="12" customHeight="1">
      <c r="A75" s="36">
        <v>14</v>
      </c>
      <c r="B75" s="37"/>
      <c r="C75" s="439"/>
      <c r="D75" s="439"/>
      <c r="E75" s="439"/>
      <c r="F75" s="441">
        <f t="shared" si="3"/>
        <v>0</v>
      </c>
    </row>
    <row r="76" spans="1:6" ht="12.75">
      <c r="A76" s="36">
        <v>15</v>
      </c>
      <c r="B76" s="37"/>
      <c r="C76" s="439"/>
      <c r="D76" s="439"/>
      <c r="E76" s="439"/>
      <c r="F76" s="441">
        <f t="shared" si="3"/>
        <v>0</v>
      </c>
    </row>
    <row r="77" spans="1:16" ht="14.25" customHeight="1">
      <c r="A77" s="38" t="s">
        <v>836</v>
      </c>
      <c r="B77" s="39" t="s">
        <v>837</v>
      </c>
      <c r="C77" s="429">
        <f>SUM(C62:C76)</f>
        <v>1550</v>
      </c>
      <c r="D77" s="429"/>
      <c r="E77" s="429">
        <f>SUM(E62:E76)</f>
        <v>1530</v>
      </c>
      <c r="F77" s="440">
        <f>SUM(F62:F76)</f>
        <v>20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1" t="s">
        <v>838</v>
      </c>
      <c r="B78" s="39" t="s">
        <v>839</v>
      </c>
      <c r="C78" s="429">
        <f>C77+C60+C44+C27</f>
        <v>2610</v>
      </c>
      <c r="D78" s="429"/>
      <c r="E78" s="429">
        <f>E77+E60+E44+E27</f>
        <v>1621</v>
      </c>
      <c r="F78" s="440">
        <f>F77+F60+F44+F27</f>
        <v>989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6.5" customHeight="1">
      <c r="A79" s="34" t="s">
        <v>840</v>
      </c>
      <c r="B79" s="39"/>
      <c r="C79" s="429"/>
      <c r="D79" s="429"/>
      <c r="E79" s="429"/>
      <c r="F79" s="440"/>
    </row>
    <row r="80" spans="1:6" ht="14.25" customHeight="1">
      <c r="A80" s="36" t="s">
        <v>827</v>
      </c>
      <c r="B80" s="40"/>
      <c r="C80" s="429"/>
      <c r="D80" s="429"/>
      <c r="E80" s="429"/>
      <c r="F80" s="440"/>
    </row>
    <row r="81" spans="1:6" ht="12.75">
      <c r="A81" s="36" t="s">
        <v>828</v>
      </c>
      <c r="B81" s="40"/>
      <c r="C81" s="439"/>
      <c r="D81" s="439"/>
      <c r="E81" s="439"/>
      <c r="F81" s="441">
        <f>C81-E81</f>
        <v>0</v>
      </c>
    </row>
    <row r="82" spans="1:6" ht="12.75">
      <c r="A82" s="36" t="s">
        <v>829</v>
      </c>
      <c r="B82" s="40"/>
      <c r="C82" s="439"/>
      <c r="D82" s="439"/>
      <c r="E82" s="439"/>
      <c r="F82" s="441">
        <f aca="true" t="shared" si="4" ref="F82:F95">C82-E82</f>
        <v>0</v>
      </c>
    </row>
    <row r="83" spans="1:6" ht="12.75">
      <c r="A83" s="36" t="s">
        <v>548</v>
      </c>
      <c r="B83" s="40"/>
      <c r="C83" s="439"/>
      <c r="D83" s="439"/>
      <c r="E83" s="439"/>
      <c r="F83" s="441">
        <f t="shared" si="4"/>
        <v>0</v>
      </c>
    </row>
    <row r="84" spans="1:6" ht="12.75">
      <c r="A84" s="36" t="s">
        <v>551</v>
      </c>
      <c r="B84" s="40"/>
      <c r="C84" s="439"/>
      <c r="D84" s="439"/>
      <c r="E84" s="439"/>
      <c r="F84" s="441">
        <f t="shared" si="4"/>
        <v>0</v>
      </c>
    </row>
    <row r="85" spans="1:6" ht="12.75">
      <c r="A85" s="36">
        <v>5</v>
      </c>
      <c r="B85" s="37"/>
      <c r="C85" s="439"/>
      <c r="D85" s="439"/>
      <c r="E85" s="439"/>
      <c r="F85" s="441">
        <f t="shared" si="4"/>
        <v>0</v>
      </c>
    </row>
    <row r="86" spans="1:6" ht="12.75">
      <c r="A86" s="36">
        <v>6</v>
      </c>
      <c r="B86" s="37"/>
      <c r="C86" s="439"/>
      <c r="D86" s="439"/>
      <c r="E86" s="439"/>
      <c r="F86" s="441">
        <f t="shared" si="4"/>
        <v>0</v>
      </c>
    </row>
    <row r="87" spans="1:6" ht="12.75">
      <c r="A87" s="36">
        <v>7</v>
      </c>
      <c r="B87" s="37"/>
      <c r="C87" s="439"/>
      <c r="D87" s="439"/>
      <c r="E87" s="439"/>
      <c r="F87" s="441">
        <f t="shared" si="4"/>
        <v>0</v>
      </c>
    </row>
    <row r="88" spans="1:6" ht="12.75">
      <c r="A88" s="36">
        <v>8</v>
      </c>
      <c r="B88" s="37"/>
      <c r="C88" s="439"/>
      <c r="D88" s="439"/>
      <c r="E88" s="439"/>
      <c r="F88" s="441">
        <f t="shared" si="4"/>
        <v>0</v>
      </c>
    </row>
    <row r="89" spans="1:6" ht="12" customHeight="1">
      <c r="A89" s="36">
        <v>9</v>
      </c>
      <c r="B89" s="37"/>
      <c r="C89" s="439"/>
      <c r="D89" s="439"/>
      <c r="E89" s="439"/>
      <c r="F89" s="441">
        <f t="shared" si="4"/>
        <v>0</v>
      </c>
    </row>
    <row r="90" spans="1:6" ht="12.75">
      <c r="A90" s="36">
        <v>10</v>
      </c>
      <c r="B90" s="37"/>
      <c r="C90" s="439"/>
      <c r="D90" s="439"/>
      <c r="E90" s="439"/>
      <c r="F90" s="441">
        <f t="shared" si="4"/>
        <v>0</v>
      </c>
    </row>
    <row r="91" spans="1:6" ht="12.75">
      <c r="A91" s="36">
        <v>11</v>
      </c>
      <c r="B91" s="37"/>
      <c r="C91" s="439"/>
      <c r="D91" s="439"/>
      <c r="E91" s="439"/>
      <c r="F91" s="441">
        <f t="shared" si="4"/>
        <v>0</v>
      </c>
    </row>
    <row r="92" spans="1:6" ht="12.75">
      <c r="A92" s="36">
        <v>12</v>
      </c>
      <c r="B92" s="37"/>
      <c r="C92" s="439"/>
      <c r="D92" s="439"/>
      <c r="E92" s="439"/>
      <c r="F92" s="441">
        <f t="shared" si="4"/>
        <v>0</v>
      </c>
    </row>
    <row r="93" spans="1:6" ht="12.75">
      <c r="A93" s="36">
        <v>13</v>
      </c>
      <c r="B93" s="37"/>
      <c r="C93" s="439"/>
      <c r="D93" s="439"/>
      <c r="E93" s="439"/>
      <c r="F93" s="441">
        <f t="shared" si="4"/>
        <v>0</v>
      </c>
    </row>
    <row r="94" spans="1:6" ht="12" customHeight="1">
      <c r="A94" s="36">
        <v>14</v>
      </c>
      <c r="B94" s="37"/>
      <c r="C94" s="439"/>
      <c r="D94" s="439"/>
      <c r="E94" s="439"/>
      <c r="F94" s="441">
        <f t="shared" si="4"/>
        <v>0</v>
      </c>
    </row>
    <row r="95" spans="1:6" ht="12.75">
      <c r="A95" s="36">
        <v>15</v>
      </c>
      <c r="B95" s="37"/>
      <c r="C95" s="439"/>
      <c r="D95" s="439"/>
      <c r="E95" s="439"/>
      <c r="F95" s="441">
        <f t="shared" si="4"/>
        <v>0</v>
      </c>
    </row>
    <row r="96" spans="1:16" ht="15" customHeight="1">
      <c r="A96" s="38" t="s">
        <v>563</v>
      </c>
      <c r="B96" s="39" t="s">
        <v>841</v>
      </c>
      <c r="C96" s="429">
        <f>SUM(C81:C95)</f>
        <v>0</v>
      </c>
      <c r="D96" s="429"/>
      <c r="E96" s="429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6" t="s">
        <v>831</v>
      </c>
      <c r="B97" s="40"/>
      <c r="C97" s="429"/>
      <c r="D97" s="429"/>
      <c r="E97" s="429"/>
      <c r="F97" s="440"/>
    </row>
    <row r="98" spans="1:6" ht="12.75">
      <c r="A98" s="36" t="s">
        <v>542</v>
      </c>
      <c r="B98" s="40"/>
      <c r="C98" s="439"/>
      <c r="D98" s="439"/>
      <c r="E98" s="439"/>
      <c r="F98" s="441">
        <f>C98-E98</f>
        <v>0</v>
      </c>
    </row>
    <row r="99" spans="1:6" ht="12.75">
      <c r="A99" s="36" t="s">
        <v>545</v>
      </c>
      <c r="B99" s="40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6" t="s">
        <v>548</v>
      </c>
      <c r="B100" s="40"/>
      <c r="C100" s="439"/>
      <c r="D100" s="439"/>
      <c r="E100" s="439"/>
      <c r="F100" s="441">
        <f t="shared" si="5"/>
        <v>0</v>
      </c>
    </row>
    <row r="101" spans="1:6" ht="12.75">
      <c r="A101" s="36" t="s">
        <v>551</v>
      </c>
      <c r="B101" s="40"/>
      <c r="C101" s="439"/>
      <c r="D101" s="439"/>
      <c r="E101" s="439"/>
      <c r="F101" s="441">
        <f t="shared" si="5"/>
        <v>0</v>
      </c>
    </row>
    <row r="102" spans="1:6" ht="12.75">
      <c r="A102" s="36">
        <v>5</v>
      </c>
      <c r="B102" s="37"/>
      <c r="C102" s="439"/>
      <c r="D102" s="439"/>
      <c r="E102" s="439"/>
      <c r="F102" s="441">
        <f t="shared" si="5"/>
        <v>0</v>
      </c>
    </row>
    <row r="103" spans="1:6" ht="12.75">
      <c r="A103" s="36">
        <v>6</v>
      </c>
      <c r="B103" s="37"/>
      <c r="C103" s="439"/>
      <c r="D103" s="439"/>
      <c r="E103" s="439"/>
      <c r="F103" s="441">
        <f t="shared" si="5"/>
        <v>0</v>
      </c>
    </row>
    <row r="104" spans="1:6" ht="12.75">
      <c r="A104" s="36">
        <v>7</v>
      </c>
      <c r="B104" s="37"/>
      <c r="C104" s="439"/>
      <c r="D104" s="439"/>
      <c r="E104" s="439"/>
      <c r="F104" s="441">
        <f t="shared" si="5"/>
        <v>0</v>
      </c>
    </row>
    <row r="105" spans="1:6" ht="12.75">
      <c r="A105" s="36">
        <v>8</v>
      </c>
      <c r="B105" s="37"/>
      <c r="C105" s="439"/>
      <c r="D105" s="439"/>
      <c r="E105" s="439"/>
      <c r="F105" s="441">
        <f t="shared" si="5"/>
        <v>0</v>
      </c>
    </row>
    <row r="106" spans="1:6" ht="12" customHeight="1">
      <c r="A106" s="36">
        <v>9</v>
      </c>
      <c r="B106" s="37"/>
      <c r="C106" s="439"/>
      <c r="D106" s="439"/>
      <c r="E106" s="439"/>
      <c r="F106" s="441">
        <f t="shared" si="5"/>
        <v>0</v>
      </c>
    </row>
    <row r="107" spans="1:6" ht="12.75">
      <c r="A107" s="36">
        <v>10</v>
      </c>
      <c r="B107" s="37"/>
      <c r="C107" s="439"/>
      <c r="D107" s="439"/>
      <c r="E107" s="439"/>
      <c r="F107" s="441">
        <f t="shared" si="5"/>
        <v>0</v>
      </c>
    </row>
    <row r="108" spans="1:6" ht="12.75">
      <c r="A108" s="36">
        <v>11</v>
      </c>
      <c r="B108" s="37"/>
      <c r="C108" s="439"/>
      <c r="D108" s="439"/>
      <c r="E108" s="439"/>
      <c r="F108" s="441">
        <f t="shared" si="5"/>
        <v>0</v>
      </c>
    </row>
    <row r="109" spans="1:6" ht="12.75">
      <c r="A109" s="36">
        <v>12</v>
      </c>
      <c r="B109" s="37"/>
      <c r="C109" s="439"/>
      <c r="D109" s="439"/>
      <c r="E109" s="439"/>
      <c r="F109" s="441">
        <f t="shared" si="5"/>
        <v>0</v>
      </c>
    </row>
    <row r="110" spans="1:6" ht="12.75">
      <c r="A110" s="36">
        <v>13</v>
      </c>
      <c r="B110" s="37"/>
      <c r="C110" s="439"/>
      <c r="D110" s="439"/>
      <c r="E110" s="439"/>
      <c r="F110" s="441">
        <f t="shared" si="5"/>
        <v>0</v>
      </c>
    </row>
    <row r="111" spans="1:6" ht="12" customHeight="1">
      <c r="A111" s="36">
        <v>14</v>
      </c>
      <c r="B111" s="37"/>
      <c r="C111" s="439"/>
      <c r="D111" s="439"/>
      <c r="E111" s="439"/>
      <c r="F111" s="441">
        <f t="shared" si="5"/>
        <v>0</v>
      </c>
    </row>
    <row r="112" spans="1:6" ht="12.75">
      <c r="A112" s="36">
        <v>15</v>
      </c>
      <c r="B112" s="37"/>
      <c r="C112" s="439"/>
      <c r="D112" s="439"/>
      <c r="E112" s="439"/>
      <c r="F112" s="441">
        <f t="shared" si="5"/>
        <v>0</v>
      </c>
    </row>
    <row r="113" spans="1:16" ht="11.25" customHeight="1">
      <c r="A113" s="38" t="s">
        <v>580</v>
      </c>
      <c r="B113" s="39" t="s">
        <v>842</v>
      </c>
      <c r="C113" s="429">
        <f>SUM(C98:C112)</f>
        <v>0</v>
      </c>
      <c r="D113" s="429"/>
      <c r="E113" s="429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6" t="s">
        <v>833</v>
      </c>
      <c r="B114" s="40"/>
      <c r="C114" s="429"/>
      <c r="D114" s="429"/>
      <c r="E114" s="429"/>
      <c r="F114" s="440"/>
    </row>
    <row r="115" spans="1:6" ht="12.75">
      <c r="A115" s="36" t="s">
        <v>542</v>
      </c>
      <c r="B115" s="40"/>
      <c r="C115" s="439"/>
      <c r="D115" s="439"/>
      <c r="E115" s="439"/>
      <c r="F115" s="441">
        <f>C115-E115</f>
        <v>0</v>
      </c>
    </row>
    <row r="116" spans="1:6" ht="12.75">
      <c r="A116" s="36" t="s">
        <v>545</v>
      </c>
      <c r="B116" s="40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6" t="s">
        <v>548</v>
      </c>
      <c r="B117" s="40"/>
      <c r="C117" s="439"/>
      <c r="D117" s="439"/>
      <c r="E117" s="439"/>
      <c r="F117" s="441">
        <f t="shared" si="6"/>
        <v>0</v>
      </c>
    </row>
    <row r="118" spans="1:6" ht="12.75">
      <c r="A118" s="36" t="s">
        <v>551</v>
      </c>
      <c r="B118" s="40"/>
      <c r="C118" s="439"/>
      <c r="D118" s="439"/>
      <c r="E118" s="439"/>
      <c r="F118" s="441">
        <f t="shared" si="6"/>
        <v>0</v>
      </c>
    </row>
    <row r="119" spans="1:6" ht="12.75">
      <c r="A119" s="36">
        <v>5</v>
      </c>
      <c r="B119" s="37"/>
      <c r="C119" s="439"/>
      <c r="D119" s="439"/>
      <c r="E119" s="439"/>
      <c r="F119" s="441">
        <f t="shared" si="6"/>
        <v>0</v>
      </c>
    </row>
    <row r="120" spans="1:6" ht="12.75">
      <c r="A120" s="36">
        <v>6</v>
      </c>
      <c r="B120" s="37"/>
      <c r="C120" s="439"/>
      <c r="D120" s="439"/>
      <c r="E120" s="439"/>
      <c r="F120" s="441">
        <f t="shared" si="6"/>
        <v>0</v>
      </c>
    </row>
    <row r="121" spans="1:6" ht="12.75">
      <c r="A121" s="36">
        <v>7</v>
      </c>
      <c r="B121" s="37"/>
      <c r="C121" s="439"/>
      <c r="D121" s="439"/>
      <c r="E121" s="439"/>
      <c r="F121" s="441">
        <f t="shared" si="6"/>
        <v>0</v>
      </c>
    </row>
    <row r="122" spans="1:6" ht="12.75">
      <c r="A122" s="36">
        <v>8</v>
      </c>
      <c r="B122" s="37"/>
      <c r="C122" s="439"/>
      <c r="D122" s="439"/>
      <c r="E122" s="439"/>
      <c r="F122" s="441">
        <f t="shared" si="6"/>
        <v>0</v>
      </c>
    </row>
    <row r="123" spans="1:6" ht="12" customHeight="1">
      <c r="A123" s="36">
        <v>9</v>
      </c>
      <c r="B123" s="37"/>
      <c r="C123" s="439"/>
      <c r="D123" s="439"/>
      <c r="E123" s="439"/>
      <c r="F123" s="441">
        <f t="shared" si="6"/>
        <v>0</v>
      </c>
    </row>
    <row r="124" spans="1:6" ht="12.75">
      <c r="A124" s="36">
        <v>10</v>
      </c>
      <c r="B124" s="37"/>
      <c r="C124" s="439"/>
      <c r="D124" s="439"/>
      <c r="E124" s="439"/>
      <c r="F124" s="441">
        <f t="shared" si="6"/>
        <v>0</v>
      </c>
    </row>
    <row r="125" spans="1:6" ht="12.75">
      <c r="A125" s="36">
        <v>11</v>
      </c>
      <c r="B125" s="37"/>
      <c r="C125" s="439"/>
      <c r="D125" s="439"/>
      <c r="E125" s="439"/>
      <c r="F125" s="441">
        <f t="shared" si="6"/>
        <v>0</v>
      </c>
    </row>
    <row r="126" spans="1:6" ht="12.75">
      <c r="A126" s="36">
        <v>12</v>
      </c>
      <c r="B126" s="37"/>
      <c r="C126" s="439"/>
      <c r="D126" s="439"/>
      <c r="E126" s="439"/>
      <c r="F126" s="441">
        <f t="shared" si="6"/>
        <v>0</v>
      </c>
    </row>
    <row r="127" spans="1:6" ht="12.75">
      <c r="A127" s="36">
        <v>13</v>
      </c>
      <c r="B127" s="37"/>
      <c r="C127" s="439"/>
      <c r="D127" s="439"/>
      <c r="E127" s="439"/>
      <c r="F127" s="441">
        <f t="shared" si="6"/>
        <v>0</v>
      </c>
    </row>
    <row r="128" spans="1:6" ht="12" customHeight="1">
      <c r="A128" s="36">
        <v>14</v>
      </c>
      <c r="B128" s="37"/>
      <c r="C128" s="439"/>
      <c r="D128" s="439"/>
      <c r="E128" s="439"/>
      <c r="F128" s="441">
        <f t="shared" si="6"/>
        <v>0</v>
      </c>
    </row>
    <row r="129" spans="1:6" ht="12.75">
      <c r="A129" s="36">
        <v>15</v>
      </c>
      <c r="B129" s="37"/>
      <c r="C129" s="439"/>
      <c r="D129" s="439"/>
      <c r="E129" s="439"/>
      <c r="F129" s="441">
        <f t="shared" si="6"/>
        <v>0</v>
      </c>
    </row>
    <row r="130" spans="1:16" ht="15.75" customHeight="1">
      <c r="A130" s="38" t="s">
        <v>599</v>
      </c>
      <c r="B130" s="39" t="s">
        <v>843</v>
      </c>
      <c r="C130" s="429">
        <f>SUM(C115:C129)</f>
        <v>0</v>
      </c>
      <c r="D130" s="429"/>
      <c r="E130" s="429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6" t="s">
        <v>835</v>
      </c>
      <c r="B131" s="40"/>
      <c r="C131" s="429"/>
      <c r="D131" s="429"/>
      <c r="E131" s="429"/>
      <c r="F131" s="440"/>
    </row>
    <row r="132" spans="1:6" ht="12.75">
      <c r="A132" s="36" t="s">
        <v>542</v>
      </c>
      <c r="B132" s="40"/>
      <c r="C132" s="439"/>
      <c r="D132" s="439"/>
      <c r="E132" s="439"/>
      <c r="F132" s="441">
        <f>C132-E132</f>
        <v>0</v>
      </c>
    </row>
    <row r="133" spans="1:6" ht="12.75">
      <c r="A133" s="36" t="s">
        <v>545</v>
      </c>
      <c r="B133" s="40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6" t="s">
        <v>548</v>
      </c>
      <c r="B134" s="40"/>
      <c r="C134" s="439"/>
      <c r="D134" s="439"/>
      <c r="E134" s="439"/>
      <c r="F134" s="441">
        <f t="shared" si="7"/>
        <v>0</v>
      </c>
    </row>
    <row r="135" spans="1:6" ht="12.75">
      <c r="A135" s="36" t="s">
        <v>551</v>
      </c>
      <c r="B135" s="40"/>
      <c r="C135" s="439"/>
      <c r="D135" s="439"/>
      <c r="E135" s="439"/>
      <c r="F135" s="441">
        <f t="shared" si="7"/>
        <v>0</v>
      </c>
    </row>
    <row r="136" spans="1:6" ht="12.75">
      <c r="A136" s="36">
        <v>5</v>
      </c>
      <c r="B136" s="37"/>
      <c r="C136" s="439"/>
      <c r="D136" s="439"/>
      <c r="E136" s="439"/>
      <c r="F136" s="441">
        <f t="shared" si="7"/>
        <v>0</v>
      </c>
    </row>
    <row r="137" spans="1:6" ht="12.75">
      <c r="A137" s="36">
        <v>6</v>
      </c>
      <c r="B137" s="37"/>
      <c r="C137" s="439"/>
      <c r="D137" s="439"/>
      <c r="E137" s="439"/>
      <c r="F137" s="441">
        <f t="shared" si="7"/>
        <v>0</v>
      </c>
    </row>
    <row r="138" spans="1:6" ht="12.75">
      <c r="A138" s="36">
        <v>7</v>
      </c>
      <c r="B138" s="37"/>
      <c r="C138" s="439"/>
      <c r="D138" s="439"/>
      <c r="E138" s="439"/>
      <c r="F138" s="441">
        <f t="shared" si="7"/>
        <v>0</v>
      </c>
    </row>
    <row r="139" spans="1:6" ht="12.75">
      <c r="A139" s="36">
        <v>8</v>
      </c>
      <c r="B139" s="37"/>
      <c r="C139" s="439"/>
      <c r="D139" s="439"/>
      <c r="E139" s="439"/>
      <c r="F139" s="441">
        <f t="shared" si="7"/>
        <v>0</v>
      </c>
    </row>
    <row r="140" spans="1:6" ht="12" customHeight="1">
      <c r="A140" s="36">
        <v>9</v>
      </c>
      <c r="B140" s="37"/>
      <c r="C140" s="439"/>
      <c r="D140" s="439"/>
      <c r="E140" s="439"/>
      <c r="F140" s="441">
        <f t="shared" si="7"/>
        <v>0</v>
      </c>
    </row>
    <row r="141" spans="1:6" ht="12.75">
      <c r="A141" s="36">
        <v>10</v>
      </c>
      <c r="B141" s="37"/>
      <c r="C141" s="439"/>
      <c r="D141" s="439"/>
      <c r="E141" s="439"/>
      <c r="F141" s="441">
        <f t="shared" si="7"/>
        <v>0</v>
      </c>
    </row>
    <row r="142" spans="1:6" ht="12.75">
      <c r="A142" s="36">
        <v>11</v>
      </c>
      <c r="B142" s="37"/>
      <c r="C142" s="439"/>
      <c r="D142" s="439"/>
      <c r="E142" s="439"/>
      <c r="F142" s="441">
        <f t="shared" si="7"/>
        <v>0</v>
      </c>
    </row>
    <row r="143" spans="1:6" ht="12.75">
      <c r="A143" s="36">
        <v>12</v>
      </c>
      <c r="B143" s="37"/>
      <c r="C143" s="439"/>
      <c r="D143" s="439"/>
      <c r="E143" s="439"/>
      <c r="F143" s="441">
        <f t="shared" si="7"/>
        <v>0</v>
      </c>
    </row>
    <row r="144" spans="1:6" ht="12.75">
      <c r="A144" s="36">
        <v>13</v>
      </c>
      <c r="B144" s="37"/>
      <c r="C144" s="439"/>
      <c r="D144" s="439"/>
      <c r="E144" s="439"/>
      <c r="F144" s="441">
        <f t="shared" si="7"/>
        <v>0</v>
      </c>
    </row>
    <row r="145" spans="1:6" ht="12" customHeight="1">
      <c r="A145" s="36">
        <v>14</v>
      </c>
      <c r="B145" s="37"/>
      <c r="C145" s="439"/>
      <c r="D145" s="439"/>
      <c r="E145" s="439"/>
      <c r="F145" s="441">
        <f t="shared" si="7"/>
        <v>0</v>
      </c>
    </row>
    <row r="146" spans="1:6" ht="12.75">
      <c r="A146" s="36">
        <v>15</v>
      </c>
      <c r="B146" s="37"/>
      <c r="C146" s="439"/>
      <c r="D146" s="439"/>
      <c r="E146" s="439"/>
      <c r="F146" s="441">
        <f t="shared" si="7"/>
        <v>0</v>
      </c>
    </row>
    <row r="147" spans="1:16" ht="17.25" customHeight="1">
      <c r="A147" s="38" t="s">
        <v>836</v>
      </c>
      <c r="B147" s="39" t="s">
        <v>844</v>
      </c>
      <c r="C147" s="429">
        <f>SUM(C132:C146)</f>
        <v>0</v>
      </c>
      <c r="D147" s="429"/>
      <c r="E147" s="429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1" t="s">
        <v>845</v>
      </c>
      <c r="B148" s="39" t="s">
        <v>846</v>
      </c>
      <c r="C148" s="429">
        <f>C147+C130+C113+C96</f>
        <v>0</v>
      </c>
      <c r="D148" s="429"/>
      <c r="E148" s="429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0" t="s">
        <v>886</v>
      </c>
      <c r="B150" s="451"/>
      <c r="C150" s="626" t="s">
        <v>861</v>
      </c>
      <c r="D150" s="626"/>
      <c r="E150" s="626"/>
      <c r="F150" s="62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6" t="s">
        <v>867</v>
      </c>
      <c r="D152" s="626"/>
      <c r="E152" s="626"/>
      <c r="F152" s="626"/>
    </row>
    <row r="153" spans="3:6" ht="12.75">
      <c r="C153" s="626"/>
      <c r="D153" s="626"/>
      <c r="E153" s="626"/>
      <c r="F153" s="626"/>
    </row>
    <row r="154" spans="3:6" ht="12.75">
      <c r="C154" s="626" t="s">
        <v>875</v>
      </c>
      <c r="D154" s="626"/>
      <c r="E154" s="626"/>
      <c r="F154" s="626"/>
    </row>
  </sheetData>
  <sheetProtection/>
  <mergeCells count="6">
    <mergeCell ref="C154:F154"/>
    <mergeCell ref="B5:D5"/>
    <mergeCell ref="B6:C6"/>
    <mergeCell ref="C153:F153"/>
    <mergeCell ref="C150:F150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F59 C29:F43 C132:F146 C62:F76 C81:F95 C98:F112 C115:F129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2009-01-30T17:24:31Z</cp:lastPrinted>
  <dcterms:created xsi:type="dcterms:W3CDTF">2000-06-29T12:02:40Z</dcterms:created>
  <dcterms:modified xsi:type="dcterms:W3CDTF">2009-01-30T17:55:04Z</dcterms:modified>
  <cp:category/>
  <cp:version/>
  <cp:contentType/>
  <cp:contentStatus/>
</cp:coreProperties>
</file>