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54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<sst xmlns="http://schemas.openxmlformats.org/spreadsheetml/2006/main" count="1053" uniqueCount="871">
  <si>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</si>
  <si>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</si>
  <si>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</si>
  <si>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</si>
  <si>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</si>
  <si>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</si>
  <si>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</si>
  <si>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</si>
  <si>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</si>
  <si>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</si>
  <si>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</si>
  <si>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</si>
  <si>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</si>
  <si>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</si>
  <si>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</si>
  <si>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</si>
  <si>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</si>
  <si>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</si>
  <si>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</si>
  <si>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</si>
  <si>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</si>
  <si>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</si>
  <si>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</si>
  <si>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</si>
  <si>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</si>
  <si>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</si>
  <si>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</si>
  <si>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</si>
  <si>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</si>
  <si>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</si>
  <si>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</si>
  <si>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</si>
  <si>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</si>
  <si>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</si>
  <si>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</si>
  <si>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</si>
  <si>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</si>
  <si>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</si>
  <si>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</si>
  <si>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</si>
  <si>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</si>
  <si>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</si>
  <si>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</si>
  <si>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</si>
  <si>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</si>
  <si>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</si>
  <si>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</si>
  <si>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</si>
  <si>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</si>
  <si>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</si>
  <si>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</si>
  <si>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</si>
  <si>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</si>
  <si>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</si>
  <si>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</si>
  <si>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</si>
  <si>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</si>
  <si>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</si>
  <si>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</si>
  <si>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</si>
  <si>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</si>
  <si>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</si>
  <si>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</si>
  <si>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</si>
  <si>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</si>
  <si>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</si>
  <si>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</si>
  <si>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</si>
  <si>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</si>
  <si>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</si>
  <si>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</si>
  <si>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</si>
  <si>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</si>
  <si>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</si>
  <si>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</si>
  <si>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</si>
  <si>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</si>
  <si>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</si>
  <si>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</si>
  <si>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</si>
  <si>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</si>
  <si>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</si>
  <si>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</si>
  <si>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</si>
  <si>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</si>
  <si>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</si>
  <si>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</si>
  <si>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</si>
  <si>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</si>
  <si>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</si>
  <si>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</si>
  <si>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</si>
  <si>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</si>
  <si>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</si>
  <si>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</si>
  <si>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</si>
  <si>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</si>
  <si>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</si>
  <si>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</si>
  <si>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</si>
  <si>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</si>
  <si>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</si>
  <si>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</si>
  <si>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</si>
  <si>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</si>
  <si>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</si>
  <si>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</si>
  <si>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</si>
  <si>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</si>
  <si>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</si>
  <si>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</si>
  <si>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</si>
  <si>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</si>
  <si>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</si>
  <si>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</si>
  <si>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</si>
  <si>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</si>
  <si>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</si>
  <si>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</si>
  <si>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</si>
  <si>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</si>
  <si>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</si>
  <si>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</si>
  <si>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</si>
  <si>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</si>
  <si>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</si>
  <si>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</si>
  <si>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</si>
  <si>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</si>
  <si>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</si>
  <si>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</si>
  <si>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</si>
  <si>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</si>
  <si>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</si>
  <si>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</si>
  <si>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</si>
  <si>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</si>
  <si>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</si>
  <si>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</si>
  <si>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</si>
  <si>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</si>
  <si>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</si>
  <si>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</si>
  <si>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</si>
  <si>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</si>
  <si>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</si>
  <si>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</si>
  <si>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</si>
  <si>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</si>
  <si>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</si>
  <si>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</si>
  <si>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</si>
  <si>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</si>
  <si>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</si>
  <si>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</si>
  <si>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</si>
  <si>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</si>
  <si>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</si>
  <si>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</si>
  <si>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</si>
  <si>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</si>
  <si>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</si>
  <si>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</si>
  <si>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</si>
  <si>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</si>
  <si>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</si>
  <si>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</si>
  <si>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</si>
  <si>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</si>
  <si>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</si>
  <si>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</si>
  <si>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</si>
  <si>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</si>
  <si>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</si>
  <si>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</si>
  <si>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</si>
  <si>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</si>
  <si>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</si>
  <si>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</si>
  <si>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</si>
  <si>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</si>
  <si>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</si>
  <si>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</si>
  <si>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</si>
  <si>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</si>
  <si>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</si>
  <si>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</si>
  <si>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</si>
  <si>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</si>
  <si>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</si>
  <si>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</si>
  <si>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</si>
  <si>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</si>
  <si>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</si>
  <si>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</si>
  <si>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</si>
  <si>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</si>
  <si>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</si>
  <si>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</si>
  <si>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</si>
  <si>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</si>
  <si>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</si>
  <si>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</si>
  <si>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</si>
  <si>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</si>
  <si>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</si>
  <si>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</si>
  <si>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</si>
  <si>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</si>
  <si>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</si>
  <si>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</si>
  <si>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</si>
  <si>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</si>
  <si>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</si>
  <si>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</si>
  <si>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</si>
  <si>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</si>
  <si>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</si>
  <si>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</si>
  <si>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</si>
  <si>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</si>
  <si>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</si>
  <si>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</si>
  <si>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</si>
  <si>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</si>
  <si>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</si>
  <si>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</si>
  <si>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</si>
  <si>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</si>
  <si>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</si>
  <si>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</si>
  <si>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</si>
  <si>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</si>
  <si>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</si>
  <si>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</si>
  <si>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</si>
  <si>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</si>
  <si>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</si>
  <si>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</si>
  <si>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</si>
  <si>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</si>
  <si>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</si>
  <si>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</si>
  <si>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</si>
  <si>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</si>
  <si>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</si>
  <si>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</si>
  <si>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</si>
  <si>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</si>
  <si>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</si>
  <si>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</si>
  <si>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</si>
  <si>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</si>
  <si>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</si>
  <si>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</si>
  <si>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</si>
  <si>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</si>
  <si>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</si>
  <si>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</si>
  <si>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</si>
  <si>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</si>
  <si>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</si>
  <si>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</si>
  <si>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</si>
  <si>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</si>
  <si>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</si>
  <si>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</si>
  <si>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</si>
  <si>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</si>
  <si>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</si>
  <si>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</si>
  <si>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</si>
  <si>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</si>
  <si>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</si>
  <si>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</si>
  <si>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</si>
  <si>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</si>
  <si>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</si>
  <si>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</si>
  <si>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</si>
  <si>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</si>
  <si>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</si>
  <si>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</si>
  <si>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</si>
  <si>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</si>
  <si>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</si>
  <si>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</si>
  <si>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</si>
  <si>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</si>
  <si>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</si>
  <si>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</si>
  <si>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</si>
  <si>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</si>
  <si>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</si>
  <si>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</si>
  <si>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</si>
  <si>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</si>
  <si>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</si>
  <si>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</si>
  <si>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</si>
  <si>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</si>
  <si>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</si>
  <si>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</si>
  <si>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</si>
  <si>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</si>
  <si>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</si>
  <si>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</si>
  <si>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</si>
  <si>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</si>
  <si>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</si>
  <si>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</si>
  <si>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</si>
  <si>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</si>
  <si>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</si>
  <si>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</si>
  <si>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</si>
  <si>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</si>
  <si>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</si>
  <si>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</si>
  <si>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</si>
  <si>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</si>
  <si>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</si>
  <si>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</si>
  <si>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</si>
  <si>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</si>
  <si>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</si>
  <si>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</si>
  <si>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</si>
  <si>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</si>
  <si>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</si>
  <si>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</si>
  <si>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</si>
  <si>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</si>
  <si>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</si>
  <si>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</si>
  <si>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</si>
  <si>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</si>
  <si>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</si>
  <si>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</si>
  <si>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</si>
  <si>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</si>
  <si>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</si>
  <si>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</si>
  <si>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</si>
  <si>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</si>
  <si>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</si>
  <si>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</si>
  <si>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</si>
  <si>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</si>
  <si>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</si>
  <si>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</si>
  <si>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</si>
  <si>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</si>
  <si>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</si>
  <si>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</si>
  <si>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</si>
  <si>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</si>
  <si>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</si>
  <si>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</si>
  <si>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</si>
  <si>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</si>
  <si>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</si>
  <si>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</si>
  <si>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</si>
  <si>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</si>
  <si>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</si>
  <si>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</si>
  <si>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</si>
  <si>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</si>
  <si>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</si>
  <si>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</si>
  <si>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</si>
  <si>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</si>
  <si>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</si>
  <si>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</si>
  <si>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</si>
  <si>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</si>
  <si>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</si>
  <si>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</si>
  <si>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</si>
  <si>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</si>
  <si>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</si>
  <si>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</si>
  <si>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</si>
  <si>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</si>
  <si>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</si>
  <si>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</si>
  <si>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</si>
  <si>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</si>
  <si>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</si>
  <si>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</si>
  <si>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</si>
  <si>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</si>
  <si>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</si>
  <si>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</si>
  <si>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</si>
  <si>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</si>
  <si>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</si>
  <si>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</si>
  <si>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</si>
  <si>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</si>
  <si>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</si>
  <si>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</si>
  <si>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</si>
  <si>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</si>
  <si>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</si>
  <si>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</si>
  <si>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</si>
  <si>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</si>
  <si>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</si>
  <si>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</si>
  <si>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</si>
  <si>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</si>
  <si>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</si>
  <si>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</si>
  <si>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</si>
  <si>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</si>
  <si>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</si>
  <si>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</si>
  <si>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</si>
  <si>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</si>
  <si>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</si>
  <si>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</si>
  <si>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</si>
  <si>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</si>
  <si>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</si>
  <si>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</si>
  <si>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</si>
  <si>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</si>
  <si>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</si>
  <si>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</si>
  <si>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</si>
  <si>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</si>
  <si>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</si>
  <si>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</si>
  <si>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</si>
  <si>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</si>
  <si>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</si>
  <si>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</si>
  <si>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</si>
  <si>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</si>
  <si>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</si>
  <si>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</si>
  <si>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</si>
  <si>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</si>
  <si>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</si>
  <si>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</si>
  <si>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</si>
  <si>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</si>
  <si>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</si>
  <si>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</si>
  <si>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</si>
  <si>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</si>
  <si>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</si>
  <si>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</si>
  <si>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</si>
  <si>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</si>
  <si>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</si>
  <si>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</si>
  <si>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</si>
  <si>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</si>
  <si>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</si>
  <si>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</si>
  <si>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</si>
  <si>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</si>
  <si>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</si>
  <si>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</si>
  <si>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</si>
  <si>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</si>
  <si>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</si>
  <si>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</si>
  <si>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</si>
  <si>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</si>
  <si>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</si>
  <si>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</si>
  <si>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</si>
  <si>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</si>
  <si>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</si>
  <si>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</si>
  <si>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</si>
  <si>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</si>
  <si>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</si>
  <si>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</si>
  <si>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</si>
  <si>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</si>
  <si>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</si>
  <si>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</si>
  <si>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</si>
  <si>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</si>
  <si>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</si>
  <si>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</si>
  <si>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</si>
  <si>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</si>
  <si>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</si>
  <si>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</si>
  <si>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</si>
  <si>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</si>
  <si>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</si>
  <si>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</si>
  <si>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</si>
  <si>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</si>
  <si>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</si>
  <si>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</si>
  <si>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</si>
  <si>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</si>
  <si>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</si>
  <si>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</si>
  <si>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</si>
  <si>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</si>
  <si>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</si>
  <si>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</si>
  <si>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</si>
  <si>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</si>
  <si>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</si>
  <si>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</si>
  <si>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</si>
  <si>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</si>
  <si>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</si>
  <si>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</si>
  <si>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</si>
  <si>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</si>
  <si>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</si>
  <si>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</si>
  <si>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</si>
  <si>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</si>
  <si>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</si>
  <si>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</si>
  <si>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</si>
  <si>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</si>
  <si>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</si>
  <si>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</si>
  <si>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</si>
  <si>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</si>
  <si>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</si>
  <si>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</si>
  <si>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</si>
  <si>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</si>
  <si>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</si>
  <si>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</si>
  <si>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</si>
  <si>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</si>
  <si>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</si>
  <si>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</si>
  <si>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</si>
  <si>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</si>
  <si>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</si>
  <si>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</si>
  <si>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</si>
  <si>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</si>
  <si>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</si>
  <si>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</si>
  <si>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</si>
  <si>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</si>
  <si>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</si>
  <si>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</si>
  <si>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</si>
  <si>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</si>
  <si>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</si>
  <si>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</si>
  <si>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</si>
  <si>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</si>
  <si>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</si>
  <si>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</si>
  <si>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</si>
  <si>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</si>
  <si>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</si>
  <si>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</si>
  <si>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</si>
  <si>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</si>
  <si>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</si>
  <si>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</si>
  <si>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</si>
  <si>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</si>
  <si>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</si>
  <si>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</si>
  <si>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</si>
  <si>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</si>
  <si>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</si>
  <si>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</si>
  <si>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</si>
  <si>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</si>
  <si>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</si>
  <si>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</si>
  <si>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</si>
  <si>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</si>
  <si>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</si>
  <si>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</si>
  <si>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</si>
  <si>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</si>
  <si>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</si>
  <si>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</si>
  <si>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</si>
  <si>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</si>
  <si>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</si>
  <si>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</si>
  <si>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</si>
  <si>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</si>
  <si>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</si>
  <si>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</si>
  <si>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</si>
  <si>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</si>
  <si>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</si>
  <si>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</si>
  <si>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</si>
  <si>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</si>
  <si>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</si>
  <si>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</si>
  <si>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</si>
  <si>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</si>
  <si>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</si>
  <si>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</si>
  <si>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</si>
  <si>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</si>
  <si>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</si>
  <si>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</si>
  <si>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</si>
  <si>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</si>
  <si>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</si>
  <si>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</si>
  <si>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</si>
  <si>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</si>
  <si>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</si>
  <si>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</si>
  <si>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</si>
  <si>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</si>
  <si>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</si>
  <si>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</si>
  <si>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</si>
  <si>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</si>
  <si>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</si>
  <si>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</si>
  <si>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</si>
  <si>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</si>
  <si>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</si>
  <si>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</si>
  <si>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</si>
  <si>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</si>
  <si>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</si>
  <si>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</si>
  <si>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</si>
  <si>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</si>
  <si>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</si>
  <si>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</si>
  <si>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</si>
  <si>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</si>
  <si>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</si>
  <si>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</si>
  <si>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</si>
  <si>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</si>
  <si>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</si>
  <si>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</si>
  <si>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</si>
  <si>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</si>
  <si>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</si>
  <si>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</si>
  <si>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</si>
  <si>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</si>
  <si>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</si>
  <si>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</si>
  <si>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</si>
  <si>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</si>
  <si>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</si>
  <si>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</si>
  <si>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</si>
  <si>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</si>
  <si>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</si>
  <si>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</si>
  <si>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</si>
  <si>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</si>
  <si>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</si>
  <si>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</si>
  <si>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</si>
  <si>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</si>
  <si>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</si>
  <si>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</si>
  <si>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</si>
  <si>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</si>
  <si>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</si>
  <si>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</si>
  <si>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</si>
  <si>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</si>
  <si>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</si>
  <si>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</si>
  <si>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</si>
  <si>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</si>
  <si>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</si>
  <si>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</si>
  <si>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</si>
  <si>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</si>
  <si>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</si>
  <si>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</si>
  <si>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</si>
  <si>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</si>
  <si>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</si>
  <si>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</si>
  <si>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</si>
  <si>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</si>
  <si>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</si>
  <si>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</si>
  <si>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</si>
  <si>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</si>
  <si>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</si>
  <si>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</si>
  <si>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</si>
  <si>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</si>
  <si>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</si>
  <si>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</si>
  <si>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</si>
  <si>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</si>
  <si>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</si>
  <si>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</si>
  <si>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</si>
  <si>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</si>
  <si>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</si>
  <si>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</si>
  <si>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</si>
  <si>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</si>
  <si>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</si>
  <si>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</si>
  <si>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</si>
  <si>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</si>
  <si>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</si>
  <si>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</si>
  <si>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</si>
  <si>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</si>
  <si>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</si>
  <si>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</si>
  <si>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</si>
  <si>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</si>
  <si>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</si>
  <si>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</si>
  <si>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</si>
  <si>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</si>
  <si>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</si>
  <si>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</si>
  <si>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</si>
  <si>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</si>
  <si>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</si>
  <si>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</si>
  <si>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</si>
  <si>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</si>
  <si>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</si>
  <si>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</si>
  <si>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</si>
  <si>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</si>
  <si>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</si>
  <si>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</si>
  <si>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</si>
  <si>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</si>
  <si>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</si>
  <si>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</si>
  <si>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</si>
  <si>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</si>
  <si>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</si>
  <si>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</si>
  <si>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</si>
  <si>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</si>
  <si>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</si>
  <si>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</si>
  <si>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</si>
  <si>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</si>
  <si>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</si>
  <si>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</si>
  <si>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</si>
  <si>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</si>
  <si>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</si>
  <si>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</si>
  <si>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</si>
  <si>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</si>
  <si>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</si>
  <si>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</si>
  <si>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</si>
  <si>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</si>
  <si>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</si>
  <si>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</si>
  <si>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</si>
  <si>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</si>
  <si>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</si>
  <si>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</si>
  <si>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</si>
  <si>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</si>
  <si>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</si>
  <si>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</si>
  <si>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</si>
  <si>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</si>
  <si>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</si>
  <si>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</si>
  <si>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</si>
  <si>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</si>
  <si>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</si>
  <si>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</si>
  <si>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</si>
  <si>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</si>
  <si>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</si>
  <si>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</si>
  <si>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</si>
  <si>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</si>
  <si>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</si>
  <si>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</si>
  <si>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</si>
  <si>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</si>
  <si>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</si>
  <si>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</si>
  <si>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</si>
  <si>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</si>
  <si>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</si>
  <si>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</si>
  <si>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</si>
  <si>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</si>
  <si>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</si>
  <si>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</si>
  <si>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</si>
  <si>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</si>
  <si>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</si>
  <si>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</si>
  <si>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</si>
  <si>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</si>
  <si>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</si>
  <si>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</si>
  <si>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</si>
  <si>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</si>
  <si>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</si>
  <si>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</si>
  <si>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</si>
  <si>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</si>
  <si>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</si>
  <si>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</si>
  <si>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</si>
  <si>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</si>
  <si>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</si>
  <si>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</si>
  <si>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</si>
  <si>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</si>
  <si>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</si>
  <si>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</si>
  <si>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</si>
  <si>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</si>
  <si>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</si>
  <si>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</si>
  <si>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</si>
  <si>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</si>
  <si>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</si>
  <si>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</si>
  <si>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</si>
  <si>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</si>
  <si>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</si>
  <si>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</si>
  <si>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</si>
  <si>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</si>
  <si>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</si>
  <si>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</si>
  <si>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</si>
  <si>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</si>
  <si>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</si>
  <si>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</si>
  <si>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</si>
  <si>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</si>
  <si>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</si>
  <si>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</si>
  <si>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</si>
  <si>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Валентин Карабашев</t>
  </si>
  <si>
    <t>Мария Николова</t>
  </si>
  <si>
    <t xml:space="preserve">                   Валентин Карабашев</t>
  </si>
  <si>
    <t xml:space="preserve">                   Мария Николова</t>
  </si>
  <si>
    <t>БУЛЛЕНД ИНВЕСТМЪНТС АДСИЦ</t>
  </si>
  <si>
    <t xml:space="preserve">Вид на отчета:неконсолидиран: </t>
  </si>
  <si>
    <t xml:space="preserve">Дата на съставяне:   17.04.2008г.                                    </t>
  </si>
  <si>
    <t>01.01.2008г.-30.06.2008г.</t>
  </si>
  <si>
    <t>Дата на съставяне: 14.07.2008г.</t>
  </si>
  <si>
    <t>14.07.2008г.</t>
  </si>
  <si>
    <t xml:space="preserve">Дата на съставяне:  14.07.2008г.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</si>
</sst>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0" fontId="10" fillId="0" borderId="0" xfId="22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68">
      <selection activeCell="A99" sqref="A99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0" t="s">
        <v>864</v>
      </c>
      <c r="F3" s="217" t="s">
        <v>2</v>
      </c>
      <c r="G3" s="172"/>
      <c r="H3" s="459">
        <v>131471738</v>
      </c>
    </row>
    <row r="4" spans="1:8" ht="15">
      <c r="A4" s="582" t="s">
        <v>865</v>
      </c>
      <c r="B4" s="586"/>
      <c r="C4" s="586"/>
      <c r="D4" s="586"/>
      <c r="E4" s="502"/>
      <c r="F4" s="584" t="s">
        <v>3</v>
      </c>
      <c r="G4" s="585"/>
      <c r="H4" s="459" t="s">
        <v>158</v>
      </c>
    </row>
    <row r="5" spans="1:8" ht="15">
      <c r="A5" s="582" t="s">
        <v>4</v>
      </c>
      <c r="B5" s="583"/>
      <c r="C5" s="583"/>
      <c r="D5" s="583"/>
      <c r="E5" s="503" t="s">
        <v>867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13018</v>
      </c>
      <c r="H11" s="152">
        <v>13018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13018</v>
      </c>
      <c r="H12" s="153">
        <v>13018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13018</v>
      </c>
      <c r="H17" s="154">
        <f>H11+H14+H15+H16</f>
        <v>13018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2111</v>
      </c>
      <c r="H19" s="152">
        <v>2111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9211</v>
      </c>
      <c r="D20" s="151">
        <v>7032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5</v>
      </c>
      <c r="D24" s="151">
        <v>5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2111</v>
      </c>
      <c r="H25" s="154">
        <f>H19+H20+H21</f>
        <v>2111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</v>
      </c>
      <c r="D26" s="151">
        <v>2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6</v>
      </c>
      <c r="D27" s="155">
        <f>SUM(D23:D26)</f>
        <v>7</v>
      </c>
      <c r="E27" s="253" t="s">
        <v>82</v>
      </c>
      <c r="F27" s="242" t="s">
        <v>83</v>
      </c>
      <c r="G27" s="154">
        <f>SUM(G28:G30)</f>
        <v>1178</v>
      </c>
      <c r="H27" s="154">
        <f>SUM(H28:H30)</f>
        <v>449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1178</v>
      </c>
      <c r="H28" s="152">
        <v>449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934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-69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1109</v>
      </c>
      <c r="H33" s="154">
        <f>H27+H31+H32</f>
        <v>1383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16238</v>
      </c>
      <c r="H36" s="154">
        <f>H25+H17+H33</f>
        <v>16512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>
        <v>660</v>
      </c>
      <c r="D49" s="151">
        <v>556</v>
      </c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660</v>
      </c>
      <c r="D51" s="155">
        <f>SUM(D47:D50)</f>
        <v>556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27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9877</v>
      </c>
      <c r="D55" s="155">
        <f>D19+D20+D21+D27+D32+D45+D51+D53+D54</f>
        <v>7595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19</v>
      </c>
      <c r="H61" s="154">
        <f>SUM(H62:H68)</f>
        <v>26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17</v>
      </c>
      <c r="H64" s="152">
        <v>24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2</v>
      </c>
      <c r="H68" s="152">
        <v>2</v>
      </c>
    </row>
    <row r="69" spans="1:8" ht="15">
      <c r="A69" s="235" t="s">
        <v>214</v>
      </c>
      <c r="B69" s="241" t="s">
        <v>215</v>
      </c>
      <c r="C69" s="151">
        <v>96</v>
      </c>
      <c r="D69" s="151">
        <v>71</v>
      </c>
      <c r="E69" s="251" t="s">
        <v>77</v>
      </c>
      <c r="F69" s="242" t="s">
        <v>216</v>
      </c>
      <c r="G69" s="152">
        <v>206</v>
      </c>
      <c r="H69" s="152"/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225</v>
      </c>
      <c r="H71" s="161">
        <f>H59+H60+H61+H69+H70</f>
        <v>26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253</v>
      </c>
      <c r="D72" s="151">
        <v>9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27</v>
      </c>
      <c r="D74" s="151">
        <v>26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376</v>
      </c>
      <c r="D75" s="155">
        <f>SUM(D67:D74)</f>
        <v>106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225</v>
      </c>
      <c r="H79" s="162">
        <f>H71+H74+H75+H76</f>
        <v>26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1958</v>
      </c>
      <c r="D82" s="151">
        <v>3970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1958</v>
      </c>
      <c r="D84" s="155">
        <f>D83+D82+D78</f>
        <v>3970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149</v>
      </c>
      <c r="D88" s="151">
        <v>167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4102</v>
      </c>
      <c r="D89" s="151">
        <v>4700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4252</v>
      </c>
      <c r="D91" s="155">
        <f>SUM(D87:D90)</f>
        <v>4867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6586</v>
      </c>
      <c r="D93" s="155">
        <f>D64+D75+D84+D91+D92</f>
        <v>8943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16463</v>
      </c>
      <c r="D94" s="164">
        <f>D93+D55</f>
        <v>16538</v>
      </c>
      <c r="E94" s="449" t="s">
        <v>269</v>
      </c>
      <c r="F94" s="289" t="s">
        <v>270</v>
      </c>
      <c r="G94" s="165">
        <f>G36+G39+G55+G79</f>
        <v>16463</v>
      </c>
      <c r="H94" s="165">
        <f>H36+H39+H55+H79</f>
        <v>16538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1" t="s">
        <v>272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 t="s">
        <v>861</v>
      </c>
      <c r="F99" s="170"/>
      <c r="G99" s="171"/>
      <c r="H99" s="172"/>
    </row>
    <row r="100" spans="1:5" ht="15" customHeight="1">
      <c r="A100" s="173"/>
      <c r="B100" s="173"/>
      <c r="C100" s="581"/>
      <c r="D100" s="581"/>
      <c r="E100" s="581"/>
    </row>
    <row r="101" ht="14.25">
      <c r="E101" s="45"/>
    </row>
    <row r="102" ht="12.75">
      <c r="E102" s="176"/>
    </row>
    <row r="104" spans="3:13" ht="14.25">
      <c r="C104" s="581" t="s">
        <v>853</v>
      </c>
      <c r="D104" s="581"/>
      <c r="E104" s="581"/>
      <c r="M104" s="157"/>
    </row>
    <row r="105" ht="14.25">
      <c r="E105" s="45" t="s">
        <v>860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C104:E104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7" header="0.17" footer="0.17"/>
  <pageSetup horizontalDpi="300" verticalDpi="300" orientation="portrait" paperSize="9" scale="4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19">
      <selection activeCell="H22" sqref="H22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625" style="543" customWidth="1"/>
    <col min="5" max="5" width="37.375" style="566" customWidth="1"/>
    <col min="6" max="6" width="9.00390625" style="566" customWidth="1"/>
    <col min="7" max="7" width="11.625" style="543" customWidth="1"/>
    <col min="8" max="8" width="13.125" style="543" customWidth="1"/>
    <col min="9" max="16384" width="9.37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90" t="str">
        <f>'справка №1-БАЛАНС'!E3</f>
        <v>БУЛЛЕНД ИНВЕСТМЪНТС АДСИЦ</v>
      </c>
      <c r="C2" s="590"/>
      <c r="D2" s="590"/>
      <c r="E2" s="590"/>
      <c r="F2" s="592" t="s">
        <v>2</v>
      </c>
      <c r="G2" s="592"/>
      <c r="H2" s="524">
        <f>'справка №1-БАЛАНС'!H3</f>
        <v>131471738</v>
      </c>
    </row>
    <row r="3" spans="1:8" ht="15">
      <c r="A3" s="465" t="s">
        <v>274</v>
      </c>
      <c r="B3" s="590">
        <f>'справка №1-БАЛАНС'!E4</f>
        <v>0</v>
      </c>
      <c r="C3" s="590"/>
      <c r="D3" s="590"/>
      <c r="E3" s="590"/>
      <c r="F3" s="544" t="s">
        <v>3</v>
      </c>
      <c r="G3" s="525"/>
      <c r="H3" s="525" t="str">
        <f>'справка №1-БАЛАНС'!H4</f>
        <v> </v>
      </c>
    </row>
    <row r="4" spans="1:8" ht="17.25" customHeight="1">
      <c r="A4" s="465" t="s">
        <v>4</v>
      </c>
      <c r="B4" s="591" t="str">
        <f>'справка №1-БАЛАНС'!E5</f>
        <v>01.01.2008г.-30.06.2008г.</v>
      </c>
      <c r="C4" s="591"/>
      <c r="D4" s="591"/>
      <c r="E4" s="314"/>
      <c r="F4" s="464"/>
      <c r="G4" s="542"/>
      <c r="H4" s="545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6"/>
      <c r="H7" s="546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6"/>
      <c r="H8" s="546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7" t="s">
        <v>285</v>
      </c>
      <c r="G9" s="548"/>
      <c r="H9" s="548"/>
    </row>
    <row r="10" spans="1:8" ht="12">
      <c r="A10" s="298" t="s">
        <v>286</v>
      </c>
      <c r="B10" s="299" t="s">
        <v>287</v>
      </c>
      <c r="C10" s="46">
        <v>207</v>
      </c>
      <c r="D10" s="46">
        <v>96</v>
      </c>
      <c r="E10" s="298" t="s">
        <v>288</v>
      </c>
      <c r="F10" s="547" t="s">
        <v>289</v>
      </c>
      <c r="G10" s="548"/>
      <c r="H10" s="548"/>
    </row>
    <row r="11" spans="1:8" ht="12">
      <c r="A11" s="298" t="s">
        <v>290</v>
      </c>
      <c r="B11" s="299" t="s">
        <v>291</v>
      </c>
      <c r="C11" s="46">
        <v>1</v>
      </c>
      <c r="D11" s="46"/>
      <c r="E11" s="300" t="s">
        <v>292</v>
      </c>
      <c r="F11" s="547" t="s">
        <v>293</v>
      </c>
      <c r="G11" s="548">
        <v>3</v>
      </c>
      <c r="H11" s="548"/>
    </row>
    <row r="12" spans="1:8" ht="12">
      <c r="A12" s="298" t="s">
        <v>294</v>
      </c>
      <c r="B12" s="299" t="s">
        <v>295</v>
      </c>
      <c r="C12" s="46">
        <v>23</v>
      </c>
      <c r="D12" s="46">
        <v>16</v>
      </c>
      <c r="E12" s="300" t="s">
        <v>77</v>
      </c>
      <c r="F12" s="547" t="s">
        <v>296</v>
      </c>
      <c r="G12" s="548"/>
      <c r="H12" s="548"/>
    </row>
    <row r="13" spans="1:18" ht="12">
      <c r="A13" s="298" t="s">
        <v>297</v>
      </c>
      <c r="B13" s="299" t="s">
        <v>298</v>
      </c>
      <c r="C13" s="46">
        <v>4</v>
      </c>
      <c r="D13" s="46">
        <v>4</v>
      </c>
      <c r="E13" s="301" t="s">
        <v>50</v>
      </c>
      <c r="F13" s="549" t="s">
        <v>299</v>
      </c>
      <c r="G13" s="546">
        <f>SUM(G9:G12)</f>
        <v>3</v>
      </c>
      <c r="H13" s="546">
        <f>SUM(H9:H12)</f>
        <v>0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24">
      <c r="A14" s="298" t="s">
        <v>300</v>
      </c>
      <c r="B14" s="299" t="s">
        <v>301</v>
      </c>
      <c r="C14" s="46"/>
      <c r="D14" s="46"/>
      <c r="E14" s="300"/>
      <c r="F14" s="550"/>
      <c r="G14" s="551"/>
      <c r="H14" s="551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2" t="s">
        <v>305</v>
      </c>
      <c r="G15" s="548"/>
      <c r="H15" s="548"/>
    </row>
    <row r="16" spans="1:8" ht="12">
      <c r="A16" s="298" t="s">
        <v>306</v>
      </c>
      <c r="B16" s="299" t="s">
        <v>307</v>
      </c>
      <c r="C16" s="47">
        <v>56</v>
      </c>
      <c r="D16" s="47">
        <v>8</v>
      </c>
      <c r="E16" s="298" t="s">
        <v>308</v>
      </c>
      <c r="F16" s="550" t="s">
        <v>309</v>
      </c>
      <c r="G16" s="553"/>
      <c r="H16" s="553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1"/>
      <c r="H17" s="551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1"/>
      <c r="H18" s="551"/>
    </row>
    <row r="19" spans="1:15" ht="12">
      <c r="A19" s="301" t="s">
        <v>50</v>
      </c>
      <c r="B19" s="303" t="s">
        <v>315</v>
      </c>
      <c r="C19" s="49">
        <f>SUM(C9:C15)+C16</f>
        <v>291</v>
      </c>
      <c r="D19" s="49">
        <f>SUM(D9:D15)+D16</f>
        <v>124</v>
      </c>
      <c r="E19" s="304" t="s">
        <v>316</v>
      </c>
      <c r="F19" s="550" t="s">
        <v>317</v>
      </c>
      <c r="G19" s="548">
        <v>196</v>
      </c>
      <c r="H19" s="548">
        <v>14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318</v>
      </c>
      <c r="F20" s="550" t="s">
        <v>319</v>
      </c>
      <c r="G20" s="548"/>
      <c r="H20" s="548"/>
    </row>
    <row r="21" spans="1:8" ht="24">
      <c r="A21" s="296" t="s">
        <v>320</v>
      </c>
      <c r="B21" s="305"/>
      <c r="C21" s="315"/>
      <c r="D21" s="315"/>
      <c r="E21" s="298" t="s">
        <v>321</v>
      </c>
      <c r="F21" s="550" t="s">
        <v>322</v>
      </c>
      <c r="G21" s="548">
        <v>24</v>
      </c>
      <c r="H21" s="548">
        <v>9</v>
      </c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0" t="s">
        <v>326</v>
      </c>
      <c r="G22" s="548"/>
      <c r="H22" s="548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0" t="s">
        <v>330</v>
      </c>
      <c r="G23" s="548"/>
      <c r="H23" s="548"/>
    </row>
    <row r="24" spans="1:18" ht="24">
      <c r="A24" s="298" t="s">
        <v>331</v>
      </c>
      <c r="B24" s="305" t="s">
        <v>332</v>
      </c>
      <c r="C24" s="46"/>
      <c r="D24" s="46"/>
      <c r="E24" s="301" t="s">
        <v>102</v>
      </c>
      <c r="F24" s="552" t="s">
        <v>333</v>
      </c>
      <c r="G24" s="546">
        <f>SUM(G19:G23)</f>
        <v>220</v>
      </c>
      <c r="H24" s="546">
        <f>SUM(H19:H23)</f>
        <v>23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77</v>
      </c>
      <c r="B25" s="305" t="s">
        <v>334</v>
      </c>
      <c r="C25" s="46">
        <v>1</v>
      </c>
      <c r="D25" s="46">
        <v>13</v>
      </c>
      <c r="E25" s="302"/>
      <c r="F25" s="304"/>
      <c r="G25" s="551"/>
      <c r="H25" s="551"/>
    </row>
    <row r="26" spans="1:14" ht="12">
      <c r="A26" s="301" t="s">
        <v>75</v>
      </c>
      <c r="B26" s="306" t="s">
        <v>335</v>
      </c>
      <c r="C26" s="49">
        <f>SUM(C22:C25)</f>
        <v>1</v>
      </c>
      <c r="D26" s="49">
        <f>SUM(D22:D25)</f>
        <v>13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24">
      <c r="A28" s="127" t="s">
        <v>336</v>
      </c>
      <c r="B28" s="293" t="s">
        <v>337</v>
      </c>
      <c r="C28" s="50">
        <f>C26+C19</f>
        <v>292</v>
      </c>
      <c r="D28" s="50">
        <f>D26+D19</f>
        <v>137</v>
      </c>
      <c r="E28" s="127" t="s">
        <v>338</v>
      </c>
      <c r="F28" s="552" t="s">
        <v>339</v>
      </c>
      <c r="G28" s="546">
        <f>G13+G15+G24</f>
        <v>223</v>
      </c>
      <c r="H28" s="546">
        <f>H13+H15+H24</f>
        <v>23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2" t="s">
        <v>343</v>
      </c>
      <c r="G30" s="53">
        <f>IF((C28-G28)&gt;0,C28-G28,0)</f>
        <v>69</v>
      </c>
      <c r="H30" s="53">
        <f>IF((D28-H28)&gt;0,D28-H28,0)</f>
        <v>114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849</v>
      </c>
      <c r="B31" s="306" t="s">
        <v>344</v>
      </c>
      <c r="C31" s="46"/>
      <c r="D31" s="46"/>
      <c r="E31" s="296" t="s">
        <v>852</v>
      </c>
      <c r="F31" s="550" t="s">
        <v>345</v>
      </c>
      <c r="G31" s="548"/>
      <c r="H31" s="548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0" t="s">
        <v>349</v>
      </c>
      <c r="G32" s="548"/>
      <c r="H32" s="548"/>
    </row>
    <row r="33" spans="1:18" ht="12">
      <c r="A33" s="128" t="s">
        <v>350</v>
      </c>
      <c r="B33" s="306" t="s">
        <v>351</v>
      </c>
      <c r="C33" s="49">
        <f>C28+C31+C32</f>
        <v>292</v>
      </c>
      <c r="D33" s="49">
        <f>D28+D31+D32</f>
        <v>137</v>
      </c>
      <c r="E33" s="127" t="s">
        <v>352</v>
      </c>
      <c r="F33" s="552" t="s">
        <v>353</v>
      </c>
      <c r="G33" s="53">
        <f>G32+G31+G28</f>
        <v>223</v>
      </c>
      <c r="H33" s="53">
        <f>H32+H31+H28</f>
        <v>23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2" t="s">
        <v>357</v>
      </c>
      <c r="G34" s="546">
        <f>IF((C33-G33)&gt;0,C33-G33,0)</f>
        <v>69</v>
      </c>
      <c r="H34" s="546">
        <f>IF((D33-H33)&gt;0,D33-H33,0)</f>
        <v>114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1"/>
      <c r="H36" s="551"/>
    </row>
    <row r="37" spans="1:8" ht="24">
      <c r="A37" s="309" t="s">
        <v>362</v>
      </c>
      <c r="B37" s="310" t="s">
        <v>363</v>
      </c>
      <c r="C37" s="430"/>
      <c r="D37" s="430"/>
      <c r="E37" s="308"/>
      <c r="F37" s="555"/>
      <c r="G37" s="551"/>
      <c r="H37" s="551"/>
    </row>
    <row r="38" spans="1:8" ht="12">
      <c r="A38" s="311" t="s">
        <v>364</v>
      </c>
      <c r="B38" s="310" t="s">
        <v>365</v>
      </c>
      <c r="C38" s="126"/>
      <c r="D38" s="126"/>
      <c r="E38" s="308"/>
      <c r="F38" s="555"/>
      <c r="G38" s="551"/>
      <c r="H38" s="551"/>
    </row>
    <row r="39" spans="1:18" ht="24">
      <c r="A39" s="312" t="s">
        <v>366</v>
      </c>
      <c r="B39" s="129" t="s">
        <v>367</v>
      </c>
      <c r="C39" s="458">
        <f>+IF((G33-C33-C35)&gt;0,G33-C33-C35,0)</f>
        <v>0</v>
      </c>
      <c r="D39" s="458">
        <f>+IF((H33-D33-D35)&gt;0,H33-D33-D35,0)</f>
        <v>0</v>
      </c>
      <c r="E39" s="313" t="s">
        <v>368</v>
      </c>
      <c r="F39" s="556" t="s">
        <v>369</v>
      </c>
      <c r="G39" s="557">
        <f>IF(G34&gt;0,IF(C35+G34&lt;0,0,C35+G34),IF(C34-C35&lt;0,C35-C34,0))</f>
        <v>69</v>
      </c>
      <c r="H39" s="557">
        <f>IF(H34&gt;0,IF(D35+H34&lt;0,0,D35+H34),IF(D34-D35&lt;0,D35-D34,0))</f>
        <v>114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6" t="s">
        <v>372</v>
      </c>
      <c r="G40" s="548"/>
      <c r="H40" s="548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69" t="s">
        <v>376</v>
      </c>
      <c r="G41" s="52">
        <f>IF(C39=0,IF(G39-G40&gt;0,G39-G40+C40,0),IF(C39-C40&lt;0,C40-C39+G40,0))</f>
        <v>69</v>
      </c>
      <c r="H41" s="52">
        <f>IF(D39=0,IF(H39-H40&gt;0,H39-H40+D40,0),IF(D39-D40&lt;0,D40-D39+H40,0))</f>
        <v>114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377</v>
      </c>
      <c r="B42" s="292" t="s">
        <v>378</v>
      </c>
      <c r="C42" s="53">
        <f>C33+C35+C39</f>
        <v>292</v>
      </c>
      <c r="D42" s="53">
        <f>D33+D35+D39</f>
        <v>137</v>
      </c>
      <c r="E42" s="128" t="s">
        <v>379</v>
      </c>
      <c r="F42" s="129" t="s">
        <v>380</v>
      </c>
      <c r="G42" s="53">
        <f>G39+G33</f>
        <v>292</v>
      </c>
      <c r="H42" s="53">
        <f>H39+H33</f>
        <v>137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76" t="s">
        <v>858</v>
      </c>
      <c r="B45" s="576"/>
      <c r="C45" s="576"/>
      <c r="D45" s="576"/>
      <c r="E45" s="576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1" t="s">
        <v>271</v>
      </c>
      <c r="B48" s="575" t="s">
        <v>869</v>
      </c>
      <c r="C48" s="427" t="s">
        <v>381</v>
      </c>
      <c r="D48" s="588"/>
      <c r="E48" s="588"/>
      <c r="F48" s="588"/>
      <c r="G48" s="588"/>
      <c r="H48" s="588"/>
      <c r="I48" s="542"/>
      <c r="J48" s="542"/>
      <c r="K48" s="542"/>
      <c r="L48" s="542"/>
      <c r="M48" s="542"/>
      <c r="N48" s="542"/>
      <c r="O48" s="542"/>
    </row>
    <row r="49" spans="1:8" ht="14.25">
      <c r="A49" s="559"/>
      <c r="B49" s="560"/>
      <c r="C49" s="425"/>
      <c r="D49" s="4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/>
      <c r="D50" s="589"/>
      <c r="E50" s="589"/>
      <c r="F50" s="589"/>
      <c r="G50" s="589"/>
      <c r="H50" s="589"/>
    </row>
    <row r="51" spans="1:8" ht="15">
      <c r="A51" s="562"/>
      <c r="B51" s="558"/>
      <c r="C51" s="581" t="s">
        <v>780</v>
      </c>
      <c r="D51" s="587"/>
      <c r="E51" s="587"/>
      <c r="F51" s="558"/>
      <c r="G51" s="561"/>
      <c r="H51" s="561"/>
    </row>
    <row r="52" spans="1:8" ht="14.25">
      <c r="A52" s="562"/>
      <c r="B52" s="558"/>
      <c r="C52" s="425"/>
      <c r="D52" s="45" t="s">
        <v>860</v>
      </c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8">
    <mergeCell ref="C51:E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6" right="0.17" top="0.49" bottom="0.19" header="0.49" footer="0.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32" sqref="C3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375" style="541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383</v>
      </c>
      <c r="B4" s="468" t="str">
        <f>'справка №1-БАЛАНС'!E3</f>
        <v>БУЛЛЕНД ИНВЕСТМЪНТС АДСИЦ</v>
      </c>
      <c r="C4" s="539" t="s">
        <v>2</v>
      </c>
      <c r="D4" s="539">
        <f>'справка №1-БАЛАНС'!H3</f>
        <v>131471738</v>
      </c>
      <c r="E4" s="323"/>
      <c r="F4" s="323"/>
    </row>
    <row r="5" spans="1:4" ht="15">
      <c r="A5" s="468" t="s">
        <v>274</v>
      </c>
      <c r="B5" s="468">
        <f>'справка №1-БАЛАНС'!E4</f>
        <v>0</v>
      </c>
      <c r="C5" s="540" t="s">
        <v>3</v>
      </c>
      <c r="D5" s="539" t="str">
        <f>'справка №1-БАЛАНС'!H4</f>
        <v> </v>
      </c>
    </row>
    <row r="6" spans="1:6" ht="12" customHeight="1">
      <c r="A6" s="469" t="s">
        <v>4</v>
      </c>
      <c r="B6" s="504" t="str">
        <f>'справка №1-БАЛАНС'!E5</f>
        <v>01.01.2008г.-30.06.2008г.</v>
      </c>
      <c r="C6" s="470"/>
      <c r="D6" s="471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/>
      <c r="D11" s="54">
        <v>-1164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>
        <v>-3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-27</v>
      </c>
      <c r="D13" s="54">
        <v>-40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-250</v>
      </c>
      <c r="D19" s="54">
        <v>-162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-280</v>
      </c>
      <c r="D20" s="55">
        <f>SUM(D10:D19)</f>
        <v>-1366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-2855</v>
      </c>
      <c r="D27" s="54">
        <v>-1630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339</v>
      </c>
      <c r="D28" s="54">
        <v>1612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2068</v>
      </c>
      <c r="D31" s="54">
        <v>-3418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-448</v>
      </c>
      <c r="D32" s="55">
        <f>SUM(D22:D31)</f>
        <v>-3436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9435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113</v>
      </c>
      <c r="D39" s="54">
        <v>-26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-23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113</v>
      </c>
      <c r="D42" s="55">
        <f>SUM(D34:D41)</f>
        <v>9386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-615</v>
      </c>
      <c r="D43" s="55">
        <f>D42+D32+D20</f>
        <v>4584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4867</v>
      </c>
      <c r="D44" s="132">
        <v>283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4252</v>
      </c>
      <c r="D45" s="55">
        <f>D44+D43</f>
        <v>4867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436"/>
      <c r="B50" s="436" t="s">
        <v>381</v>
      </c>
      <c r="C50" s="577"/>
      <c r="D50" s="577"/>
      <c r="G50" s="133"/>
      <c r="H50" s="133"/>
    </row>
    <row r="51" spans="1:8" ht="14.25">
      <c r="A51" s="45"/>
      <c r="B51" s="45" t="s">
        <v>863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77"/>
      <c r="D52" s="577"/>
      <c r="G52" s="133"/>
      <c r="H52" s="133"/>
    </row>
    <row r="53" spans="1:8" ht="14.25">
      <c r="A53" s="318"/>
      <c r="B53" s="45" t="s">
        <v>862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7" right="0.17" top="0.17" bottom="0.53" header="0.17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7">
      <selection activeCell="A38" sqref="A38"/>
    </sheetView>
  </sheetViews>
  <sheetFormatPr defaultColWidth="9.00390625" defaultRowHeight="12.75"/>
  <cols>
    <col min="1" max="1" width="48.50390625" style="537" customWidth="1"/>
    <col min="2" max="2" width="8.375" style="538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0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80" t="str">
        <f>'справка №1-БАЛАНС'!E3</f>
        <v>БУЛЛЕНД ИНВЕСТМЪНТС АДСИЦ</v>
      </c>
      <c r="C3" s="580"/>
      <c r="D3" s="580"/>
      <c r="E3" s="580"/>
      <c r="F3" s="580"/>
      <c r="G3" s="580"/>
      <c r="H3" s="580"/>
      <c r="I3" s="580"/>
      <c r="J3" s="474"/>
      <c r="K3" s="594" t="s">
        <v>2</v>
      </c>
      <c r="L3" s="594"/>
      <c r="M3" s="476">
        <f>'справка №1-БАЛАНС'!H3</f>
        <v>131471738</v>
      </c>
      <c r="N3" s="2"/>
    </row>
    <row r="4" spans="1:15" s="530" customFormat="1" ht="13.5" customHeight="1">
      <c r="A4" s="465" t="s">
        <v>460</v>
      </c>
      <c r="B4" s="580">
        <f>'справка №1-БАЛАНС'!E4</f>
        <v>0</v>
      </c>
      <c r="C4" s="580"/>
      <c r="D4" s="580"/>
      <c r="E4" s="580"/>
      <c r="F4" s="580"/>
      <c r="G4" s="580"/>
      <c r="H4" s="580"/>
      <c r="I4" s="580"/>
      <c r="J4" s="136"/>
      <c r="K4" s="595" t="s">
        <v>3</v>
      </c>
      <c r="L4" s="595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4</v>
      </c>
      <c r="B5" s="596" t="str">
        <f>'справка №1-БАЛАНС'!E5</f>
        <v>01.01.2008г.-30.06.2008г.</v>
      </c>
      <c r="C5" s="596"/>
      <c r="D5" s="596"/>
      <c r="E5" s="596"/>
      <c r="F5" s="477"/>
      <c r="G5" s="477"/>
      <c r="H5" s="477"/>
      <c r="I5" s="477"/>
      <c r="J5" s="477"/>
      <c r="K5" s="478"/>
      <c r="L5" s="325"/>
      <c r="M5" s="479" t="s">
        <v>5</v>
      </c>
      <c r="N5" s="4"/>
    </row>
    <row r="6" spans="1:14" s="531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1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13018</v>
      </c>
      <c r="D11" s="58">
        <f>'справка №1-БАЛАНС'!H19</f>
        <v>2111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1383</v>
      </c>
      <c r="J11" s="58">
        <f>'справка №1-БАЛАНС'!H29+'справка №1-БАЛАНС'!H32</f>
        <v>0</v>
      </c>
      <c r="K11" s="60"/>
      <c r="L11" s="344">
        <f>SUM(C11:K11)</f>
        <v>16512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13018</v>
      </c>
      <c r="D15" s="61">
        <f aca="true" t="shared" si="2" ref="D15:M15">D11+D12</f>
        <v>2111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1383</v>
      </c>
      <c r="J15" s="61">
        <f t="shared" si="2"/>
        <v>0</v>
      </c>
      <c r="K15" s="61">
        <f t="shared" si="2"/>
        <v>0</v>
      </c>
      <c r="L15" s="344">
        <f t="shared" si="1"/>
        <v>16512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-69</v>
      </c>
      <c r="K16" s="60"/>
      <c r="L16" s="344">
        <f t="shared" si="1"/>
        <v>-69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-205</v>
      </c>
      <c r="J17" s="62">
        <f>J18+J19</f>
        <v>0</v>
      </c>
      <c r="K17" s="62">
        <f t="shared" si="3"/>
        <v>0</v>
      </c>
      <c r="L17" s="344">
        <f t="shared" si="1"/>
        <v>-205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-205</v>
      </c>
      <c r="J18" s="60"/>
      <c r="K18" s="60"/>
      <c r="L18" s="344">
        <f t="shared" si="1"/>
        <v>-205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5">
        <v>0</v>
      </c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13018</v>
      </c>
      <c r="D29" s="59">
        <f aca="true" t="shared" si="6" ref="D29:M29">D17+D20+D21+D24+D28+D27+D15+D16</f>
        <v>2111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1178</v>
      </c>
      <c r="J29" s="59">
        <f t="shared" si="6"/>
        <v>-69</v>
      </c>
      <c r="K29" s="59">
        <f t="shared" si="6"/>
        <v>0</v>
      </c>
      <c r="L29" s="344">
        <f t="shared" si="1"/>
        <v>16238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13018</v>
      </c>
      <c r="D32" s="59">
        <f t="shared" si="7"/>
        <v>2111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1178</v>
      </c>
      <c r="J32" s="59">
        <f t="shared" si="7"/>
        <v>-69</v>
      </c>
      <c r="K32" s="59">
        <f t="shared" si="7"/>
        <v>0</v>
      </c>
      <c r="L32" s="344">
        <f t="shared" si="1"/>
        <v>16238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870</v>
      </c>
      <c r="B38" s="19"/>
      <c r="C38" s="15"/>
      <c r="D38" s="579" t="s">
        <v>521</v>
      </c>
      <c r="E38" s="579"/>
      <c r="F38" s="579"/>
      <c r="G38" s="579"/>
      <c r="H38" s="579"/>
      <c r="I38" s="579"/>
      <c r="J38" s="15" t="s">
        <v>854</v>
      </c>
      <c r="K38" s="15"/>
      <c r="L38" s="579"/>
      <c r="M38" s="579"/>
      <c r="N38" s="11"/>
    </row>
    <row r="39" spans="1:13" ht="14.25">
      <c r="A39" s="534"/>
      <c r="B39" s="535"/>
      <c r="C39" s="536"/>
      <c r="D39" s="536"/>
      <c r="E39" s="45" t="s">
        <v>861</v>
      </c>
      <c r="F39" s="536"/>
      <c r="G39" s="536"/>
      <c r="H39" s="536"/>
      <c r="I39" s="536"/>
      <c r="J39" s="536"/>
      <c r="K39" s="45" t="s">
        <v>860</v>
      </c>
      <c r="L39" s="348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53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17" bottom="0.16" header="0.17" footer="0.16"/>
  <pageSetup fitToHeight="1" fitToWidth="1" horizontalDpi="600" verticalDpi="600" orientation="landscape" paperSize="9" scale="9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БУЛЛЕНД ИНВЕСТМЪНТС АДСИЦ</v>
      </c>
      <c r="D2" s="611"/>
      <c r="E2" s="611"/>
      <c r="F2" s="611"/>
      <c r="G2" s="611"/>
      <c r="H2" s="611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131471738</v>
      </c>
      <c r="P2" s="481"/>
      <c r="Q2" s="481"/>
      <c r="R2" s="524"/>
    </row>
    <row r="3" spans="1:18" ht="15">
      <c r="A3" s="609" t="s">
        <v>4</v>
      </c>
      <c r="B3" s="610"/>
      <c r="C3" s="612" t="str">
        <f>'справка №1-БАЛАНС'!E5</f>
        <v>01.01.2008г.-30.06.2008г.</v>
      </c>
      <c r="D3" s="612"/>
      <c r="E3" s="612"/>
      <c r="F3" s="483"/>
      <c r="G3" s="483"/>
      <c r="H3" s="483"/>
      <c r="I3" s="483"/>
      <c r="J3" s="483"/>
      <c r="K3" s="483"/>
      <c r="L3" s="483"/>
      <c r="M3" s="601" t="s">
        <v>3</v>
      </c>
      <c r="N3" s="601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523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524</v>
      </c>
    </row>
    <row r="5" spans="1:18" s="100" customFormat="1" ht="30.75" customHeight="1">
      <c r="A5" s="602" t="s">
        <v>463</v>
      </c>
      <c r="B5" s="603"/>
      <c r="C5" s="606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9" t="s">
        <v>529</v>
      </c>
      <c r="R5" s="599" t="s">
        <v>530</v>
      </c>
    </row>
    <row r="6" spans="1:18" s="100" customFormat="1" ht="60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0"/>
      <c r="R6" s="600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36">
      <c r="A15" s="453" t="s">
        <v>855</v>
      </c>
      <c r="B15" s="374" t="s">
        <v>856</v>
      </c>
      <c r="C15" s="454" t="s">
        <v>857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7032</v>
      </c>
      <c r="E18" s="187">
        <v>2560</v>
      </c>
      <c r="F18" s="187">
        <v>381</v>
      </c>
      <c r="G18" s="74">
        <f t="shared" si="2"/>
        <v>9211</v>
      </c>
      <c r="H18" s="63"/>
      <c r="I18" s="63">
        <v>0</v>
      </c>
      <c r="J18" s="74">
        <f t="shared" si="3"/>
        <v>9211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9211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850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>
        <v>3970</v>
      </c>
      <c r="E37" s="189">
        <v>6432</v>
      </c>
      <c r="F37" s="189">
        <v>8444</v>
      </c>
      <c r="G37" s="74">
        <f t="shared" si="2"/>
        <v>1958</v>
      </c>
      <c r="H37" s="72"/>
      <c r="I37" s="72"/>
      <c r="J37" s="74">
        <f t="shared" si="3"/>
        <v>1958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1958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601</v>
      </c>
      <c r="D38" s="194">
        <f>D27+D32+D37</f>
        <v>3970</v>
      </c>
      <c r="E38" s="194">
        <f aca="true" t="shared" si="12" ref="E38:P38">E27+E32+E37</f>
        <v>6432</v>
      </c>
      <c r="F38" s="194">
        <f t="shared" si="12"/>
        <v>8444</v>
      </c>
      <c r="G38" s="74">
        <f t="shared" si="2"/>
        <v>1958</v>
      </c>
      <c r="H38" s="75">
        <f t="shared" si="12"/>
        <v>0</v>
      </c>
      <c r="I38" s="75">
        <f t="shared" si="12"/>
        <v>0</v>
      </c>
      <c r="J38" s="74">
        <f t="shared" si="3"/>
        <v>1958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1958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602</v>
      </c>
      <c r="B39" s="370" t="s">
        <v>603</v>
      </c>
      <c r="C39" s="369" t="s">
        <v>604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11002</v>
      </c>
      <c r="E40" s="438">
        <f>E17+E18+E19+E25+E38+E39</f>
        <v>8992</v>
      </c>
      <c r="F40" s="438">
        <f aca="true" t="shared" si="13" ref="F40:R40">F17+F18+F19+F25+F38+F39</f>
        <v>8825</v>
      </c>
      <c r="G40" s="438">
        <f t="shared" si="13"/>
        <v>11169</v>
      </c>
      <c r="H40" s="438">
        <f t="shared" si="13"/>
        <v>0</v>
      </c>
      <c r="I40" s="438">
        <f t="shared" si="13"/>
        <v>0</v>
      </c>
      <c r="J40" s="438">
        <f t="shared" si="13"/>
        <v>11169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11169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870</v>
      </c>
      <c r="C44" s="354"/>
      <c r="D44" s="355"/>
      <c r="E44" s="355"/>
      <c r="F44" s="355"/>
      <c r="G44" s="351"/>
      <c r="H44" s="356" t="s">
        <v>381</v>
      </c>
      <c r="I44" s="356"/>
      <c r="J44" s="356"/>
      <c r="K44" s="608"/>
      <c r="L44" s="608"/>
      <c r="M44" s="608"/>
      <c r="N44" s="608"/>
      <c r="O44" s="597" t="s">
        <v>780</v>
      </c>
      <c r="P44" s="598"/>
      <c r="Q44" s="598"/>
      <c r="R44" s="598"/>
    </row>
    <row r="45" spans="1:18" ht="14.25">
      <c r="A45" s="349"/>
      <c r="B45" s="349"/>
      <c r="C45" s="349"/>
      <c r="D45" s="529"/>
      <c r="E45" s="529"/>
      <c r="F45" s="529"/>
      <c r="G45" s="349"/>
      <c r="H45" s="349"/>
      <c r="I45" s="349"/>
      <c r="J45" s="45" t="s">
        <v>861</v>
      </c>
      <c r="K45" s="349"/>
      <c r="L45" s="349"/>
      <c r="M45" s="349"/>
      <c r="N45" s="349"/>
      <c r="O45" s="349"/>
      <c r="P45" s="45" t="s">
        <v>860</v>
      </c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8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77">
      <selection activeCell="A94" sqref="A94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4" t="s">
        <v>608</v>
      </c>
      <c r="B1" s="614"/>
      <c r="C1" s="614"/>
      <c r="D1" s="614"/>
      <c r="E1" s="614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383</v>
      </c>
      <c r="B3" s="618" t="str">
        <f>'справка №1-БАЛАНС'!E3</f>
        <v>БУЛЛЕНД ИНВЕСТМЪНТС АДСИЦ</v>
      </c>
      <c r="C3" s="619"/>
      <c r="D3" s="524" t="s">
        <v>2</v>
      </c>
      <c r="E3" s="107">
        <f>'справка №1-БАЛАНС'!H3</f>
        <v>131471738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4</v>
      </c>
      <c r="B4" s="615" t="str">
        <f>'справка №1-БАЛАНС'!E5</f>
        <v>01.01.2008г.-30.06.2008г.</v>
      </c>
      <c r="C4" s="616"/>
      <c r="D4" s="525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609</v>
      </c>
      <c r="B5" s="494"/>
      <c r="C5" s="495"/>
      <c r="D5" s="107"/>
      <c r="E5" s="496" t="s">
        <v>610</v>
      </c>
    </row>
    <row r="6" spans="1:14" s="100" customFormat="1" ht="24">
      <c r="A6" s="389" t="s">
        <v>463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24">
      <c r="A10" s="393" t="s">
        <v>617</v>
      </c>
      <c r="B10" s="395"/>
      <c r="C10" s="104"/>
      <c r="D10" s="104"/>
      <c r="E10" s="120"/>
      <c r="F10" s="106"/>
    </row>
    <row r="11" spans="1:15" ht="24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24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638</v>
      </c>
      <c r="B23" s="399"/>
      <c r="C23" s="119"/>
      <c r="D23" s="104"/>
      <c r="E23" s="120"/>
      <c r="F23" s="106"/>
    </row>
    <row r="24" spans="1:15" ht="24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96</v>
      </c>
      <c r="D29" s="108">
        <v>96</v>
      </c>
      <c r="E29" s="120">
        <f t="shared" si="0"/>
        <v>0</v>
      </c>
      <c r="F29" s="106"/>
    </row>
    <row r="30" spans="1:6" ht="24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253</v>
      </c>
      <c r="D33" s="105">
        <f>SUM(D34:D37)</f>
        <v>253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253</v>
      </c>
      <c r="D35" s="108">
        <v>253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27</v>
      </c>
      <c r="D38" s="105">
        <f>SUM(D39:D42)</f>
        <v>27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27</v>
      </c>
      <c r="D42" s="108">
        <v>27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376</v>
      </c>
      <c r="D43" s="104">
        <f>D24+D28+D29+D31+D30+D32+D33+D38</f>
        <v>376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376</v>
      </c>
      <c r="D44" s="103">
        <f>D43+D21+D19+D9</f>
        <v>376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36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24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36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19</v>
      </c>
      <c r="D85" s="104">
        <f>SUM(D86:D90)+D94</f>
        <v>19</v>
      </c>
      <c r="E85" s="104">
        <f>SUM(E86:E90)+E94</f>
        <v>0</v>
      </c>
      <c r="F85" s="104">
        <f>SUM(F86:F90)+F94</f>
        <v>19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17</v>
      </c>
      <c r="D87" s="108">
        <v>17</v>
      </c>
      <c r="E87" s="119">
        <f t="shared" si="1"/>
        <v>0</v>
      </c>
      <c r="F87" s="108">
        <v>17</v>
      </c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/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2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2</v>
      </c>
      <c r="D93" s="108">
        <v>2</v>
      </c>
      <c r="E93" s="119">
        <f t="shared" si="1"/>
        <v>0</v>
      </c>
      <c r="F93" s="108">
        <v>2</v>
      </c>
    </row>
    <row r="94" spans="1:6" ht="24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206</v>
      </c>
      <c r="D95" s="108">
        <v>206</v>
      </c>
      <c r="E95" s="119">
        <f t="shared" si="1"/>
        <v>0</v>
      </c>
      <c r="F95" s="110">
        <v>206</v>
      </c>
    </row>
    <row r="96" spans="1:16" ht="12">
      <c r="A96" s="398" t="s">
        <v>761</v>
      </c>
      <c r="B96" s="407" t="s">
        <v>762</v>
      </c>
      <c r="C96" s="104">
        <f>C85+C80+C75+C71+C95</f>
        <v>225</v>
      </c>
      <c r="D96" s="104">
        <f>D85+D80+D75+D71+D95</f>
        <v>225</v>
      </c>
      <c r="E96" s="104">
        <f>E85+E80+E75+E71+E95</f>
        <v>0</v>
      </c>
      <c r="F96" s="104">
        <f>F85+F80+F75+F71+F95</f>
        <v>225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225</v>
      </c>
      <c r="D97" s="104">
        <f>D96+D68+D66</f>
        <v>225</v>
      </c>
      <c r="E97" s="104">
        <f>E96+E68+E66</f>
        <v>0</v>
      </c>
      <c r="F97" s="104">
        <f>F96+F68+F66</f>
        <v>225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779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870</v>
      </c>
      <c r="B109" s="617"/>
      <c r="C109" s="574" t="s">
        <v>381</v>
      </c>
      <c r="D109" s="574"/>
      <c r="E109" s="574"/>
      <c r="F109" s="574"/>
    </row>
    <row r="110" spans="1:6" ht="14.25">
      <c r="A110" s="385"/>
      <c r="B110" s="386"/>
      <c r="C110" s="385"/>
      <c r="D110" s="45" t="s">
        <v>861</v>
      </c>
      <c r="E110" s="385"/>
      <c r="F110" s="387"/>
    </row>
    <row r="111" spans="1:6" ht="12">
      <c r="A111" s="385"/>
      <c r="B111" s="386"/>
      <c r="C111" s="573"/>
      <c r="D111" s="573"/>
      <c r="E111" s="573"/>
      <c r="F111" s="573"/>
    </row>
    <row r="112" spans="1:6" ht="14.25">
      <c r="A112" s="349"/>
      <c r="B112" s="388"/>
      <c r="C112" s="349"/>
      <c r="D112" s="45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573" t="s">
        <v>780</v>
      </c>
      <c r="D114" s="349"/>
      <c r="E114" s="349"/>
      <c r="F114" s="349"/>
    </row>
    <row r="115" spans="1:6" ht="14.25">
      <c r="A115" s="349"/>
      <c r="B115" s="388"/>
      <c r="C115" s="349"/>
      <c r="D115" s="45" t="s">
        <v>860</v>
      </c>
      <c r="E115" s="349"/>
      <c r="F115" s="349"/>
    </row>
  </sheetData>
  <sheetProtection password="CF7A" sheet="1" objects="1" scenarios="1"/>
  <mergeCells count="5"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:C30"/>
    </sheetView>
  </sheetViews>
  <sheetFormatPr defaultColWidth="9.00390625" defaultRowHeight="12.75"/>
  <cols>
    <col min="1" max="1" width="52.625" style="107" customWidth="1"/>
    <col min="2" max="2" width="9.125" style="522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383</v>
      </c>
      <c r="B4" s="620" t="str">
        <f>'справка №1-БАЛАНС'!E3</f>
        <v>БУЛЛЕНД ИНВЕСТМЪНТС АДСИЦ</v>
      </c>
      <c r="C4" s="620"/>
      <c r="D4" s="620"/>
      <c r="E4" s="620"/>
      <c r="F4" s="620"/>
      <c r="G4" s="626" t="s">
        <v>2</v>
      </c>
      <c r="H4" s="626"/>
      <c r="I4" s="498">
        <f>'справка №1-БАЛАНС'!H3</f>
        <v>131471738</v>
      </c>
    </row>
    <row r="5" spans="1:9" ht="15">
      <c r="A5" s="499" t="s">
        <v>4</v>
      </c>
      <c r="B5" s="621" t="str">
        <f>'справка №1-БАЛАНС'!E5</f>
        <v>01.01.2008г.-30.06.2008г.</v>
      </c>
      <c r="C5" s="621"/>
      <c r="D5" s="621"/>
      <c r="E5" s="621"/>
      <c r="F5" s="621"/>
      <c r="G5" s="624" t="s">
        <v>3</v>
      </c>
      <c r="H5" s="625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783</v>
      </c>
    </row>
    <row r="7" spans="1:9" s="518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8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9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806</v>
      </c>
      <c r="B21" s="90" t="s">
        <v>807</v>
      </c>
      <c r="C21" s="98">
        <v>516</v>
      </c>
      <c r="D21" s="98"/>
      <c r="E21" s="98"/>
      <c r="F21" s="98">
        <v>831</v>
      </c>
      <c r="G21" s="98"/>
      <c r="H21" s="98"/>
      <c r="I21" s="434">
        <f t="shared" si="0"/>
        <v>831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810</v>
      </c>
      <c r="B23" s="90" t="s">
        <v>811</v>
      </c>
      <c r="C23" s="98">
        <v>1084000</v>
      </c>
      <c r="D23" s="98"/>
      <c r="E23" s="98"/>
      <c r="F23" s="98">
        <v>1127</v>
      </c>
      <c r="G23" s="98"/>
      <c r="H23" s="98"/>
      <c r="I23" s="434">
        <f t="shared" si="0"/>
        <v>1127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581</v>
      </c>
      <c r="B26" s="92" t="s">
        <v>816</v>
      </c>
      <c r="C26" s="85">
        <f aca="true" t="shared" si="2" ref="C26:H26">SUM(C19:C25)</f>
        <v>1084516</v>
      </c>
      <c r="D26" s="85">
        <f t="shared" si="2"/>
        <v>0</v>
      </c>
      <c r="E26" s="85">
        <f t="shared" si="2"/>
        <v>0</v>
      </c>
      <c r="F26" s="85">
        <f t="shared" si="2"/>
        <v>1958</v>
      </c>
      <c r="G26" s="85">
        <f t="shared" si="2"/>
        <v>0</v>
      </c>
      <c r="H26" s="85">
        <f t="shared" si="2"/>
        <v>0</v>
      </c>
      <c r="I26" s="434">
        <f t="shared" si="0"/>
        <v>1958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24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35" t="s">
        <v>870</v>
      </c>
      <c r="B30" s="623"/>
      <c r="C30" s="623"/>
      <c r="D30" s="457" t="s">
        <v>818</v>
      </c>
      <c r="E30" s="622"/>
      <c r="F30" s="622"/>
      <c r="G30" s="622"/>
      <c r="H30" s="420" t="s">
        <v>780</v>
      </c>
      <c r="I30" s="622"/>
      <c r="J30" s="622"/>
    </row>
    <row r="31" spans="1:9" s="519" customFormat="1" ht="14.25">
      <c r="A31" s="349"/>
      <c r="B31" s="388"/>
      <c r="C31" s="349"/>
      <c r="D31" s="521"/>
      <c r="E31" s="45" t="s">
        <v>861</v>
      </c>
      <c r="F31" s="521"/>
      <c r="G31" s="521"/>
      <c r="H31" s="521"/>
      <c r="I31" s="45" t="s">
        <v>860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43"/>
  <sheetViews>
    <sheetView workbookViewId="0" topLeftCell="A10">
      <selection activeCell="A39" sqref="A39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625" style="507" customWidth="1"/>
    <col min="4" max="4" width="20.125" style="507" customWidth="1"/>
    <col min="5" max="5" width="23.625" style="507" customWidth="1"/>
    <col min="6" max="6" width="19.625" style="507" customWidth="1"/>
    <col min="7" max="16384" width="10.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БУЛЛЕНД ИНВЕСТМЪНТС АДСИЦ</v>
      </c>
      <c r="C5" s="627"/>
      <c r="D5" s="627"/>
      <c r="E5" s="568" t="s">
        <v>2</v>
      </c>
      <c r="F5" s="451">
        <f>'справка №1-БАЛАНС'!H3</f>
        <v>131471738</v>
      </c>
    </row>
    <row r="6" spans="1:13" ht="15" customHeight="1">
      <c r="A6" s="27" t="s">
        <v>821</v>
      </c>
      <c r="B6" s="628" t="str">
        <f>'справка №1-БАЛАНС'!E5</f>
        <v>01.01.2008г.-30.06.2008г.</v>
      </c>
      <c r="C6" s="628"/>
      <c r="D6" s="508"/>
      <c r="E6" s="567" t="s">
        <v>3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3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564</v>
      </c>
      <c r="B13" s="39" t="s">
        <v>830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4"/>
      <c r="H13" s="514"/>
      <c r="I13" s="514"/>
      <c r="J13" s="514"/>
      <c r="K13" s="514"/>
      <c r="L13" s="514"/>
      <c r="M13" s="514"/>
      <c r="N13" s="514"/>
      <c r="O13" s="514"/>
      <c r="P13" s="514"/>
    </row>
    <row r="14" spans="1:6" ht="16.5" customHeight="1">
      <c r="A14" s="36" t="s">
        <v>831</v>
      </c>
      <c r="B14" s="40"/>
      <c r="C14" s="429"/>
      <c r="D14" s="429"/>
      <c r="E14" s="429"/>
      <c r="F14" s="442"/>
    </row>
    <row r="15" spans="1:6" ht="12.75">
      <c r="A15" s="36" t="s">
        <v>543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581</v>
      </c>
      <c r="B16" s="39" t="s">
        <v>832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4"/>
      <c r="H16" s="514"/>
      <c r="I16" s="514"/>
      <c r="J16" s="514"/>
      <c r="K16" s="514"/>
      <c r="L16" s="514"/>
      <c r="M16" s="514"/>
      <c r="N16" s="514"/>
      <c r="O16" s="514"/>
      <c r="P16" s="514"/>
    </row>
    <row r="17" spans="1:6" ht="12.75" customHeight="1">
      <c r="A17" s="36" t="s">
        <v>833</v>
      </c>
      <c r="B17" s="40"/>
      <c r="C17" s="429"/>
      <c r="D17" s="429"/>
      <c r="E17" s="429"/>
      <c r="F17" s="442"/>
    </row>
    <row r="18" spans="1:6" ht="12.75">
      <c r="A18" s="36" t="s">
        <v>543</v>
      </c>
      <c r="B18" s="40"/>
      <c r="C18" s="441"/>
      <c r="D18" s="441"/>
      <c r="E18" s="441"/>
      <c r="F18" s="443">
        <f>C18-E18</f>
        <v>0</v>
      </c>
    </row>
    <row r="19" spans="1:16" ht="12" customHeight="1">
      <c r="A19" s="38" t="s">
        <v>600</v>
      </c>
      <c r="B19" s="39" t="s">
        <v>834</v>
      </c>
      <c r="C19" s="429">
        <f>SUM(C18:C18)</f>
        <v>0</v>
      </c>
      <c r="D19" s="429"/>
      <c r="E19" s="429">
        <f>SUM(E18:E18)</f>
        <v>0</v>
      </c>
      <c r="F19" s="442">
        <f>SUM(F18:F18)</f>
        <v>0</v>
      </c>
      <c r="G19" s="514"/>
      <c r="H19" s="514"/>
      <c r="I19" s="514"/>
      <c r="J19" s="514"/>
      <c r="K19" s="514"/>
      <c r="L19" s="514"/>
      <c r="M19" s="514"/>
      <c r="N19" s="514"/>
      <c r="O19" s="514"/>
      <c r="P19" s="514"/>
    </row>
    <row r="20" spans="1:6" ht="18.75" customHeight="1">
      <c r="A20" s="36" t="s">
        <v>835</v>
      </c>
      <c r="B20" s="40"/>
      <c r="C20" s="429"/>
      <c r="D20" s="429"/>
      <c r="E20" s="429"/>
      <c r="F20" s="442"/>
    </row>
    <row r="21" spans="1:6" ht="12.75">
      <c r="A21" s="36" t="s">
        <v>543</v>
      </c>
      <c r="B21" s="40"/>
      <c r="C21" s="441"/>
      <c r="D21" s="441"/>
      <c r="E21" s="441"/>
      <c r="F21" s="443">
        <f>C21-E21</f>
        <v>0</v>
      </c>
    </row>
    <row r="22" spans="1:16" ht="14.25" customHeight="1">
      <c r="A22" s="38" t="s">
        <v>836</v>
      </c>
      <c r="B22" s="39" t="s">
        <v>837</v>
      </c>
      <c r="C22" s="429">
        <f>SUM(C21:C21)</f>
        <v>0</v>
      </c>
      <c r="D22" s="429"/>
      <c r="E22" s="429">
        <f>SUM(E21:E21)</f>
        <v>0</v>
      </c>
      <c r="F22" s="442">
        <f>SUM(F21:F21)</f>
        <v>0</v>
      </c>
      <c r="G22" s="514"/>
      <c r="H22" s="514"/>
      <c r="I22" s="514"/>
      <c r="J22" s="514"/>
      <c r="K22" s="514"/>
      <c r="L22" s="514"/>
      <c r="M22" s="514"/>
      <c r="N22" s="514"/>
      <c r="O22" s="514"/>
      <c r="P22" s="514"/>
    </row>
    <row r="23" spans="1:16" ht="20.25" customHeight="1">
      <c r="A23" s="41" t="s">
        <v>838</v>
      </c>
      <c r="B23" s="39" t="s">
        <v>839</v>
      </c>
      <c r="C23" s="429">
        <f>C22+C19+C16+C13</f>
        <v>0</v>
      </c>
      <c r="D23" s="429"/>
      <c r="E23" s="429">
        <f>E22+E19+E16+E13</f>
        <v>0</v>
      </c>
      <c r="F23" s="442">
        <f>F22+F19+F16+F13</f>
        <v>0</v>
      </c>
      <c r="G23" s="514"/>
      <c r="H23" s="514"/>
      <c r="I23" s="514"/>
      <c r="J23" s="514"/>
      <c r="K23" s="514"/>
      <c r="L23" s="514"/>
      <c r="M23" s="514"/>
      <c r="N23" s="514"/>
      <c r="O23" s="514"/>
      <c r="P23" s="514"/>
    </row>
    <row r="24" spans="1:6" ht="15" customHeight="1">
      <c r="A24" s="34" t="s">
        <v>840</v>
      </c>
      <c r="B24" s="39"/>
      <c r="C24" s="429"/>
      <c r="D24" s="429"/>
      <c r="E24" s="429"/>
      <c r="F24" s="442"/>
    </row>
    <row r="25" spans="1:6" ht="14.25" customHeight="1">
      <c r="A25" s="36" t="s">
        <v>828</v>
      </c>
      <c r="B25" s="40"/>
      <c r="C25" s="429"/>
      <c r="D25" s="429"/>
      <c r="E25" s="429"/>
      <c r="F25" s="442"/>
    </row>
    <row r="26" spans="1:6" ht="12.75">
      <c r="A26" s="36" t="s">
        <v>829</v>
      </c>
      <c r="B26" s="40"/>
      <c r="C26" s="441"/>
      <c r="D26" s="441"/>
      <c r="E26" s="441"/>
      <c r="F26" s="443">
        <f>C26-E26</f>
        <v>0</v>
      </c>
    </row>
    <row r="27" spans="1:16" ht="15" customHeight="1">
      <c r="A27" s="38" t="s">
        <v>564</v>
      </c>
      <c r="B27" s="39" t="s">
        <v>841</v>
      </c>
      <c r="C27" s="429">
        <f>SUM(C26:C26)</f>
        <v>0</v>
      </c>
      <c r="D27" s="429"/>
      <c r="E27" s="429">
        <f>SUM(E26:E26)</f>
        <v>0</v>
      </c>
      <c r="F27" s="442">
        <f>SUM(F26:F26)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5.7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16" ht="11.25" customHeight="1">
      <c r="A30" s="38" t="s">
        <v>581</v>
      </c>
      <c r="B30" s="39" t="s">
        <v>842</v>
      </c>
      <c r="C30" s="429">
        <f>SUM(C29:C29)</f>
        <v>0</v>
      </c>
      <c r="D30" s="429"/>
      <c r="E30" s="429">
        <f>SUM(E29:E29)</f>
        <v>0</v>
      </c>
      <c r="F30" s="442">
        <f>SUM(F29:F29)</f>
        <v>0</v>
      </c>
      <c r="G30" s="514"/>
      <c r="H30" s="514"/>
      <c r="I30" s="514"/>
      <c r="J30" s="514"/>
      <c r="K30" s="514"/>
      <c r="L30" s="514"/>
      <c r="M30" s="514"/>
      <c r="N30" s="514"/>
      <c r="O30" s="514"/>
      <c r="P30" s="514"/>
    </row>
    <row r="31" spans="1:6" ht="15" customHeight="1">
      <c r="A31" s="36" t="s">
        <v>833</v>
      </c>
      <c r="B31" s="40"/>
      <c r="C31" s="429"/>
      <c r="D31" s="429"/>
      <c r="E31" s="429"/>
      <c r="F31" s="442"/>
    </row>
    <row r="32" spans="1:6" ht="12.75">
      <c r="A32" s="36" t="s">
        <v>543</v>
      </c>
      <c r="B32" s="40"/>
      <c r="C32" s="441"/>
      <c r="D32" s="441"/>
      <c r="E32" s="441"/>
      <c r="F32" s="443">
        <f>C32-E32</f>
        <v>0</v>
      </c>
    </row>
    <row r="33" spans="1:16" ht="15.75" customHeight="1">
      <c r="A33" s="38" t="s">
        <v>600</v>
      </c>
      <c r="B33" s="39" t="s">
        <v>843</v>
      </c>
      <c r="C33" s="429">
        <f>SUM(C32:C32)</f>
        <v>0</v>
      </c>
      <c r="D33" s="429"/>
      <c r="E33" s="429">
        <f>SUM(E32:E32)</f>
        <v>0</v>
      </c>
      <c r="F33" s="442">
        <f>SUM(F32:F32)</f>
        <v>0</v>
      </c>
      <c r="G33" s="514"/>
      <c r="H33" s="514"/>
      <c r="I33" s="514"/>
      <c r="J33" s="514"/>
      <c r="K33" s="514"/>
      <c r="L33" s="514"/>
      <c r="M33" s="514"/>
      <c r="N33" s="514"/>
      <c r="O33" s="514"/>
      <c r="P33" s="514"/>
    </row>
    <row r="34" spans="1:6" ht="12.75" customHeight="1">
      <c r="A34" s="36" t="s">
        <v>835</v>
      </c>
      <c r="B34" s="40"/>
      <c r="C34" s="429"/>
      <c r="D34" s="429"/>
      <c r="E34" s="429"/>
      <c r="F34" s="442"/>
    </row>
    <row r="35" spans="1:6" ht="12.75">
      <c r="A35" s="36" t="s">
        <v>543</v>
      </c>
      <c r="B35" s="40"/>
      <c r="C35" s="441"/>
      <c r="D35" s="441"/>
      <c r="E35" s="441"/>
      <c r="F35" s="443">
        <f>C35-E35</f>
        <v>0</v>
      </c>
    </row>
    <row r="36" spans="1:16" ht="17.25" customHeight="1">
      <c r="A36" s="38" t="s">
        <v>836</v>
      </c>
      <c r="B36" s="39" t="s">
        <v>844</v>
      </c>
      <c r="C36" s="429">
        <f>SUM(C35:C35)</f>
        <v>0</v>
      </c>
      <c r="D36" s="429"/>
      <c r="E36" s="429">
        <f>SUM(E35:E35)</f>
        <v>0</v>
      </c>
      <c r="F36" s="442">
        <f>SUM(F35:F35)</f>
        <v>0</v>
      </c>
      <c r="G36" s="514"/>
      <c r="H36" s="514"/>
      <c r="I36" s="514"/>
      <c r="J36" s="514"/>
      <c r="K36" s="514"/>
      <c r="L36" s="514"/>
      <c r="M36" s="514"/>
      <c r="N36" s="514"/>
      <c r="O36" s="514"/>
      <c r="P36" s="514"/>
    </row>
    <row r="37" spans="1:16" ht="19.5" customHeight="1">
      <c r="A37" s="41" t="s">
        <v>845</v>
      </c>
      <c r="B37" s="39" t="s">
        <v>846</v>
      </c>
      <c r="C37" s="429">
        <f>C36+C33+C30+C27</f>
        <v>0</v>
      </c>
      <c r="D37" s="429"/>
      <c r="E37" s="429">
        <f>E36+E33+E30+E27</f>
        <v>0</v>
      </c>
      <c r="F37" s="442">
        <f>F36+F33+F30+F27</f>
        <v>0</v>
      </c>
      <c r="G37" s="514"/>
      <c r="H37" s="514"/>
      <c r="I37" s="514"/>
      <c r="J37" s="514"/>
      <c r="K37" s="514"/>
      <c r="L37" s="514"/>
      <c r="M37" s="514"/>
      <c r="N37" s="514"/>
      <c r="O37" s="514"/>
      <c r="P37" s="514"/>
    </row>
    <row r="38" spans="1:6" ht="19.5" customHeight="1">
      <c r="A38" s="42"/>
      <c r="B38" s="43"/>
      <c r="C38" s="44"/>
      <c r="D38" s="44"/>
      <c r="E38" s="44"/>
      <c r="F38" s="44"/>
    </row>
    <row r="39" spans="1:6" ht="12.75">
      <c r="A39" s="435" t="s">
        <v>870</v>
      </c>
      <c r="B39" s="452"/>
      <c r="C39" s="629" t="s">
        <v>818</v>
      </c>
      <c r="D39" s="629"/>
      <c r="E39" s="629"/>
      <c r="F39" s="629"/>
    </row>
    <row r="40" spans="1:6" ht="14.25">
      <c r="A40" s="515"/>
      <c r="B40" s="516"/>
      <c r="C40" s="515"/>
      <c r="D40" s="45" t="s">
        <v>861</v>
      </c>
      <c r="E40" s="515"/>
      <c r="F40" s="515"/>
    </row>
    <row r="41" spans="1:6" ht="14.25">
      <c r="A41" s="515"/>
      <c r="B41" s="516"/>
      <c r="C41" s="515"/>
      <c r="D41" s="45"/>
      <c r="E41" s="515"/>
      <c r="F41" s="515"/>
    </row>
    <row r="42" spans="1:6" ht="12.75">
      <c r="A42" s="515"/>
      <c r="B42" s="516"/>
      <c r="C42" s="629" t="s">
        <v>780</v>
      </c>
      <c r="D42" s="629"/>
      <c r="E42" s="629"/>
      <c r="F42" s="629"/>
    </row>
    <row r="43" spans="3:5" ht="14.25">
      <c r="C43" s="515"/>
      <c r="D43" s="45" t="s">
        <v>860</v>
      </c>
      <c r="E43" s="515"/>
    </row>
  </sheetData>
  <sheetProtection/>
  <mergeCells count="4">
    <mergeCell ref="B5:D5"/>
    <mergeCell ref="B6:C6"/>
    <mergeCell ref="C42:F42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F35 C32:F32 C26:F26 C18:F18 C12:F12 C15:F15 C21:F21 C29:F2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 d</cp:lastModifiedBy>
  <cp:lastPrinted>2008-07-22T09:54:38Z</cp:lastPrinted>
  <dcterms:created xsi:type="dcterms:W3CDTF">2000-06-29T12:02:40Z</dcterms:created>
  <dcterms:modified xsi:type="dcterms:W3CDTF">2008-07-22T09:56:42Z</dcterms:modified>
  <cp:category/>
  <cp:version/>
  <cp:contentType/>
  <cp:contentStatus/>
</cp:coreProperties>
</file>