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50" windowWidth="10920" windowHeight="7020" tabRatio="73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ДОХОДИТЕ'!$A$1:$H$47</definedName>
    <definedName name="_xlnm.Print_Area" localSheetId="2">'справка №3-ОПП по прекия метод'!$A$1:$D$53</definedName>
    <definedName name="_xlnm.Print_Area" localSheetId="3">'справка №4-ОСК'!$A$1:$M$37</definedName>
    <definedName name="_xlnm.Print_Area" localSheetId="7">'справка №8'!$A$1:$F$47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<sst xmlns="http://schemas.openxmlformats.org/spreadsheetml/2006/main" count="1038" uniqueCount="872">
  <si>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</si>
  <si>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</si>
  <si>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</si>
  <si>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</si>
  <si>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</si>
  <si>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</si>
  <si>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</si>
  <si>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</si>
  <si>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</si>
  <si>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</si>
  <si>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</si>
  <si>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</si>
  <si>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</si>
  <si>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</si>
  <si>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</si>
  <si>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</si>
  <si>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</si>
  <si>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</si>
  <si>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</si>
  <si>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</si>
  <si>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</si>
  <si>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</si>
  <si>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</si>
  <si>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</si>
  <si>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</si>
  <si>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</si>
  <si>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</si>
  <si>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</si>
  <si>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</si>
  <si>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</si>
  <si>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</si>
  <si>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</si>
  <si>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</si>
  <si>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</si>
  <si>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</si>
  <si>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</si>
  <si>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</si>
  <si>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</si>
  <si>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</si>
  <si>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</si>
  <si>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</si>
  <si>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</si>
  <si>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</si>
  <si>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</si>
  <si>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</si>
  <si>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</si>
  <si>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</si>
  <si>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</si>
  <si>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</si>
  <si>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</si>
  <si>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</si>
  <si>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</si>
  <si>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</si>
  <si>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</si>
  <si>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</si>
  <si>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</si>
  <si>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</si>
  <si>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</si>
  <si>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</si>
  <si>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</si>
  <si>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</si>
  <si>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</si>
  <si>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</si>
  <si>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</si>
  <si>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</si>
  <si>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</si>
  <si>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</si>
  <si>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</si>
  <si>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</si>
  <si>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</si>
  <si>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</si>
  <si>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</si>
  <si>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</si>
  <si>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</si>
  <si>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</si>
  <si>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</si>
  <si>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</si>
  <si>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</si>
  <si>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</si>
  <si>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</si>
  <si>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</si>
  <si>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</si>
  <si>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</si>
  <si>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</si>
  <si>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</si>
  <si>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</si>
  <si>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</si>
  <si>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</si>
  <si>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</si>
  <si>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</si>
  <si>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</si>
  <si>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</si>
  <si>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</si>
  <si>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</si>
  <si>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</si>
  <si>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</si>
  <si>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</si>
  <si>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</si>
  <si>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</si>
  <si>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</si>
  <si>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</si>
  <si>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</si>
  <si>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</si>
  <si>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</si>
  <si>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</si>
  <si>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</si>
  <si>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</si>
  <si>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</si>
  <si>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</si>
  <si>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</si>
  <si>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</si>
  <si>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</si>
  <si>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</si>
  <si>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</si>
  <si>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</si>
  <si>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</si>
  <si>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</si>
  <si>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</si>
  <si>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</si>
  <si>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</si>
  <si>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</si>
  <si>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</si>
  <si>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</si>
  <si>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</si>
  <si>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</si>
  <si>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</si>
  <si>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</si>
  <si>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</si>
  <si>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</si>
  <si>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</si>
  <si>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</si>
  <si>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</si>
  <si>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</si>
  <si>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</si>
  <si>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</si>
  <si>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</si>
  <si>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</si>
  <si>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</si>
  <si>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</si>
  <si>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</si>
  <si>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</si>
  <si>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</si>
  <si>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</si>
  <si>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</si>
  <si>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</si>
  <si>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</si>
  <si>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</si>
  <si>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</si>
  <si>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</si>
  <si>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</si>
  <si>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</si>
  <si>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</si>
  <si>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</si>
  <si>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</si>
  <si>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</si>
  <si>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</si>
  <si>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</si>
  <si>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</si>
  <si>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</si>
  <si>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</si>
  <si>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</si>
  <si>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</si>
  <si>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</si>
  <si>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</si>
  <si>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</si>
  <si>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</si>
  <si>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</si>
  <si>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</si>
  <si>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</si>
  <si>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</si>
  <si>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</si>
  <si>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</si>
  <si>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</si>
  <si>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</si>
  <si>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</si>
  <si>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</si>
  <si>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</si>
  <si>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</si>
  <si>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</si>
  <si>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</si>
  <si>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</si>
  <si>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</si>
  <si>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</si>
  <si>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</si>
  <si>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</si>
  <si>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</si>
  <si>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</si>
  <si>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</si>
  <si>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</si>
  <si>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</si>
  <si>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</si>
  <si>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</si>
  <si>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</si>
  <si>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</si>
  <si>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</si>
  <si>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</si>
  <si>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</si>
  <si>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</si>
  <si>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</si>
  <si>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</si>
  <si>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</si>
  <si>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</si>
  <si>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</si>
  <si>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</si>
  <si>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</si>
  <si>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</si>
  <si>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</si>
  <si>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</si>
  <si>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</si>
  <si>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</si>
  <si>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</si>
  <si>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</si>
  <si>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</si>
  <si>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</si>
  <si>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</si>
  <si>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</si>
  <si>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</si>
  <si>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</si>
  <si>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</si>
  <si>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</si>
  <si>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</si>
  <si>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</si>
  <si>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</si>
  <si>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</si>
  <si>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</si>
  <si>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</si>
  <si>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</si>
  <si>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</si>
  <si>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</si>
  <si>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</si>
  <si>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</si>
  <si>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</si>
  <si>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</si>
  <si>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</si>
  <si>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</si>
  <si>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</si>
  <si>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</si>
  <si>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</si>
  <si>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</si>
  <si>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</si>
  <si>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</si>
  <si>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</si>
  <si>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</si>
  <si>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</si>
  <si>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</si>
  <si>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</si>
  <si>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</si>
  <si>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</si>
  <si>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</si>
  <si>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</si>
  <si>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</si>
  <si>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</si>
  <si>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</si>
  <si>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</si>
  <si>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</si>
  <si>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</si>
  <si>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</si>
  <si>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</si>
  <si>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</si>
  <si>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</si>
  <si>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</si>
  <si>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</si>
  <si>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</si>
  <si>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</si>
  <si>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</si>
  <si>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</si>
  <si>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</si>
  <si>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</si>
  <si>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</si>
  <si>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</si>
  <si>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</si>
  <si>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</si>
  <si>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</si>
  <si>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</si>
  <si>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</si>
  <si>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</si>
  <si>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</si>
  <si>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</si>
  <si>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</si>
  <si>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</si>
  <si>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</si>
  <si>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</si>
  <si>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</si>
  <si>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</si>
  <si>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</si>
  <si>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</si>
  <si>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</si>
  <si>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</si>
  <si>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</si>
  <si>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</si>
  <si>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</si>
  <si>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</si>
  <si>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</si>
  <si>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</si>
  <si>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</si>
  <si>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</si>
  <si>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</si>
  <si>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</si>
  <si>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</si>
  <si>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</si>
  <si>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</si>
  <si>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</si>
  <si>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</si>
  <si>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</si>
  <si>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</si>
  <si>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</si>
  <si>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</si>
  <si>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</si>
  <si>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</si>
  <si>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</si>
  <si>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</si>
  <si>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</si>
  <si>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</si>
  <si>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</si>
  <si>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</si>
  <si>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</si>
  <si>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</si>
  <si>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</si>
  <si>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</si>
  <si>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</si>
  <si>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</si>
  <si>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</si>
  <si>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</si>
  <si>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</si>
  <si>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</si>
  <si>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</si>
  <si>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</si>
  <si>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</si>
  <si>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</si>
  <si>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</si>
  <si>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</si>
  <si>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</si>
  <si>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</si>
  <si>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</si>
  <si>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</si>
  <si>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</si>
  <si>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</si>
  <si>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</si>
  <si>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</si>
  <si>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</si>
  <si>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</si>
  <si>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</si>
  <si>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</si>
  <si>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</si>
  <si>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</si>
  <si>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</si>
  <si>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</si>
  <si>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</si>
  <si>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</si>
  <si>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</si>
  <si>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</si>
  <si>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</si>
  <si>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</si>
  <si>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</si>
  <si>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</si>
  <si>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</si>
  <si>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</si>
  <si>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</si>
  <si>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</si>
  <si>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</si>
  <si>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</si>
  <si>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</si>
  <si>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</si>
  <si>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</si>
  <si>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</si>
  <si>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</si>
  <si>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</si>
  <si>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</si>
  <si>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</si>
  <si>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</si>
  <si>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</si>
  <si>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</si>
  <si>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</si>
  <si>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</si>
  <si>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</si>
  <si>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</si>
  <si>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</si>
  <si>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</si>
  <si>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</si>
  <si>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</si>
  <si>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</si>
  <si>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</si>
  <si>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</si>
  <si>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</si>
  <si>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</si>
  <si>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</si>
  <si>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</si>
  <si>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</si>
  <si>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</si>
  <si>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</si>
  <si>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</si>
  <si>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</si>
  <si>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</si>
  <si>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</si>
  <si>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</si>
  <si>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</si>
  <si>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</si>
  <si>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</si>
  <si>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</si>
  <si>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</si>
  <si>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</si>
  <si>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</si>
  <si>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</si>
  <si>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</si>
  <si>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</si>
  <si>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</si>
  <si>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</si>
  <si>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</si>
  <si>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</si>
  <si>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</si>
  <si>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</si>
  <si>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</si>
  <si>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</si>
  <si>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</si>
  <si>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</si>
  <si>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</si>
  <si>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</si>
  <si>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</si>
  <si>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</si>
  <si>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</si>
  <si>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</si>
  <si>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</si>
  <si>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</si>
  <si>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</si>
  <si>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</si>
  <si>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</si>
  <si>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</si>
  <si>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</si>
  <si>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</si>
  <si>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</si>
  <si>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</si>
  <si>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</si>
  <si>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</si>
  <si>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</si>
  <si>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</si>
  <si>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</si>
  <si>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</si>
  <si>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</si>
  <si>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</si>
  <si>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</si>
  <si>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</si>
  <si>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</si>
  <si>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</si>
  <si>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</si>
  <si>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</si>
  <si>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</si>
  <si>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</si>
  <si>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</si>
  <si>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</si>
  <si>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</si>
  <si>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</si>
  <si>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</si>
  <si>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</si>
  <si>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</si>
  <si>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</si>
  <si>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</si>
  <si>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</si>
  <si>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</si>
  <si>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</si>
  <si>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</si>
  <si>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</si>
  <si>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</si>
  <si>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</si>
  <si>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</si>
  <si>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</si>
  <si>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</si>
  <si>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</si>
  <si>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</si>
  <si>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</si>
  <si>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</si>
  <si>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</si>
  <si>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</si>
  <si>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</si>
  <si>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</si>
  <si>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</si>
  <si>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</si>
  <si>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</si>
  <si>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</si>
  <si>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</si>
  <si>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</si>
  <si>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</si>
  <si>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</si>
  <si>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</si>
  <si>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</si>
  <si>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</si>
  <si>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</si>
  <si>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</si>
  <si>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</si>
  <si>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</si>
  <si>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</si>
  <si>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</si>
  <si>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</si>
  <si>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</si>
  <si>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</si>
  <si>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</si>
  <si>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</si>
  <si>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</si>
  <si>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</si>
  <si>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</si>
  <si>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</si>
  <si>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</si>
  <si>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</si>
  <si>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</si>
  <si>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</si>
  <si>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</si>
  <si>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</si>
  <si>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</si>
  <si>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</si>
  <si>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</si>
  <si>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</si>
  <si>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</si>
  <si>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</si>
  <si>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</si>
  <si>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</si>
  <si>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</si>
  <si>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</si>
  <si>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</si>
  <si>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</si>
  <si>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</si>
  <si>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</si>
  <si>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</si>
  <si>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</si>
  <si>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</si>
  <si>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</si>
  <si>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</si>
  <si>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</si>
  <si>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</si>
  <si>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</si>
  <si>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</si>
  <si>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</si>
  <si>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</si>
  <si>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</si>
  <si>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</si>
  <si>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</si>
  <si>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</si>
  <si>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</si>
  <si>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</si>
  <si>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</si>
  <si>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</si>
  <si>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</si>
  <si>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</si>
  <si>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</si>
  <si>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</si>
  <si>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</si>
  <si>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</si>
  <si>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</si>
  <si>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</si>
  <si>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</si>
  <si>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</si>
  <si>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</si>
  <si>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</si>
  <si>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</si>
  <si>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</si>
  <si>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</si>
  <si>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</si>
  <si>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</si>
  <si>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</si>
  <si>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</si>
  <si>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</si>
  <si>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</si>
  <si>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</si>
  <si>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</si>
  <si>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</si>
  <si>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</si>
  <si>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</si>
  <si>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</si>
  <si>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</si>
  <si>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</si>
  <si>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</si>
  <si>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</si>
  <si>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</si>
  <si>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</si>
  <si>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</si>
  <si>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</si>
  <si>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</si>
  <si>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</si>
  <si>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</si>
  <si>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</si>
  <si>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</si>
  <si>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</si>
  <si>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</si>
  <si>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</si>
  <si>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</si>
  <si>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</si>
  <si>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</si>
  <si>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</si>
  <si>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</si>
  <si>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</si>
  <si>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</si>
  <si>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</si>
  <si>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</si>
  <si>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</si>
  <si>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</si>
  <si>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</si>
  <si>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</si>
  <si>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</si>
  <si>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</si>
  <si>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</si>
  <si>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</si>
  <si>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</si>
  <si>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</si>
  <si>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</si>
  <si>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</si>
  <si>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</si>
  <si>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</si>
  <si>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</si>
  <si>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</si>
  <si>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</si>
  <si>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</si>
  <si>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</si>
  <si>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</si>
  <si>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</si>
  <si>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</si>
  <si>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</si>
  <si>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</si>
  <si>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</si>
  <si>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</si>
  <si>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</si>
  <si>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</si>
  <si>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</si>
  <si>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</si>
  <si>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</si>
  <si>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</si>
  <si>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</si>
  <si>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</si>
  <si>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</si>
  <si>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</si>
  <si>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</si>
  <si>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</si>
  <si>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</si>
  <si>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</si>
  <si>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</si>
  <si>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</si>
  <si>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</si>
  <si>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</si>
  <si>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</si>
  <si>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</si>
  <si>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</si>
  <si>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</si>
  <si>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</si>
  <si>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</si>
  <si>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</si>
  <si>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</si>
  <si>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</si>
  <si>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</si>
  <si>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</si>
  <si>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</si>
  <si>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</si>
  <si>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</si>
  <si>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</si>
  <si>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</si>
  <si>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</si>
  <si>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</si>
  <si>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</si>
  <si>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</si>
  <si>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</si>
  <si>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</si>
  <si>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</si>
  <si>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</si>
  <si>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</si>
  <si>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</si>
  <si>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</si>
  <si>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</si>
  <si>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</si>
  <si>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</si>
  <si>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</si>
  <si>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</si>
  <si>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</si>
  <si>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</si>
  <si>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</si>
  <si>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</si>
  <si>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</si>
  <si>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</si>
  <si>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</si>
  <si>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</si>
  <si>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</si>
  <si>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</si>
  <si>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</si>
  <si>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</si>
  <si>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</si>
  <si>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</si>
  <si>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</si>
  <si>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</si>
  <si>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</si>
  <si>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</si>
  <si>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</si>
  <si>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</si>
  <si>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</si>
  <si>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</si>
  <si>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</si>
  <si>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</si>
  <si>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</si>
  <si>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</si>
  <si>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</si>
  <si>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</si>
  <si>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</si>
  <si>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</si>
  <si>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</si>
  <si>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</si>
  <si>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</si>
  <si>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</si>
  <si>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</si>
  <si>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</si>
  <si>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</si>
  <si>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</si>
  <si>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</si>
  <si>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</si>
  <si>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</si>
  <si>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</si>
  <si>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</si>
  <si>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</si>
  <si>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</si>
  <si>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</si>
  <si>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</si>
  <si>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</si>
  <si>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</si>
  <si>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</si>
  <si>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</si>
  <si>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</si>
  <si>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</si>
  <si>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</si>
  <si>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</si>
  <si>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</si>
  <si>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</si>
  <si>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</si>
  <si>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</si>
  <si>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</si>
  <si>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</si>
  <si>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</si>
  <si>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</si>
  <si>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</si>
  <si>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</si>
  <si>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</si>
  <si>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</si>
  <si>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</si>
  <si>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</si>
  <si>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</si>
  <si>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</si>
  <si>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</si>
  <si>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</si>
  <si>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</si>
  <si>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</si>
  <si>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</si>
  <si>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</si>
  <si>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</si>
  <si>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</si>
  <si>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</si>
  <si>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</si>
  <si>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</si>
  <si>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</si>
  <si>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</si>
  <si>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</si>
  <si>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</si>
  <si>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</si>
  <si>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</si>
  <si>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</si>
  <si>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</si>
  <si>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</si>
  <si>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</si>
  <si>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</si>
  <si>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</si>
  <si>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</si>
  <si>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</si>
  <si>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</si>
  <si>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</si>
  <si>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</si>
  <si>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</si>
  <si>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</si>
  <si>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</si>
  <si>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</si>
  <si>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</si>
  <si>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</si>
  <si>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</si>
  <si>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</si>
  <si>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</si>
  <si>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</si>
  <si>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</si>
  <si>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</si>
  <si>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</si>
  <si>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</si>
  <si>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</si>
  <si>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</si>
  <si>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</si>
  <si>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</si>
  <si>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</si>
  <si>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</si>
  <si>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</si>
  <si>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</si>
  <si>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</si>
  <si>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</si>
  <si>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</si>
  <si>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</si>
  <si>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</si>
  <si>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</si>
  <si>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</si>
  <si>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</si>
  <si>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</si>
  <si>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</si>
  <si>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</si>
  <si>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</si>
  <si>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</si>
  <si>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</si>
  <si>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</si>
  <si>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</si>
  <si>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</si>
  <si>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</si>
  <si>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</si>
  <si>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</si>
  <si>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</si>
  <si>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</si>
  <si>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</si>
  <si>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</si>
  <si>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</si>
  <si>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</si>
  <si>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</si>
  <si>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</si>
  <si>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</si>
  <si>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</si>
  <si>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</si>
  <si>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</si>
  <si>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</si>
  <si>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</si>
  <si>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</si>
  <si>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</si>
  <si>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</si>
  <si>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</si>
  <si>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</si>
  <si>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</si>
  <si>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</si>
  <si>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</si>
  <si>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</si>
  <si>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</si>
  <si>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</si>
  <si>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</si>
  <si>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</si>
  <si>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</si>
  <si>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</si>
  <si>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</si>
  <si>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</si>
  <si>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</si>
  <si>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</si>
  <si>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</si>
  <si>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</si>
  <si>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</si>
  <si>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</si>
  <si>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</si>
  <si>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</si>
  <si>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</si>
  <si>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</si>
  <si>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</si>
  <si>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</si>
  <si>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</si>
  <si>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</si>
  <si>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</si>
  <si>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</si>
  <si>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</si>
  <si>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Еврохолд България АД</t>
  </si>
  <si>
    <t>Неконсолидиран</t>
  </si>
  <si>
    <t>1. Оранжерии "Джулюница"</t>
  </si>
  <si>
    <t xml:space="preserve"> / Ас. Минчев /</t>
  </si>
  <si>
    <t xml:space="preserve">              / Ас. Минчев /</t>
  </si>
  <si>
    <t>1.Севко АД</t>
  </si>
  <si>
    <t>2.Хебър АД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</si>
  <si>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</si>
  <si>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>1. Евроинс Иншурънс Груп АД</t>
  </si>
  <si>
    <t>2. Авто Юнион АД</t>
  </si>
  <si>
    <t>3. Евро-финанс АД</t>
  </si>
  <si>
    <t xml:space="preserve">            / И. Христов /</t>
  </si>
  <si>
    <t>4. Евролийз Груп ЕАД</t>
  </si>
  <si>
    <t>3. Еврохолд Имоти ЕАД</t>
  </si>
  <si>
    <t>1.1.2014-31.12.2014</t>
  </si>
  <si>
    <t>Дата на съставяне: 30.3.2015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</si>
</sst>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  <numFmt numFmtId="191" formatCode="0.000"/>
    <numFmt numFmtId="192" formatCode="0.0000"/>
    <numFmt numFmtId="193" formatCode="0.00000"/>
    <numFmt numFmtId="194" formatCode="#,###;\(#,###\);&quot;-&quot;"/>
    <numFmt numFmtId="195" formatCode="0.0%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(* #,##0_);_(* \(#,##0\);_(* &quot;-&quot;??_);_(@_)"/>
    <numFmt numFmtId="199" formatCode="dd/mm/yyyy&quot; &quot;&quot;г.&quot;;@"/>
    <numFmt numFmtId="200" formatCode="#,##0.00;[Red]\-#,##0.00;\-"/>
    <numFmt numFmtId="201" formatCode="[$-409]d\-mmm\-yy;@"/>
    <numFmt numFmtId="202" formatCode="#,##0_ ;[Red]\-#,##0\ "/>
    <numFmt numFmtId="203" formatCode="#,##0;[Red]\-#,##0;\-"/>
    <numFmt numFmtId="204" formatCode="_ * #,##0_ ;_ * \-#,##0_ ;_ * &quot;-&quot;??_ ;_ @_ 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78" applyFont="1" applyAlignment="1">
      <alignment horizontal="centerContinuous"/>
      <protection/>
    </xf>
    <xf numFmtId="0" fontId="6" fillId="0" borderId="0" xfId="78" applyFont="1">
      <alignment/>
      <protection/>
    </xf>
    <xf numFmtId="0" fontId="5" fillId="0" borderId="0" xfId="78" applyFont="1" applyAlignment="1">
      <alignment horizontal="centerContinuous" wrapText="1"/>
      <protection/>
    </xf>
    <xf numFmtId="0" fontId="5" fillId="0" borderId="0" xfId="75" applyFont="1" applyBorder="1" applyAlignment="1" applyProtection="1">
      <alignment vertical="top" wrapText="1"/>
      <protection locked="0"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5" fillId="0" borderId="0" xfId="76" applyFont="1" applyAlignment="1">
      <alignment wrapText="1"/>
      <protection/>
    </xf>
    <xf numFmtId="0" fontId="5" fillId="0" borderId="0" xfId="76" applyFont="1" applyAlignment="1">
      <alignment horizontal="right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 wrapText="1"/>
      <protection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vertical="center" wrapText="1"/>
      <protection/>
    </xf>
    <xf numFmtId="0" fontId="6" fillId="0" borderId="0" xfId="78" applyFont="1" applyBorder="1">
      <alignment/>
      <protection/>
    </xf>
    <xf numFmtId="0" fontId="6" fillId="0" borderId="10" xfId="78" applyFont="1" applyBorder="1" applyAlignment="1">
      <alignment vertical="center" wrapText="1"/>
      <protection/>
    </xf>
    <xf numFmtId="0" fontId="6" fillId="0" borderId="10" xfId="78" applyFont="1" applyBorder="1" applyAlignment="1">
      <alignment wrapText="1"/>
      <protection/>
    </xf>
    <xf numFmtId="3" fontId="6" fillId="0" borderId="0" xfId="78" applyNumberFormat="1" applyFont="1" applyBorder="1" applyAlignment="1" applyProtection="1">
      <alignment vertical="center"/>
      <protection locked="0"/>
    </xf>
    <xf numFmtId="0" fontId="5" fillId="0" borderId="0" xfId="78" applyFont="1" applyBorder="1" applyProtection="1">
      <alignment/>
      <protection locked="0"/>
    </xf>
    <xf numFmtId="0" fontId="4" fillId="0" borderId="0" xfId="77" applyFont="1">
      <alignment/>
      <protection/>
    </xf>
    <xf numFmtId="0" fontId="6" fillId="0" borderId="0" xfId="77" applyFont="1" applyBorder="1" applyAlignment="1" applyProtection="1">
      <alignment horizontal="centerContinuous"/>
      <protection locked="0"/>
    </xf>
    <xf numFmtId="0" fontId="4" fillId="0" borderId="0" xfId="77" applyFont="1" applyBorder="1" applyAlignment="1">
      <alignment wrapText="1"/>
      <protection/>
    </xf>
    <xf numFmtId="0" fontId="4" fillId="0" borderId="0" xfId="77" applyFont="1" applyBorder="1">
      <alignment/>
      <protection/>
    </xf>
    <xf numFmtId="0" fontId="12" fillId="0" borderId="0" xfId="77" applyFont="1" applyBorder="1" applyAlignment="1">
      <alignment vertical="center" wrapText="1"/>
      <protection/>
    </xf>
    <xf numFmtId="0" fontId="4" fillId="0" borderId="0" xfId="77" applyFont="1" applyAlignment="1">
      <alignment wrapText="1"/>
      <protection/>
    </xf>
    <xf numFmtId="49" fontId="5" fillId="0" borderId="11" xfId="78" applyNumberFormat="1" applyFont="1" applyBorder="1" applyAlignment="1">
      <alignment horizontal="center" vertical="center" wrapText="1"/>
      <protection/>
    </xf>
    <xf numFmtId="49" fontId="5" fillId="0" borderId="10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Alignment="1">
      <alignment horizontal="center" wrapText="1"/>
      <protection/>
    </xf>
    <xf numFmtId="49" fontId="6" fillId="0" borderId="10" xfId="78" applyNumberFormat="1" applyFont="1" applyBorder="1" applyAlignment="1">
      <alignment horizontal="center" wrapText="1"/>
      <protection/>
    </xf>
    <xf numFmtId="49" fontId="5" fillId="0" borderId="0" xfId="78" applyNumberFormat="1" applyFont="1" applyBorder="1" applyAlignment="1" applyProtection="1">
      <alignment horizontal="center" wrapText="1"/>
      <protection locked="0"/>
    </xf>
    <xf numFmtId="49" fontId="6" fillId="33" borderId="10" xfId="78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top" wrapText="1"/>
      <protection locked="0"/>
    </xf>
    <xf numFmtId="49" fontId="5" fillId="0" borderId="12" xfId="78" applyNumberFormat="1" applyFont="1" applyBorder="1" applyAlignment="1">
      <alignment horizontal="center" vertical="center" wrapText="1"/>
      <protection/>
    </xf>
    <xf numFmtId="0" fontId="6" fillId="0" borderId="0" xfId="74" applyFont="1">
      <alignment/>
      <protection/>
    </xf>
    <xf numFmtId="0" fontId="6" fillId="0" borderId="0" xfId="73" applyFont="1" applyAlignment="1">
      <alignment horizontal="center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 wrapText="1"/>
      <protection/>
    </xf>
    <xf numFmtId="49" fontId="14" fillId="0" borderId="10" xfId="72" applyNumberFormat="1" applyFont="1" applyBorder="1" applyAlignment="1">
      <alignment horizontal="center" vertical="center" wrapText="1"/>
      <protection/>
    </xf>
    <xf numFmtId="3" fontId="6" fillId="0" borderId="10" xfId="77" applyNumberFormat="1" applyFont="1" applyFill="1" applyBorder="1" applyAlignment="1" applyProtection="1">
      <alignment vertical="center"/>
      <protection/>
    </xf>
    <xf numFmtId="3" fontId="5" fillId="0" borderId="10" xfId="77" applyNumberFormat="1" applyFont="1" applyBorder="1" applyAlignment="1" applyProtection="1">
      <alignment vertical="center"/>
      <protection/>
    </xf>
    <xf numFmtId="0" fontId="4" fillId="0" borderId="10" xfId="77" applyFont="1" applyBorder="1" applyProtection="1">
      <alignment/>
      <protection/>
    </xf>
    <xf numFmtId="3" fontId="6" fillId="0" borderId="10" xfId="76" applyNumberFormat="1" applyFont="1" applyFill="1" applyBorder="1" applyAlignment="1" applyProtection="1">
      <alignment wrapText="1"/>
      <protection/>
    </xf>
    <xf numFmtId="49" fontId="6" fillId="0" borderId="10" xfId="78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left" vertical="center" wrapText="1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1" fontId="6" fillId="0" borderId="0" xfId="71" applyNumberFormat="1" applyFont="1" applyBorder="1" applyAlignment="1" applyProtection="1">
      <alignment horizontal="left" vertical="center" wrapText="1"/>
      <protection/>
    </xf>
    <xf numFmtId="49" fontId="5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/>
    </xf>
    <xf numFmtId="49" fontId="5" fillId="0" borderId="14" xfId="71" applyNumberFormat="1" applyFont="1" applyBorder="1" applyAlignment="1" applyProtection="1">
      <alignment horizontal="center" vertical="center" wrapText="1"/>
      <protection/>
    </xf>
    <xf numFmtId="0" fontId="5" fillId="0" borderId="13" xfId="71" applyFont="1" applyBorder="1" applyAlignment="1" applyProtection="1">
      <alignment horizontal="center" vertical="center" wrapText="1"/>
      <protection/>
    </xf>
    <xf numFmtId="49" fontId="5" fillId="0" borderId="11" xfId="71" applyNumberFormat="1" applyFont="1" applyBorder="1" applyAlignment="1" applyProtection="1">
      <alignment horizontal="center" vertical="center" wrapText="1"/>
      <protection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49" fontId="6" fillId="0" borderId="11" xfId="71" applyNumberFormat="1" applyFont="1" applyBorder="1" applyAlignment="1" applyProtection="1">
      <alignment horizontal="center" vertical="center" wrapText="1"/>
      <protection/>
    </xf>
    <xf numFmtId="0" fontId="6" fillId="0" borderId="11" xfId="7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left" vertical="center" wrapText="1"/>
      <protection/>
    </xf>
    <xf numFmtId="49" fontId="5" fillId="0" borderId="10" xfId="71" applyNumberFormat="1" applyFont="1" applyBorder="1" applyAlignment="1" applyProtection="1">
      <alignment horizontal="left" vertical="center" wrapText="1"/>
      <protection/>
    </xf>
    <xf numFmtId="49" fontId="6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right" vertical="center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49" fontId="5" fillId="0" borderId="10" xfId="71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Fill="1" applyBorder="1" applyAlignment="1" applyProtection="1">
      <alignment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right" vertical="center" wrapText="1"/>
      <protection/>
    </xf>
    <xf numFmtId="49" fontId="5" fillId="0" borderId="0" xfId="71" applyNumberFormat="1" applyFont="1" applyBorder="1" applyAlignment="1" applyProtection="1">
      <alignment horizontal="right" vertical="center" wrapText="1"/>
      <protection/>
    </xf>
    <xf numFmtId="0" fontId="6" fillId="0" borderId="0" xfId="70" applyFont="1" applyAlignment="1">
      <alignment/>
      <protection/>
    </xf>
    <xf numFmtId="0" fontId="6" fillId="0" borderId="0" xfId="70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Border="1">
      <alignment/>
      <protection/>
    </xf>
    <xf numFmtId="49" fontId="6" fillId="0" borderId="0" xfId="74" applyNumberFormat="1" applyFont="1">
      <alignment/>
      <protection/>
    </xf>
    <xf numFmtId="0" fontId="6" fillId="0" borderId="10" xfId="70" applyFont="1" applyBorder="1" applyAlignment="1" applyProtection="1">
      <alignment horizontal="right" vertical="center" wrapText="1"/>
      <protection/>
    </xf>
    <xf numFmtId="1" fontId="6" fillId="0" borderId="10" xfId="70" applyNumberFormat="1" applyFont="1" applyBorder="1" applyAlignment="1" applyProtection="1">
      <alignment horizontal="right" vertical="center" wrapText="1"/>
      <protection/>
    </xf>
    <xf numFmtId="0" fontId="6" fillId="0" borderId="10" xfId="70" applyFont="1" applyFill="1" applyBorder="1" applyAlignment="1" applyProtection="1">
      <alignment horizontal="right" vertical="center" wrapText="1"/>
      <protection/>
    </xf>
    <xf numFmtId="0" fontId="6" fillId="0" borderId="0" xfId="70" applyFont="1" applyBorder="1" applyProtection="1">
      <alignment/>
      <protection/>
    </xf>
    <xf numFmtId="0" fontId="6" fillId="0" borderId="0" xfId="74" applyFont="1" applyProtection="1">
      <alignment/>
      <protection/>
    </xf>
    <xf numFmtId="1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1" fontId="6" fillId="34" borderId="10" xfId="70" applyNumberFormat="1" applyFont="1" applyFill="1" applyBorder="1" applyAlignment="1" applyProtection="1">
      <alignment horizontal="right"/>
      <protection locked="0"/>
    </xf>
    <xf numFmtId="1" fontId="6" fillId="0" borderId="10" xfId="70" applyNumberFormat="1" applyFont="1" applyBorder="1" applyAlignment="1" applyProtection="1">
      <alignment horizontal="right"/>
      <protection/>
    </xf>
    <xf numFmtId="1" fontId="6" fillId="0" borderId="0" xfId="70" applyNumberFormat="1" applyFont="1" applyBorder="1" applyAlignment="1" applyProtection="1">
      <alignment horizontal="left" vertical="center" wrapText="1"/>
      <protection/>
    </xf>
    <xf numFmtId="1" fontId="6" fillId="0" borderId="0" xfId="70" applyNumberFormat="1" applyFont="1" applyBorder="1" applyProtection="1">
      <alignment/>
      <protection/>
    </xf>
    <xf numFmtId="0" fontId="5" fillId="0" borderId="10" xfId="70" applyFont="1" applyBorder="1" applyAlignment="1" applyProtection="1">
      <alignment horizontal="center" vertical="center" wrapText="1"/>
      <protection/>
    </xf>
    <xf numFmtId="0" fontId="5" fillId="0" borderId="0" xfId="74" applyFont="1" applyAlignment="1" applyProtection="1">
      <alignment horizontal="center"/>
      <protection/>
    </xf>
    <xf numFmtId="0" fontId="5" fillId="0" borderId="10" xfId="70" applyFont="1" applyBorder="1" applyAlignment="1" applyProtection="1">
      <alignment horizontal="center"/>
      <protection/>
    </xf>
    <xf numFmtId="0" fontId="5" fillId="0" borderId="0" xfId="70" applyFont="1" applyBorder="1" applyProtection="1">
      <alignment/>
      <protection/>
    </xf>
    <xf numFmtId="0" fontId="5" fillId="0" borderId="0" xfId="74" applyFont="1" applyProtection="1">
      <alignment/>
      <protection/>
    </xf>
    <xf numFmtId="0" fontId="5" fillId="0" borderId="10" xfId="70" applyFont="1" applyBorder="1" applyProtection="1">
      <alignment/>
      <protection/>
    </xf>
    <xf numFmtId="1" fontId="6" fillId="0" borderId="10" xfId="70" applyNumberFormat="1" applyFont="1" applyFill="1" applyBorder="1" applyAlignment="1" applyProtection="1">
      <alignment horizontal="right"/>
      <protection/>
    </xf>
    <xf numFmtId="0" fontId="5" fillId="0" borderId="10" xfId="77" applyFont="1" applyBorder="1" applyAlignment="1" applyProtection="1">
      <alignment vertical="center" wrapText="1"/>
      <protection/>
    </xf>
    <xf numFmtId="49" fontId="8" fillId="0" borderId="10" xfId="77" applyNumberFormat="1" applyFont="1" applyBorder="1" applyAlignment="1" applyProtection="1">
      <alignment horizontal="centerContinuous" wrapText="1"/>
      <protection/>
    </xf>
    <xf numFmtId="0" fontId="4" fillId="0" borderId="0" xfId="77" applyFont="1" applyProtection="1">
      <alignment/>
      <protection/>
    </xf>
    <xf numFmtId="0" fontId="5" fillId="0" borderId="10" xfId="77" applyFont="1" applyBorder="1" applyAlignment="1" applyProtection="1">
      <alignment horizontal="left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/>
    </xf>
    <xf numFmtId="1" fontId="4" fillId="0" borderId="0" xfId="77" applyNumberFormat="1" applyFont="1" applyBorder="1">
      <alignment/>
      <protection/>
    </xf>
    <xf numFmtId="1" fontId="4" fillId="0" borderId="0" xfId="77" applyNumberFormat="1" applyFont="1">
      <alignment/>
      <protection/>
    </xf>
    <xf numFmtId="0" fontId="6" fillId="0" borderId="0" xfId="76" applyFont="1" applyBorder="1" applyAlignment="1" applyProtection="1">
      <alignment wrapText="1"/>
      <protection/>
    </xf>
    <xf numFmtId="0" fontId="6" fillId="0" borderId="0" xfId="76" applyFont="1" applyAlignment="1" applyProtection="1">
      <alignment wrapText="1"/>
      <protection/>
    </xf>
    <xf numFmtId="0" fontId="4" fillId="0" borderId="0" xfId="76" applyFont="1" applyAlignment="1" applyProtection="1">
      <alignment wrapText="1"/>
      <protection/>
    </xf>
    <xf numFmtId="1" fontId="4" fillId="0" borderId="0" xfId="76" applyNumberFormat="1" applyFont="1" applyAlignment="1" applyProtection="1">
      <alignment wrapText="1"/>
      <protection/>
    </xf>
    <xf numFmtId="0" fontId="6" fillId="0" borderId="0" xfId="78" applyFont="1" applyBorder="1" applyProtection="1">
      <alignment/>
      <protection/>
    </xf>
    <xf numFmtId="0" fontId="5" fillId="0" borderId="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left" vertical="top" wrapText="1"/>
      <protection/>
    </xf>
    <xf numFmtId="1" fontId="6" fillId="0" borderId="0" xfId="73" applyNumberFormat="1" applyFont="1" applyBorder="1" applyAlignment="1">
      <alignment vertical="justify" wrapText="1"/>
      <protection/>
    </xf>
    <xf numFmtId="0" fontId="5" fillId="0" borderId="12" xfId="71" applyFont="1" applyBorder="1" applyAlignment="1" applyProtection="1">
      <alignment horizontal="centerContinuous" vertical="center" wrapText="1"/>
      <protection/>
    </xf>
    <xf numFmtId="0" fontId="5" fillId="0" borderId="15" xfId="71" applyFont="1" applyBorder="1" applyAlignment="1" applyProtection="1">
      <alignment horizontal="centerContinuous" vertical="center" wrapText="1"/>
      <protection/>
    </xf>
    <xf numFmtId="0" fontId="5" fillId="0" borderId="16" xfId="71" applyFont="1" applyBorder="1" applyAlignment="1" applyProtection="1">
      <alignment horizontal="centerContinuous" vertical="center" wrapText="1"/>
      <protection/>
    </xf>
    <xf numFmtId="0" fontId="5" fillId="0" borderId="10" xfId="71" applyFont="1" applyBorder="1" applyAlignment="1" applyProtection="1">
      <alignment horizontal="centerContinuous" vertical="center" wrapText="1"/>
      <protection/>
    </xf>
    <xf numFmtId="170" fontId="5" fillId="0" borderId="10" xfId="48" applyFont="1" applyBorder="1" applyAlignment="1" applyProtection="1">
      <alignment horizontal="centerContinuous" vertical="center" wrapText="1"/>
      <protection/>
    </xf>
    <xf numFmtId="0" fontId="5" fillId="0" borderId="13" xfId="78" applyFont="1" applyBorder="1" applyAlignment="1">
      <alignment horizontal="centerContinuous" vertical="center" wrapText="1"/>
      <protection/>
    </xf>
    <xf numFmtId="0" fontId="5" fillId="0" borderId="14" xfId="78" applyFont="1" applyBorder="1" applyAlignment="1">
      <alignment horizontal="centerContinuous" vertical="center" wrapText="1"/>
      <protection/>
    </xf>
    <xf numFmtId="0" fontId="5" fillId="0" borderId="11" xfId="78" applyFont="1" applyBorder="1" applyAlignment="1">
      <alignment horizontal="centerContinuous" vertical="center" wrapText="1"/>
      <protection/>
    </xf>
    <xf numFmtId="0" fontId="5" fillId="33" borderId="13" xfId="78" applyFont="1" applyFill="1" applyBorder="1" applyAlignment="1">
      <alignment horizontal="centerContinuous" vertical="center" wrapText="1"/>
      <protection/>
    </xf>
    <xf numFmtId="0" fontId="5" fillId="33" borderId="11" xfId="78" applyFont="1" applyFill="1" applyBorder="1" applyAlignment="1">
      <alignment horizontal="centerContinuous" vertical="center" wrapText="1"/>
      <protection/>
    </xf>
    <xf numFmtId="0" fontId="5" fillId="0" borderId="13" xfId="78" applyFont="1" applyBorder="1" applyAlignment="1">
      <alignment horizontal="left" vertical="center" wrapText="1"/>
      <protection/>
    </xf>
    <xf numFmtId="0" fontId="6" fillId="0" borderId="10" xfId="73" applyFont="1" applyBorder="1" applyAlignment="1" applyProtection="1">
      <alignment vertical="center" wrapText="1"/>
      <protection/>
    </xf>
    <xf numFmtId="49" fontId="6" fillId="0" borderId="0" xfId="71" applyNumberFormat="1" applyFont="1" applyAlignment="1" applyProtection="1">
      <alignment horizontal="centerContinuous" vertical="center" wrapText="1"/>
      <protection/>
    </xf>
    <xf numFmtId="3" fontId="6" fillId="0" borderId="0" xfId="78" applyNumberFormat="1" applyFont="1" applyBorder="1" applyProtection="1">
      <alignment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7" xfId="78" applyFont="1" applyBorder="1" applyAlignment="1">
      <alignment horizontal="centerContinuous" vertical="center" wrapText="1"/>
      <protection/>
    </xf>
    <xf numFmtId="0" fontId="5" fillId="33" borderId="14" xfId="78" applyFont="1" applyFill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Continuous" vertical="center" wrapText="1"/>
      <protection/>
    </xf>
    <xf numFmtId="49" fontId="5" fillId="0" borderId="18" xfId="78" applyNumberFormat="1" applyFont="1" applyBorder="1" applyAlignment="1">
      <alignment horizontal="centerContinuous" vertical="center" wrapText="1"/>
      <protection/>
    </xf>
    <xf numFmtId="49" fontId="5" fillId="0" borderId="19" xfId="78" applyNumberFormat="1" applyFont="1" applyBorder="1" applyAlignment="1">
      <alignment horizontal="centerContinuous" vertical="center" wrapText="1"/>
      <protection/>
    </xf>
    <xf numFmtId="0" fontId="5" fillId="0" borderId="0" xfId="77" applyFont="1" applyBorder="1" applyAlignment="1" applyProtection="1">
      <alignment horizontal="centerContinuous" vertical="center" wrapText="1"/>
      <protection locked="0"/>
    </xf>
    <xf numFmtId="0" fontId="6" fillId="0" borderId="21" xfId="77" applyFont="1" applyBorder="1" applyAlignment="1" applyProtection="1">
      <alignment horizontal="centerContinuous"/>
      <protection locked="0"/>
    </xf>
    <xf numFmtId="0" fontId="6" fillId="0" borderId="0" xfId="77" applyFont="1" applyAlignment="1" applyProtection="1">
      <alignment horizontal="centerContinuous" wrapText="1"/>
      <protection locked="0"/>
    </xf>
    <xf numFmtId="0" fontId="4" fillId="0" borderId="0" xfId="77" applyFont="1" applyAlignment="1" applyProtection="1">
      <alignment horizontal="centerContinuous" wrapText="1"/>
      <protection locked="0"/>
    </xf>
    <xf numFmtId="0" fontId="4" fillId="0" borderId="0" xfId="77" applyFont="1" applyProtection="1">
      <alignment/>
      <protection locked="0"/>
    </xf>
    <xf numFmtId="0" fontId="8" fillId="0" borderId="0" xfId="77" applyFont="1" applyAlignment="1" applyProtection="1">
      <alignment horizontal="right"/>
      <protection locked="0"/>
    </xf>
    <xf numFmtId="0" fontId="5" fillId="0" borderId="10" xfId="77" applyFont="1" applyBorder="1" applyAlignment="1" applyProtection="1">
      <alignment horizontal="center" vertical="center" wrapText="1"/>
      <protection/>
    </xf>
    <xf numFmtId="0" fontId="5" fillId="0" borderId="16" xfId="77" applyFont="1" applyBorder="1" applyAlignment="1" applyProtection="1">
      <alignment horizontal="center" vertical="center" wrapText="1"/>
      <protection/>
    </xf>
    <xf numFmtId="0" fontId="5" fillId="0" borderId="12" xfId="77" applyFont="1" applyBorder="1" applyAlignment="1" applyProtection="1">
      <alignment horizontal="center" vertical="center" wrapText="1"/>
      <protection/>
    </xf>
    <xf numFmtId="0" fontId="5" fillId="0" borderId="11" xfId="77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wrapText="1"/>
      <protection/>
    </xf>
    <xf numFmtId="0" fontId="7" fillId="0" borderId="10" xfId="77" applyFont="1" applyBorder="1" applyAlignment="1" applyProtection="1">
      <alignment vertical="center" wrapText="1"/>
      <protection/>
    </xf>
    <xf numFmtId="0" fontId="6" fillId="0" borderId="10" xfId="77" applyFont="1" applyFill="1" applyBorder="1" applyProtection="1">
      <alignment/>
      <protection/>
    </xf>
    <xf numFmtId="0" fontId="6" fillId="0" borderId="10" xfId="77" applyFont="1" applyBorder="1" applyAlignment="1" applyProtection="1">
      <alignment vertical="center" wrapText="1"/>
      <protection/>
    </xf>
    <xf numFmtId="3" fontId="6" fillId="0" borderId="10" xfId="77" applyNumberFormat="1" applyFont="1" applyBorder="1" applyAlignment="1" applyProtection="1">
      <alignment horizontal="center" vertical="center"/>
      <protection/>
    </xf>
    <xf numFmtId="49" fontId="4" fillId="0" borderId="10" xfId="77" applyNumberFormat="1" applyFont="1" applyBorder="1" applyAlignment="1" applyProtection="1">
      <alignment horizontal="center" wrapText="1"/>
      <protection/>
    </xf>
    <xf numFmtId="0" fontId="6" fillId="0" borderId="10" xfId="77" applyFont="1" applyFill="1" applyBorder="1" applyAlignment="1" applyProtection="1">
      <alignment vertical="center" wrapText="1"/>
      <protection/>
    </xf>
    <xf numFmtId="0" fontId="7" fillId="0" borderId="10" xfId="77" applyFont="1" applyBorder="1" applyAlignment="1" applyProtection="1">
      <alignment horizontal="right" vertical="center" wrapText="1"/>
      <protection/>
    </xf>
    <xf numFmtId="49" fontId="9" fillId="0" borderId="10" xfId="77" applyNumberFormat="1" applyFont="1" applyBorder="1" applyAlignment="1" applyProtection="1">
      <alignment horizontal="center" wrapText="1"/>
      <protection/>
    </xf>
    <xf numFmtId="0" fontId="4" fillId="0" borderId="10" xfId="77" applyFont="1" applyBorder="1" applyAlignment="1" applyProtection="1">
      <alignment horizontal="center" wrapText="1"/>
      <protection/>
    </xf>
    <xf numFmtId="0" fontId="9" fillId="0" borderId="10" xfId="77" applyFont="1" applyBorder="1" applyAlignment="1" applyProtection="1">
      <alignment horizontal="center" wrapText="1"/>
      <protection/>
    </xf>
    <xf numFmtId="0" fontId="6" fillId="0" borderId="10" xfId="77" applyFont="1" applyBorder="1" applyAlignment="1" applyProtection="1">
      <alignment horizontal="left" vertical="center" wrapText="1"/>
      <protection/>
    </xf>
    <xf numFmtId="3" fontId="7" fillId="0" borderId="10" xfId="77" applyNumberFormat="1" applyFont="1" applyBorder="1" applyAlignment="1" applyProtection="1">
      <alignment horizontal="center" vertical="center"/>
      <protection/>
    </xf>
    <xf numFmtId="0" fontId="6" fillId="0" borderId="10" xfId="77" applyFont="1" applyBorder="1" applyAlignment="1" applyProtection="1">
      <alignment wrapText="1"/>
      <protection/>
    </xf>
    <xf numFmtId="0" fontId="4" fillId="0" borderId="10" xfId="77" applyFont="1" applyBorder="1" applyAlignment="1" applyProtection="1">
      <alignment horizontal="left" vertical="center" wrapText="1"/>
      <protection/>
    </xf>
    <xf numFmtId="0" fontId="6" fillId="0" borderId="16" xfId="77" applyFont="1" applyBorder="1" applyAlignment="1" applyProtection="1">
      <alignment horizontal="center" vertical="center" wrapText="1"/>
      <protection/>
    </xf>
    <xf numFmtId="0" fontId="7" fillId="0" borderId="16" xfId="77" applyFont="1" applyBorder="1" applyAlignment="1" applyProtection="1">
      <alignment horizontal="center" vertical="center" wrapText="1"/>
      <protection/>
    </xf>
    <xf numFmtId="0" fontId="9" fillId="0" borderId="10" xfId="77" applyFont="1" applyBorder="1" applyAlignment="1" applyProtection="1">
      <alignment horizontal="left" vertical="center" wrapText="1"/>
      <protection/>
    </xf>
    <xf numFmtId="0" fontId="7" fillId="0" borderId="16" xfId="77" applyFont="1" applyBorder="1" applyAlignment="1" applyProtection="1">
      <alignment horizontal="center" wrapText="1"/>
      <protection/>
    </xf>
    <xf numFmtId="0" fontId="8" fillId="0" borderId="10" xfId="77" applyFont="1" applyBorder="1" applyAlignment="1" applyProtection="1">
      <alignment horizontal="left" vertical="center" wrapText="1"/>
      <protection/>
    </xf>
    <xf numFmtId="0" fontId="10" fillId="0" borderId="10" xfId="77" applyFont="1" applyBorder="1" applyAlignment="1" applyProtection="1">
      <alignment vertical="center" wrapText="1"/>
      <protection/>
    </xf>
    <xf numFmtId="0" fontId="6" fillId="0" borderId="22" xfId="77" applyFont="1" applyBorder="1" applyAlignment="1" applyProtection="1">
      <alignment vertical="center" wrapText="1"/>
      <protection/>
    </xf>
    <xf numFmtId="49" fontId="6" fillId="0" borderId="16" xfId="77" applyNumberFormat="1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horizontal="centerContinuous" wrapText="1"/>
      <protection/>
    </xf>
    <xf numFmtId="0" fontId="6" fillId="0" borderId="15" xfId="77" applyFont="1" applyBorder="1" applyAlignment="1" applyProtection="1">
      <alignment vertical="center" wrapText="1"/>
      <protection/>
    </xf>
    <xf numFmtId="0" fontId="5" fillId="0" borderId="12" xfId="77" applyFont="1" applyBorder="1" applyAlignment="1" applyProtection="1">
      <alignment vertical="center" wrapText="1"/>
      <protection/>
    </xf>
    <xf numFmtId="0" fontId="11" fillId="0" borderId="10" xfId="77" applyFont="1" applyBorder="1" applyAlignment="1" applyProtection="1">
      <alignment vertical="center" wrapText="1"/>
      <protection/>
    </xf>
    <xf numFmtId="0" fontId="6" fillId="0" borderId="0" xfId="77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76" applyFont="1" applyAlignment="1" applyProtection="1">
      <alignment wrapText="1"/>
      <protection locked="0"/>
    </xf>
    <xf numFmtId="0" fontId="6" fillId="0" borderId="0" xfId="76" applyFont="1" applyFill="1" applyAlignment="1" applyProtection="1">
      <alignment wrapText="1"/>
      <protection locked="0"/>
    </xf>
    <xf numFmtId="0" fontId="5" fillId="0" borderId="0" xfId="76" applyFont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right" vertical="center" wrapText="1"/>
      <protection locked="0"/>
    </xf>
    <xf numFmtId="1" fontId="6" fillId="0" borderId="0" xfId="76" applyNumberFormat="1" applyFont="1" applyBorder="1" applyAlignment="1" applyProtection="1">
      <alignment wrapText="1"/>
      <protection/>
    </xf>
    <xf numFmtId="0" fontId="6" fillId="0" borderId="0" xfId="76" applyFont="1" applyAlignment="1" applyProtection="1">
      <alignment horizontal="centerContinuous" wrapText="1"/>
      <protection/>
    </xf>
    <xf numFmtId="0" fontId="6" fillId="0" borderId="0" xfId="76" applyFont="1" applyAlignment="1" applyProtection="1">
      <alignment horizontal="center" wrapText="1"/>
      <protection/>
    </xf>
    <xf numFmtId="0" fontId="5" fillId="0" borderId="0" xfId="76" applyFont="1" applyAlignment="1" applyProtection="1">
      <alignment wrapText="1"/>
      <protection/>
    </xf>
    <xf numFmtId="0" fontId="5" fillId="0" borderId="10" xfId="76" applyFont="1" applyBorder="1" applyAlignment="1" applyProtection="1">
      <alignment horizontal="center" vertical="center" wrapText="1"/>
      <protection/>
    </xf>
    <xf numFmtId="14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Border="1" applyAlignment="1" applyProtection="1">
      <alignment horizont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Font="1" applyBorder="1" applyAlignment="1" applyProtection="1">
      <alignment wrapText="1"/>
      <protection/>
    </xf>
    <xf numFmtId="49" fontId="7" fillId="0" borderId="10" xfId="76" applyNumberFormat="1" applyFont="1" applyBorder="1" applyAlignment="1" applyProtection="1">
      <alignment wrapText="1"/>
      <protection/>
    </xf>
    <xf numFmtId="0" fontId="6" fillId="0" borderId="10" xfId="76" applyFont="1" applyBorder="1" applyAlignment="1" applyProtection="1">
      <alignment wrapText="1"/>
      <protection/>
    </xf>
    <xf numFmtId="49" fontId="6" fillId="0" borderId="10" xfId="76" applyNumberFormat="1" applyFont="1" applyBorder="1" applyAlignment="1" applyProtection="1">
      <alignment horizontal="center" wrapText="1"/>
      <protection/>
    </xf>
    <xf numFmtId="0" fontId="6" fillId="0" borderId="10" xfId="76" applyFont="1" applyFill="1" applyBorder="1" applyAlignment="1" applyProtection="1">
      <alignment wrapText="1"/>
      <protection/>
    </xf>
    <xf numFmtId="0" fontId="4" fillId="0" borderId="10" xfId="76" applyFont="1" applyBorder="1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horizontal="right" wrapText="1"/>
      <protection/>
    </xf>
    <xf numFmtId="49" fontId="5" fillId="0" borderId="10" xfId="76" applyNumberFormat="1" applyFont="1" applyBorder="1" applyAlignment="1" applyProtection="1">
      <alignment horizontal="center" wrapText="1"/>
      <protection/>
    </xf>
    <xf numFmtId="49" fontId="7" fillId="0" borderId="10" xfId="76" applyNumberFormat="1" applyFont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wrapText="1"/>
      <protection/>
    </xf>
    <xf numFmtId="49" fontId="6" fillId="0" borderId="0" xfId="76" applyNumberFormat="1" applyFont="1" applyBorder="1" applyAlignment="1" applyProtection="1">
      <alignment wrapText="1"/>
      <protection/>
    </xf>
    <xf numFmtId="1" fontId="6" fillId="0" borderId="0" xfId="76" applyNumberFormat="1" applyFont="1" applyFill="1" applyBorder="1" applyAlignment="1" applyProtection="1">
      <alignment wrapText="1"/>
      <protection/>
    </xf>
    <xf numFmtId="0" fontId="4" fillId="0" borderId="0" xfId="76" applyFont="1" applyFill="1" applyAlignment="1" applyProtection="1">
      <alignment wrapText="1"/>
      <protection/>
    </xf>
    <xf numFmtId="0" fontId="5" fillId="0" borderId="0" xfId="76" applyFont="1" applyAlignment="1" applyProtection="1">
      <alignment horizontal="center"/>
      <protection/>
    </xf>
    <xf numFmtId="0" fontId="5" fillId="0" borderId="0" xfId="78" applyFont="1" applyBorder="1" applyAlignment="1" applyProtection="1">
      <alignment vertical="center" wrapText="1"/>
      <protection locked="0"/>
    </xf>
    <xf numFmtId="49" fontId="5" fillId="0" borderId="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Protection="1">
      <alignment/>
      <protection locked="0"/>
    </xf>
    <xf numFmtId="3" fontId="6" fillId="0" borderId="0" xfId="78" applyNumberFormat="1" applyFont="1" applyBorder="1" applyProtection="1">
      <alignment/>
      <protection locked="0"/>
    </xf>
    <xf numFmtId="0" fontId="6" fillId="0" borderId="0" xfId="74" applyFont="1" applyProtection="1">
      <alignment/>
      <protection locked="0"/>
    </xf>
    <xf numFmtId="0" fontId="5" fillId="0" borderId="0" xfId="73" applyFont="1" applyAlignment="1" applyProtection="1">
      <alignment horizontal="centerContinuous"/>
      <protection locked="0"/>
    </xf>
    <xf numFmtId="0" fontId="6" fillId="0" borderId="0" xfId="73" applyFont="1" applyProtection="1">
      <alignment/>
      <protection locked="0"/>
    </xf>
    <xf numFmtId="0" fontId="5" fillId="0" borderId="0" xfId="73" applyFont="1" applyAlignment="1" applyProtection="1">
      <alignment horizontal="left" vertical="center" wrapText="1"/>
      <protection locked="0"/>
    </xf>
    <xf numFmtId="0" fontId="6" fillId="0" borderId="0" xfId="73" applyFont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vertical="justify"/>
      <protection locked="0"/>
    </xf>
    <xf numFmtId="0" fontId="5" fillId="0" borderId="0" xfId="73" applyFont="1" applyAlignment="1" applyProtection="1">
      <alignment horizontal="center"/>
      <protection locked="0"/>
    </xf>
    <xf numFmtId="0" fontId="5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Alignment="1" applyProtection="1">
      <alignment vertical="center" wrapText="1"/>
      <protection locked="0"/>
    </xf>
    <xf numFmtId="0" fontId="5" fillId="0" borderId="0" xfId="73" applyFont="1" applyProtection="1">
      <alignment/>
      <protection locked="0"/>
    </xf>
    <xf numFmtId="0" fontId="6" fillId="0" borderId="0" xfId="73" applyFont="1" applyAlignment="1" applyProtection="1">
      <alignment/>
      <protection locked="0"/>
    </xf>
    <xf numFmtId="0" fontId="5" fillId="0" borderId="0" xfId="73" applyFont="1" applyBorder="1" applyAlignment="1" applyProtection="1">
      <alignment horizontal="centerContinuous"/>
      <protection locked="0"/>
    </xf>
    <xf numFmtId="0" fontId="5" fillId="0" borderId="10" xfId="73" applyFont="1" applyBorder="1" applyAlignment="1" applyProtection="1">
      <alignment horizontal="centerContinuous" vertical="center" wrapText="1"/>
      <protection/>
    </xf>
    <xf numFmtId="0" fontId="5" fillId="0" borderId="10" xfId="73" applyFont="1" applyBorder="1" applyAlignment="1" applyProtection="1">
      <alignment horizontal="center" vertical="center" wrapText="1"/>
      <protection/>
    </xf>
    <xf numFmtId="49" fontId="5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Alignment="1" applyProtection="1">
      <alignment horizontal="centerContinuous"/>
      <protection/>
    </xf>
    <xf numFmtId="0" fontId="5" fillId="0" borderId="10" xfId="73" applyFont="1" applyBorder="1" applyAlignment="1" applyProtection="1">
      <alignment horizontal="center"/>
      <protection/>
    </xf>
    <xf numFmtId="0" fontId="5" fillId="0" borderId="10" xfId="73" applyFont="1" applyBorder="1" applyAlignment="1" applyProtection="1">
      <alignment wrapText="1"/>
      <protection/>
    </xf>
    <xf numFmtId="0" fontId="5" fillId="0" borderId="10" xfId="73" applyFont="1" applyBorder="1" applyAlignment="1" applyProtection="1">
      <alignment vertical="justify" wrapText="1"/>
      <protection/>
    </xf>
    <xf numFmtId="49" fontId="5" fillId="33" borderId="10" xfId="73" applyNumberFormat="1" applyFont="1" applyFill="1" applyBorder="1" applyAlignment="1" applyProtection="1">
      <alignment vertical="justify" wrapText="1"/>
      <protection/>
    </xf>
    <xf numFmtId="0" fontId="6" fillId="33" borderId="10" xfId="73" applyFont="1" applyFill="1" applyBorder="1" applyAlignment="1" applyProtection="1">
      <alignment horizontal="left" vertical="center" wrapText="1"/>
      <protection/>
    </xf>
    <xf numFmtId="0" fontId="6" fillId="0" borderId="10" xfId="73" applyFont="1" applyBorder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 wrapText="1"/>
      <protection/>
    </xf>
    <xf numFmtId="0" fontId="7" fillId="0" borderId="10" xfId="73" applyFont="1" applyBorder="1" applyAlignment="1" applyProtection="1">
      <alignment horizontal="right"/>
      <protection/>
    </xf>
    <xf numFmtId="49" fontId="7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Protection="1">
      <alignment/>
      <protection/>
    </xf>
    <xf numFmtId="0" fontId="5" fillId="0" borderId="10" xfId="73" applyFont="1" applyBorder="1" applyAlignment="1" applyProtection="1">
      <alignment horizontal="left"/>
      <protection/>
    </xf>
    <xf numFmtId="0" fontId="5" fillId="0" borderId="10" xfId="73" applyFont="1" applyBorder="1" applyAlignment="1" applyProtection="1">
      <alignment vertical="top" wrapText="1"/>
      <protection/>
    </xf>
    <xf numFmtId="0" fontId="5" fillId="0" borderId="10" xfId="73" applyFont="1" applyBorder="1" applyAlignment="1" applyProtection="1">
      <alignment horizontal="left" vertical="center" wrapText="1"/>
      <protection/>
    </xf>
    <xf numFmtId="0" fontId="6" fillId="0" borderId="10" xfId="73" applyFont="1" applyBorder="1" applyAlignment="1" applyProtection="1">
      <alignment wrapText="1"/>
      <protection/>
    </xf>
    <xf numFmtId="0" fontId="6" fillId="0" borderId="10" xfId="73" applyFont="1" applyBorder="1" applyAlignment="1" applyProtection="1">
      <alignment horizontal="left" vertical="center" wrapText="1"/>
      <protection/>
    </xf>
    <xf numFmtId="49" fontId="7" fillId="0" borderId="13" xfId="73" applyNumberFormat="1" applyFont="1" applyBorder="1" applyAlignment="1" applyProtection="1">
      <alignment horizontal="center" vertical="center" wrapText="1"/>
      <protection/>
    </xf>
    <xf numFmtId="0" fontId="5" fillId="0" borderId="12" xfId="73" applyFont="1" applyBorder="1" applyAlignment="1" applyProtection="1">
      <alignment vertical="justify" wrapText="1"/>
      <protection/>
    </xf>
    <xf numFmtId="49" fontId="6" fillId="33" borderId="12" xfId="73" applyNumberFormat="1" applyFont="1" applyFill="1" applyBorder="1" applyAlignment="1" applyProtection="1">
      <alignment horizontal="center" vertical="center" wrapText="1"/>
      <protection/>
    </xf>
    <xf numFmtId="0" fontId="14" fillId="0" borderId="10" xfId="73" applyFont="1" applyBorder="1" applyAlignment="1" applyProtection="1">
      <alignment vertical="justify"/>
      <protection/>
    </xf>
    <xf numFmtId="49" fontId="6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10" xfId="73" applyFont="1" applyBorder="1" applyAlignment="1" applyProtection="1">
      <alignment vertical="justify"/>
      <protection/>
    </xf>
    <xf numFmtId="1" fontId="6" fillId="0" borderId="0" xfId="73" applyNumberFormat="1" applyFont="1" applyAlignment="1" applyProtection="1">
      <alignment vertical="center" wrapText="1"/>
      <protection locked="0"/>
    </xf>
    <xf numFmtId="1" fontId="6" fillId="0" borderId="0" xfId="73" applyNumberFormat="1" applyFont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Alignment="1" applyProtection="1">
      <alignment horizontal="left" vertical="center" wrapText="1"/>
      <protection locked="0"/>
    </xf>
    <xf numFmtId="0" fontId="6" fillId="0" borderId="0" xfId="70" applyFont="1" applyProtection="1">
      <alignment/>
      <protection locked="0"/>
    </xf>
    <xf numFmtId="49" fontId="6" fillId="0" borderId="0" xfId="74" applyNumberFormat="1" applyFont="1" applyProtection="1">
      <alignment/>
      <protection locked="0"/>
    </xf>
    <xf numFmtId="0" fontId="5" fillId="0" borderId="12" xfId="70" applyFont="1" applyBorder="1" applyAlignment="1" applyProtection="1">
      <alignment horizontal="centerContinuous" vertical="center" wrapText="1"/>
      <protection/>
    </xf>
    <xf numFmtId="49" fontId="5" fillId="0" borderId="13" xfId="70" applyNumberFormat="1" applyFont="1" applyBorder="1" applyAlignment="1" applyProtection="1">
      <alignment horizontal="center" vertical="center" wrapText="1"/>
      <protection/>
    </xf>
    <xf numFmtId="49" fontId="5" fillId="0" borderId="11" xfId="70" applyNumberFormat="1" applyFont="1" applyBorder="1" applyAlignment="1" applyProtection="1">
      <alignment horizontal="center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/>
    </xf>
    <xf numFmtId="49" fontId="7" fillId="0" borderId="10" xfId="70" applyNumberFormat="1" applyFont="1" applyBorder="1" applyAlignment="1" applyProtection="1">
      <alignment horizontal="center" vertical="center" wrapText="1"/>
      <protection/>
    </xf>
    <xf numFmtId="49" fontId="5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>
      <alignment horizontal="left" vertical="center" wrapText="1"/>
      <protection/>
    </xf>
    <xf numFmtId="49" fontId="6" fillId="0" borderId="10" xfId="70" applyNumberFormat="1" applyFont="1" applyBorder="1" applyAlignment="1" applyProtection="1">
      <alignment horizontal="center" vertical="center" wrapText="1"/>
      <protection/>
    </xf>
    <xf numFmtId="0" fontId="7" fillId="0" borderId="10" xfId="70" applyFont="1" applyBorder="1" applyAlignment="1" applyProtection="1">
      <alignment horizontal="right" vertical="center" wrapText="1"/>
      <protection/>
    </xf>
    <xf numFmtId="49" fontId="5" fillId="0" borderId="1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Border="1" applyAlignment="1" applyProtection="1">
      <alignment horizontal="left" vertical="center" wrapText="1"/>
      <protection/>
    </xf>
    <xf numFmtId="49" fontId="5" fillId="0" borderId="0" xfId="70" applyNumberFormat="1" applyFont="1" applyBorder="1" applyAlignment="1" applyProtection="1">
      <alignment horizontal="left" vertical="center" wrapText="1"/>
      <protection/>
    </xf>
    <xf numFmtId="0" fontId="6" fillId="0" borderId="0" xfId="70" applyFont="1" applyBorder="1" applyAlignment="1" applyProtection="1">
      <alignment horizontal="left" vertical="center" wrapText="1"/>
      <protection/>
    </xf>
    <xf numFmtId="0" fontId="6" fillId="0" borderId="10" xfId="70" applyFont="1" applyBorder="1" applyAlignment="1" applyProtection="1">
      <alignment horizontal="right"/>
      <protection/>
    </xf>
    <xf numFmtId="0" fontId="6" fillId="0" borderId="10" xfId="70" applyFont="1" applyBorder="1" applyAlignment="1" applyProtection="1">
      <alignment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 quotePrefix="1">
      <alignment horizontal="left" vertical="center" wrapText="1"/>
      <protection/>
    </xf>
    <xf numFmtId="49" fontId="6" fillId="0" borderId="0" xfId="70" applyNumberFormat="1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horizontal="center"/>
      <protection/>
    </xf>
    <xf numFmtId="0" fontId="7" fillId="0" borderId="10" xfId="70" applyFont="1" applyBorder="1" applyAlignment="1" applyProtection="1">
      <alignment horizontal="left" vertical="center" wrapText="1"/>
      <protection/>
    </xf>
    <xf numFmtId="0" fontId="7" fillId="0" borderId="0" xfId="70" applyFont="1" applyBorder="1" applyAlignment="1" applyProtection="1">
      <alignment horizontal="left" vertical="center" wrapText="1"/>
      <protection/>
    </xf>
    <xf numFmtId="49" fontId="7" fillId="0" borderId="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Alignment="1" applyProtection="1">
      <alignment horizontal="center" vertical="center"/>
      <protection locked="0"/>
    </xf>
    <xf numFmtId="49" fontId="5" fillId="0" borderId="0" xfId="70" applyNumberFormat="1" applyFont="1" applyAlignment="1" applyProtection="1">
      <alignment horizontal="center" vertical="center"/>
      <protection locked="0"/>
    </xf>
    <xf numFmtId="1" fontId="5" fillId="0" borderId="0" xfId="70" applyNumberFormat="1" applyFont="1" applyAlignment="1" applyProtection="1">
      <alignment horizontal="center" vertical="center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5" fillId="0" borderId="0" xfId="70" applyNumberFormat="1" applyFont="1" applyAlignment="1" applyProtection="1">
      <alignment horizontal="left" vertical="center" wrapText="1"/>
      <protection locked="0"/>
    </xf>
    <xf numFmtId="1" fontId="6" fillId="0" borderId="0" xfId="70" applyNumberFormat="1" applyFont="1" applyAlignment="1" applyProtection="1">
      <alignment horizontal="left" vertical="center" wrapText="1"/>
      <protection locked="0"/>
    </xf>
    <xf numFmtId="0" fontId="5" fillId="0" borderId="0" xfId="70" applyFont="1" applyProtection="1">
      <alignment/>
      <protection locked="0"/>
    </xf>
    <xf numFmtId="0" fontId="6" fillId="0" borderId="0" xfId="71" applyFont="1" applyAlignment="1" applyProtection="1">
      <alignment vertical="center" wrapText="1"/>
      <protection locked="0"/>
    </xf>
    <xf numFmtId="49" fontId="6" fillId="0" borderId="0" xfId="71" applyNumberFormat="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horizontal="centerContinuous" vertical="center" wrapText="1"/>
      <protection locked="0"/>
    </xf>
    <xf numFmtId="0" fontId="5" fillId="0" borderId="0" xfId="71" applyFont="1" applyAlignment="1" applyProtection="1">
      <alignment horizontal="center" vertical="center" wrapText="1"/>
      <protection locked="0"/>
    </xf>
    <xf numFmtId="0" fontId="5" fillId="0" borderId="0" xfId="71" applyFont="1" applyProtection="1">
      <alignment/>
      <protection locked="0"/>
    </xf>
    <xf numFmtId="0" fontId="5" fillId="0" borderId="0" xfId="73" applyFont="1" applyBorder="1" applyAlignment="1" applyProtection="1">
      <alignment vertical="justify"/>
      <protection locked="0"/>
    </xf>
    <xf numFmtId="49" fontId="5" fillId="0" borderId="0" xfId="73" applyNumberFormat="1" applyFont="1" applyBorder="1" applyAlignment="1" applyProtection="1">
      <alignment vertical="justify" wrapText="1"/>
      <protection locked="0"/>
    </xf>
    <xf numFmtId="1" fontId="6" fillId="0" borderId="0" xfId="71" applyNumberFormat="1" applyFont="1" applyAlignment="1" applyProtection="1">
      <alignment horizontal="centerContinuous" vertical="center" wrapText="1"/>
      <protection/>
    </xf>
    <xf numFmtId="1" fontId="6" fillId="0" borderId="0" xfId="71" applyNumberFormat="1" applyFont="1" applyAlignment="1" applyProtection="1">
      <alignment vertical="center" wrapText="1"/>
      <protection locked="0"/>
    </xf>
    <xf numFmtId="0" fontId="5" fillId="0" borderId="0" xfId="77" applyFont="1" applyBorder="1" applyAlignment="1" applyProtection="1">
      <alignment wrapText="1"/>
      <protection locked="0"/>
    </xf>
    <xf numFmtId="1" fontId="6" fillId="0" borderId="0" xfId="77" applyNumberFormat="1" applyFont="1" applyBorder="1" applyProtection="1">
      <alignment/>
      <protection locked="0"/>
    </xf>
    <xf numFmtId="0" fontId="5" fillId="0" borderId="0" xfId="77" applyFont="1" applyBorder="1" applyAlignment="1" applyProtection="1">
      <alignment horizontal="right" vertical="center" wrapText="1"/>
      <protection locked="0"/>
    </xf>
    <xf numFmtId="0" fontId="4" fillId="0" borderId="0" xfId="77" applyFont="1" applyBorder="1" applyAlignment="1" applyProtection="1">
      <alignment wrapText="1"/>
      <protection locked="0"/>
    </xf>
    <xf numFmtId="1" fontId="4" fillId="0" borderId="0" xfId="77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1" fontId="4" fillId="0" borderId="0" xfId="77" applyNumberFormat="1" applyFont="1" applyProtection="1">
      <alignment/>
      <protection locked="0"/>
    </xf>
    <xf numFmtId="0" fontId="12" fillId="0" borderId="0" xfId="77" applyFont="1" applyBorder="1" applyAlignment="1" applyProtection="1">
      <alignment vertical="center" wrapText="1"/>
      <protection locked="0"/>
    </xf>
    <xf numFmtId="0" fontId="4" fillId="0" borderId="0" xfId="76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75" applyFont="1" applyFill="1" applyAlignment="1" applyProtection="1">
      <alignment horizontal="right" vertical="top" wrapText="1"/>
      <protection locked="0"/>
    </xf>
    <xf numFmtId="0" fontId="4" fillId="0" borderId="0" xfId="76" applyFont="1" applyAlignment="1" applyProtection="1">
      <alignment wrapText="1"/>
      <protection locked="0"/>
    </xf>
    <xf numFmtId="0" fontId="5" fillId="0" borderId="0" xfId="78" applyFont="1" applyBorder="1" applyAlignment="1" applyProtection="1">
      <alignment horizontal="left" wrapText="1"/>
      <protection locked="0"/>
    </xf>
    <xf numFmtId="0" fontId="6" fillId="0" borderId="10" xfId="73" applyFont="1" applyBorder="1" applyAlignment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/>
      <protection/>
    </xf>
    <xf numFmtId="0" fontId="5" fillId="0" borderId="0" xfId="71" applyFont="1" applyAlignment="1" applyProtection="1">
      <alignment horizontal="left" vertical="center" wrapText="1"/>
      <protection locked="0"/>
    </xf>
    <xf numFmtId="0" fontId="6" fillId="0" borderId="23" xfId="75" applyFont="1" applyBorder="1" applyAlignment="1" applyProtection="1">
      <alignment horizontal="left" vertical="top" wrapText="1"/>
      <protection locked="0"/>
    </xf>
    <xf numFmtId="49" fontId="5" fillId="0" borderId="23" xfId="75" applyNumberFormat="1" applyFont="1" applyBorder="1" applyAlignment="1" applyProtection="1">
      <alignment horizontal="left" vertical="top" wrapText="1"/>
      <protection locked="0"/>
    </xf>
    <xf numFmtId="49" fontId="5" fillId="0" borderId="0" xfId="75" applyNumberFormat="1" applyFont="1" applyBorder="1" applyAlignment="1" applyProtection="1">
      <alignment horizontal="left" vertical="top" wrapText="1"/>
      <protection locked="0"/>
    </xf>
    <xf numFmtId="0" fontId="6" fillId="0" borderId="0" xfId="73" applyFont="1" applyBorder="1" applyAlignment="1" applyProtection="1">
      <alignment horizontal="center" vertical="justify" wrapText="1"/>
      <protection locked="0"/>
    </xf>
    <xf numFmtId="49" fontId="5" fillId="0" borderId="0" xfId="73" applyNumberFormat="1" applyFont="1" applyAlignment="1" applyProtection="1">
      <alignment horizontal="center" vertical="justify"/>
      <protection locked="0"/>
    </xf>
    <xf numFmtId="49" fontId="5" fillId="0" borderId="0" xfId="73" applyNumberFormat="1" applyFont="1" applyBorder="1" applyAlignment="1" applyProtection="1">
      <alignment horizontal="center" vertical="justify"/>
      <protection locked="0"/>
    </xf>
    <xf numFmtId="0" fontId="5" fillId="0" borderId="0" xfId="73" applyFont="1" applyAlignment="1" applyProtection="1">
      <alignment horizontal="left"/>
      <protection locked="0"/>
    </xf>
    <xf numFmtId="0" fontId="5" fillId="0" borderId="0" xfId="73" applyFont="1" applyBorder="1" applyAlignment="1" applyProtection="1">
      <alignment horizontal="left" vertical="justify" wrapText="1"/>
      <protection locked="0"/>
    </xf>
    <xf numFmtId="185" fontId="6" fillId="35" borderId="10" xfId="76" applyNumberFormat="1" applyFont="1" applyFill="1" applyBorder="1" applyAlignment="1" applyProtection="1">
      <alignment wrapText="1"/>
      <protection locked="0"/>
    </xf>
    <xf numFmtId="185" fontId="6" fillId="0" borderId="10" xfId="76" applyNumberFormat="1" applyFont="1" applyFill="1" applyBorder="1" applyAlignment="1" applyProtection="1">
      <alignment wrapText="1"/>
      <protection/>
    </xf>
    <xf numFmtId="185" fontId="6" fillId="36" borderId="10" xfId="76" applyNumberFormat="1" applyFont="1" applyFill="1" applyBorder="1" applyAlignment="1" applyProtection="1">
      <alignment wrapText="1"/>
      <protection locked="0"/>
    </xf>
    <xf numFmtId="185" fontId="6" fillId="34" borderId="10" xfId="76" applyNumberFormat="1" applyFont="1" applyFill="1" applyBorder="1" applyAlignment="1" applyProtection="1">
      <alignment wrapText="1"/>
      <protection/>
    </xf>
    <xf numFmtId="197" fontId="6" fillId="34" borderId="10" xfId="42" applyNumberFormat="1" applyFont="1" applyFill="1" applyBorder="1" applyAlignment="1" applyProtection="1">
      <alignment vertical="center"/>
      <protection locked="0"/>
    </xf>
    <xf numFmtId="197" fontId="6" fillId="34" borderId="10" xfId="42" applyNumberFormat="1" applyFont="1" applyFill="1" applyBorder="1" applyAlignment="1" applyProtection="1">
      <alignment vertical="center" wrapText="1"/>
      <protection locked="0"/>
    </xf>
    <xf numFmtId="197" fontId="6" fillId="0" borderId="10" xfId="42" applyNumberFormat="1" applyFont="1" applyFill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 vertical="center"/>
      <protection locked="0"/>
    </xf>
    <xf numFmtId="197" fontId="7" fillId="0" borderId="10" xfId="42" applyNumberFormat="1" applyFont="1" applyBorder="1" applyAlignment="1" applyProtection="1">
      <alignment vertical="center" wrapText="1"/>
      <protection/>
    </xf>
    <xf numFmtId="197" fontId="7" fillId="0" borderId="10" xfId="42" applyNumberFormat="1" applyFont="1" applyBorder="1" applyAlignment="1" applyProtection="1">
      <alignment horizontal="center" vertical="center" wrapText="1"/>
      <protection/>
    </xf>
    <xf numFmtId="197" fontId="7" fillId="34" borderId="10" xfId="42" applyNumberFormat="1" applyFont="1" applyFill="1" applyBorder="1" applyAlignment="1" applyProtection="1">
      <alignment vertical="center" wrapText="1"/>
      <protection locked="0"/>
    </xf>
    <xf numFmtId="197" fontId="7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0" borderId="10" xfId="42" applyNumberFormat="1" applyFont="1" applyBorder="1" applyAlignment="1" applyProtection="1">
      <alignment vertical="center" wrapText="1"/>
      <protection/>
    </xf>
    <xf numFmtId="197" fontId="6" fillId="0" borderId="10" xfId="42" applyNumberFormat="1" applyFont="1" applyBorder="1" applyAlignment="1" applyProtection="1">
      <alignment horizontal="center" vertical="center" wrapText="1"/>
      <protection/>
    </xf>
    <xf numFmtId="197" fontId="7" fillId="0" borderId="13" xfId="42" applyNumberFormat="1" applyFont="1" applyBorder="1" applyAlignment="1" applyProtection="1">
      <alignment vertical="center" wrapText="1"/>
      <protection/>
    </xf>
    <xf numFmtId="197" fontId="7" fillId="0" borderId="13" xfId="42" applyNumberFormat="1" applyFont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vertical="center" wrapText="1"/>
      <protection/>
    </xf>
    <xf numFmtId="197" fontId="6" fillId="33" borderId="15" xfId="42" applyNumberFormat="1" applyFont="1" applyFill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horizontal="left" vertical="center" wrapText="1"/>
      <protection/>
    </xf>
    <xf numFmtId="197" fontId="6" fillId="33" borderId="16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vertical="center" wrapText="1"/>
      <protection/>
    </xf>
    <xf numFmtId="197" fontId="6" fillId="0" borderId="11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left" vertical="center" wrapText="1"/>
      <protection locked="0"/>
    </xf>
    <xf numFmtId="197" fontId="6" fillId="35" borderId="10" xfId="42" applyNumberFormat="1" applyFont="1" applyFill="1" applyBorder="1" applyAlignment="1" applyProtection="1">
      <alignment vertical="center" wrapText="1"/>
      <protection locked="0"/>
    </xf>
    <xf numFmtId="197" fontId="5" fillId="0" borderId="10" xfId="42" applyNumberFormat="1" applyFont="1" applyBorder="1" applyAlignment="1" applyProtection="1">
      <alignment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2" applyNumberFormat="1" applyFont="1" applyBorder="1" applyAlignment="1" applyProtection="1">
      <alignment horizontal="right" vertical="center" wrapText="1"/>
      <protection/>
    </xf>
    <xf numFmtId="197" fontId="6" fillId="0" borderId="10" xfId="42" applyNumberFormat="1" applyFont="1" applyFill="1" applyBorder="1" applyAlignment="1" applyProtection="1">
      <alignment horizontal="right" vertical="center" wrapText="1"/>
      <protection/>
    </xf>
    <xf numFmtId="197" fontId="6" fillId="0" borderId="0" xfId="42" applyNumberFormat="1" applyFont="1" applyBorder="1" applyAlignment="1" applyProtection="1">
      <alignment horizontal="right" vertical="center" wrapText="1"/>
      <protection/>
    </xf>
    <xf numFmtId="197" fontId="6" fillId="0" borderId="0" xfId="42" applyNumberFormat="1" applyFont="1" applyBorder="1" applyAlignment="1" applyProtection="1">
      <alignment horizontal="left" vertical="center" wrapText="1"/>
      <protection/>
    </xf>
    <xf numFmtId="197" fontId="5" fillId="0" borderId="10" xfId="42" applyNumberFormat="1" applyFont="1" applyBorder="1" applyAlignment="1" applyProtection="1">
      <alignment horizontal="left" vertical="center" wrapText="1"/>
      <protection/>
    </xf>
    <xf numFmtId="197" fontId="5" fillId="0" borderId="10" xfId="42" applyNumberFormat="1" applyFont="1" applyBorder="1" applyAlignment="1" applyProtection="1">
      <alignment horizontal="center" vertical="center" wrapText="1"/>
      <protection/>
    </xf>
    <xf numFmtId="197" fontId="5" fillId="0" borderId="10" xfId="42" applyNumberFormat="1" applyFont="1" applyBorder="1" applyAlignment="1" applyProtection="1">
      <alignment horizontal="center"/>
      <protection/>
    </xf>
    <xf numFmtId="197" fontId="6" fillId="36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6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197" fontId="6" fillId="36" borderId="10" xfId="77" applyNumberFormat="1" applyFont="1" applyFill="1" applyBorder="1" applyAlignment="1" applyProtection="1">
      <alignment vertical="center"/>
      <protection locked="0"/>
    </xf>
    <xf numFmtId="197" fontId="6" fillId="0" borderId="10" xfId="77" applyNumberFormat="1" applyFont="1" applyBorder="1" applyAlignment="1" applyProtection="1">
      <alignment vertical="center"/>
      <protection/>
    </xf>
    <xf numFmtId="197" fontId="6" fillId="0" borderId="10" xfId="77" applyNumberFormat="1" applyFont="1" applyFill="1" applyBorder="1" applyAlignment="1" applyProtection="1">
      <alignment vertical="center"/>
      <protection/>
    </xf>
    <xf numFmtId="197" fontId="6" fillId="34" borderId="10" xfId="77" applyNumberFormat="1" applyFont="1" applyFill="1" applyBorder="1" applyAlignment="1" applyProtection="1">
      <alignment vertical="center"/>
      <protection locked="0"/>
    </xf>
    <xf numFmtId="197" fontId="5" fillId="35" borderId="10" xfId="77" applyNumberFormat="1" applyFont="1" applyFill="1" applyBorder="1" applyAlignment="1" applyProtection="1">
      <alignment vertical="center"/>
      <protection locked="0"/>
    </xf>
    <xf numFmtId="197" fontId="5" fillId="34" borderId="16" xfId="77" applyNumberFormat="1" applyFont="1" applyFill="1" applyBorder="1" applyAlignment="1" applyProtection="1">
      <alignment vertical="center"/>
      <protection locked="0"/>
    </xf>
    <xf numFmtId="197" fontId="5" fillId="0" borderId="16" xfId="77" applyNumberFormat="1" applyFont="1" applyFill="1" applyBorder="1" applyAlignment="1" applyProtection="1">
      <alignment vertical="center"/>
      <protection/>
    </xf>
    <xf numFmtId="197" fontId="5" fillId="34" borderId="10" xfId="77" applyNumberFormat="1" applyFont="1" applyFill="1" applyBorder="1" applyAlignment="1" applyProtection="1">
      <alignment vertical="center"/>
      <protection locked="0"/>
    </xf>
    <xf numFmtId="197" fontId="5" fillId="0" borderId="10" xfId="77" applyNumberFormat="1" applyFont="1" applyBorder="1" applyAlignment="1" applyProtection="1">
      <alignment vertical="center"/>
      <protection/>
    </xf>
    <xf numFmtId="197" fontId="4" fillId="0" borderId="10" xfId="77" applyNumberFormat="1" applyFont="1" applyBorder="1" applyProtection="1">
      <alignment/>
      <protection/>
    </xf>
    <xf numFmtId="197" fontId="4" fillId="34" borderId="10" xfId="77" applyNumberFormat="1" applyFont="1" applyFill="1" applyBorder="1" applyProtection="1">
      <alignment/>
      <protection locked="0"/>
    </xf>
    <xf numFmtId="197" fontId="4" fillId="36" borderId="10" xfId="77" applyNumberFormat="1" applyFont="1" applyFill="1" applyBorder="1" applyProtection="1">
      <alignment/>
      <protection locked="0"/>
    </xf>
    <xf numFmtId="197" fontId="4" fillId="0" borderId="10" xfId="77" applyNumberFormat="1" applyFont="1" applyFill="1" applyBorder="1" applyProtection="1">
      <alignment/>
      <protection/>
    </xf>
    <xf numFmtId="185" fontId="6" fillId="0" borderId="10" xfId="42" applyNumberFormat="1" applyFont="1" applyFill="1" applyBorder="1" applyAlignment="1" applyProtection="1">
      <alignment vertical="center"/>
      <protection/>
    </xf>
    <xf numFmtId="185" fontId="6" fillId="35" borderId="10" xfId="42" applyNumberFormat="1" applyFont="1" applyFill="1" applyBorder="1" applyAlignment="1" applyProtection="1">
      <alignment vertical="center"/>
      <protection locked="0"/>
    </xf>
    <xf numFmtId="185" fontId="6" fillId="0" borderId="10" xfId="42" applyNumberFormat="1" applyFont="1" applyBorder="1" applyAlignment="1" applyProtection="1">
      <alignment vertical="center"/>
      <protection/>
    </xf>
    <xf numFmtId="185" fontId="6" fillId="0" borderId="13" xfId="42" applyNumberFormat="1" applyFont="1" applyBorder="1" applyAlignment="1" applyProtection="1">
      <alignment vertical="center"/>
      <protection/>
    </xf>
    <xf numFmtId="185" fontId="6" fillId="33" borderId="12" xfId="42" applyNumberFormat="1" applyFont="1" applyFill="1" applyBorder="1" applyAlignment="1" applyProtection="1">
      <alignment vertical="center"/>
      <protection locked="0"/>
    </xf>
    <xf numFmtId="185" fontId="6" fillId="33" borderId="15" xfId="42" applyNumberFormat="1" applyFont="1" applyFill="1" applyBorder="1" applyAlignment="1" applyProtection="1">
      <alignment vertical="center"/>
      <protection locked="0"/>
    </xf>
    <xf numFmtId="185" fontId="6" fillId="33" borderId="16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/>
    </xf>
    <xf numFmtId="185" fontId="6" fillId="0" borderId="11" xfId="42" applyNumberFormat="1" applyFont="1" applyBorder="1" applyAlignment="1" applyProtection="1">
      <alignment vertical="center"/>
      <protection/>
    </xf>
    <xf numFmtId="185" fontId="6" fillId="34" borderId="10" xfId="42" applyNumberFormat="1" applyFont="1" applyFill="1" applyBorder="1" applyAlignment="1" applyProtection="1">
      <alignment vertical="center"/>
      <protection locked="0"/>
    </xf>
    <xf numFmtId="0" fontId="7" fillId="0" borderId="10" xfId="73" applyFont="1" applyBorder="1" applyProtection="1">
      <alignment/>
      <protection/>
    </xf>
    <xf numFmtId="197" fontId="7" fillId="0" borderId="13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75" applyFont="1" applyAlignment="1" applyProtection="1">
      <alignment horizontal="left" vertical="top" wrapText="1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5" applyFont="1" applyAlignment="1" applyProtection="1">
      <alignment vertical="top"/>
      <protection locked="0"/>
    </xf>
    <xf numFmtId="0" fontId="4" fillId="0" borderId="0" xfId="75" applyFont="1" applyAlignment="1" applyProtection="1">
      <alignment vertical="top" wrapText="1"/>
      <protection locked="0"/>
    </xf>
    <xf numFmtId="197" fontId="6" fillId="34" borderId="10" xfId="77" applyNumberFormat="1" applyFont="1" applyFill="1" applyBorder="1" applyProtection="1">
      <alignment/>
      <protection locked="0"/>
    </xf>
    <xf numFmtId="197" fontId="6" fillId="35" borderId="10" xfId="77" applyNumberFormat="1" applyFont="1" applyFill="1" applyBorder="1" applyAlignment="1" applyProtection="1">
      <alignment vertical="center"/>
      <protection locked="0"/>
    </xf>
    <xf numFmtId="0" fontId="6" fillId="0" borderId="0" xfId="75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centerContinuous" vertical="top" wrapText="1"/>
      <protection locked="0"/>
    </xf>
    <xf numFmtId="0" fontId="6" fillId="0" borderId="0" xfId="75" applyFont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vertical="top" wrapText="1"/>
      <protection locked="0"/>
    </xf>
    <xf numFmtId="0" fontId="6" fillId="0" borderId="0" xfId="75" applyFont="1" applyAlignment="1" applyProtection="1">
      <alignment vertical="top"/>
      <protection locked="0"/>
    </xf>
    <xf numFmtId="0" fontId="6" fillId="0" borderId="0" xfId="75" applyFont="1" applyAlignment="1">
      <alignment vertical="top"/>
      <protection/>
    </xf>
    <xf numFmtId="0" fontId="6" fillId="0" borderId="0" xfId="75" applyFont="1" applyBorder="1" applyAlignment="1" applyProtection="1">
      <alignment horizontal="centerContinuous" vertical="top" wrapText="1"/>
      <protection locked="0"/>
    </xf>
    <xf numFmtId="0" fontId="5" fillId="0" borderId="10" xfId="75" applyFont="1" applyBorder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horizontal="left" vertical="top"/>
      <protection locked="0"/>
    </xf>
    <xf numFmtId="0" fontId="5" fillId="0" borderId="10" xfId="75" applyFon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15" fillId="0" borderId="24" xfId="0" applyFont="1" applyBorder="1" applyAlignment="1">
      <alignment vertical="top"/>
    </xf>
    <xf numFmtId="0" fontId="5" fillId="0" borderId="10" xfId="75" applyFont="1" applyBorder="1" applyAlignment="1" applyProtection="1">
      <alignment horizontal="left" vertical="top"/>
      <protection locked="0"/>
    </xf>
    <xf numFmtId="14" fontId="5" fillId="0" borderId="10" xfId="75" applyNumberFormat="1" applyFont="1" applyBorder="1" applyAlignment="1" applyProtection="1">
      <alignment horizontal="left" vertical="top" wrapText="1"/>
      <protection locked="0"/>
    </xf>
    <xf numFmtId="0" fontId="5" fillId="0" borderId="0" xfId="76" applyFont="1" applyAlignment="1" applyProtection="1">
      <alignment wrapText="1"/>
      <protection locked="0"/>
    </xf>
    <xf numFmtId="0" fontId="5" fillId="0" borderId="0" xfId="75" applyFont="1" applyBorder="1" applyAlignment="1" applyProtection="1">
      <alignment horizontal="center" vertical="top"/>
      <protection locked="0"/>
    </xf>
    <xf numFmtId="0" fontId="5" fillId="0" borderId="25" xfId="75" applyFont="1" applyBorder="1" applyAlignment="1" applyProtection="1">
      <alignment horizontal="center" vertical="center"/>
      <protection/>
    </xf>
    <xf numFmtId="0" fontId="5" fillId="0" borderId="26" xfId="75" applyFont="1" applyBorder="1" applyAlignment="1" applyProtection="1">
      <alignment horizontal="center" vertical="top" wrapText="1"/>
      <protection/>
    </xf>
    <xf numFmtId="14" fontId="5" fillId="0" borderId="26" xfId="75" applyNumberFormat="1" applyFont="1" applyBorder="1" applyAlignment="1" applyProtection="1">
      <alignment horizontal="center" vertical="top" wrapText="1"/>
      <protection/>
    </xf>
    <xf numFmtId="49" fontId="5" fillId="0" borderId="26" xfId="75" applyNumberFormat="1" applyFont="1" applyBorder="1" applyAlignment="1" applyProtection="1">
      <alignment horizontal="center" vertical="center" wrapText="1"/>
      <protection/>
    </xf>
    <xf numFmtId="14" fontId="5" fillId="0" borderId="27" xfId="75" applyNumberFormat="1" applyFont="1" applyBorder="1" applyAlignment="1" applyProtection="1">
      <alignment horizontal="center" vertical="top" wrapText="1"/>
      <protection/>
    </xf>
    <xf numFmtId="0" fontId="5" fillId="0" borderId="22" xfId="75" applyFont="1" applyBorder="1" applyAlignment="1" applyProtection="1">
      <alignment horizontal="center" vertical="center" wrapText="1"/>
      <protection/>
    </xf>
    <xf numFmtId="0" fontId="5" fillId="0" borderId="10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  <xf numFmtId="0" fontId="5" fillId="0" borderId="28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right" vertical="top" wrapText="1"/>
      <protection/>
    </xf>
    <xf numFmtId="0" fontId="6" fillId="0" borderId="10" xfId="75" applyFont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horizontal="left" vertical="top" wrapText="1"/>
      <protection/>
    </xf>
    <xf numFmtId="0" fontId="16" fillId="37" borderId="22" xfId="75" applyFont="1" applyFill="1" applyBorder="1" applyAlignment="1" applyProtection="1">
      <alignment vertical="top" wrapText="1"/>
      <protection/>
    </xf>
    <xf numFmtId="0" fontId="6" fillId="0" borderId="10" xfId="75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 wrapText="1"/>
      <protection/>
    </xf>
    <xf numFmtId="49" fontId="6" fillId="0" borderId="10" xfId="75" applyNumberFormat="1" applyFont="1" applyBorder="1" applyAlignment="1" applyProtection="1">
      <alignment horizontal="right" vertical="top" wrapText="1"/>
      <protection/>
    </xf>
    <xf numFmtId="1" fontId="6" fillId="0" borderId="10" xfId="75" applyNumberFormat="1" applyFont="1" applyBorder="1" applyAlignment="1" applyProtection="1">
      <alignment horizontal="right" vertical="top" wrapText="1"/>
      <protection/>
    </xf>
    <xf numFmtId="197" fontId="6" fillId="34" borderId="28" xfId="42" applyNumberFormat="1" applyFont="1" applyFill="1" applyBorder="1" applyAlignment="1" applyProtection="1">
      <alignment vertical="top" wrapText="1"/>
      <protection locked="0"/>
    </xf>
    <xf numFmtId="197" fontId="6" fillId="36" borderId="28" xfId="42" applyNumberFormat="1" applyFont="1" applyFill="1" applyBorder="1" applyAlignment="1" applyProtection="1">
      <alignment vertical="top" wrapText="1"/>
      <protection locked="0"/>
    </xf>
    <xf numFmtId="0" fontId="16" fillId="37" borderId="10" xfId="75" applyFont="1" applyFill="1" applyBorder="1" applyAlignment="1" applyProtection="1">
      <alignment vertical="top"/>
      <protection/>
    </xf>
    <xf numFmtId="197" fontId="6" fillId="38" borderId="28" xfId="42" applyNumberFormat="1" applyFont="1" applyFill="1" applyBorder="1" applyAlignment="1" applyProtection="1">
      <alignment vertical="top" wrapText="1"/>
      <protection locked="0"/>
    </xf>
    <xf numFmtId="49" fontId="6" fillId="0" borderId="10" xfId="75" applyNumberFormat="1" applyFont="1" applyFill="1" applyBorder="1" applyAlignment="1" applyProtection="1">
      <alignment horizontal="right" vertical="top" wrapText="1"/>
      <protection/>
    </xf>
    <xf numFmtId="1" fontId="7" fillId="0" borderId="10" xfId="75" applyNumberFormat="1" applyFont="1" applyBorder="1" applyAlignment="1" applyProtection="1">
      <alignment horizontal="right" vertical="top" wrapText="1"/>
      <protection/>
    </xf>
    <xf numFmtId="197" fontId="6" fillId="0" borderId="28" xfId="42" applyNumberFormat="1" applyFont="1" applyBorder="1" applyAlignment="1" applyProtection="1">
      <alignment vertical="top" wrapText="1"/>
      <protection/>
    </xf>
    <xf numFmtId="0" fontId="6" fillId="0" borderId="0" xfId="75" applyFont="1" applyAlignment="1" applyProtection="1">
      <alignment vertical="top"/>
      <protection/>
    </xf>
    <xf numFmtId="49" fontId="7" fillId="0" borderId="10" xfId="75" applyNumberFormat="1" applyFont="1" applyBorder="1" applyAlignment="1" applyProtection="1">
      <alignment horizontal="right" vertical="top" wrapText="1"/>
      <protection/>
    </xf>
    <xf numFmtId="197" fontId="6" fillId="35" borderId="28" xfId="42" applyNumberFormat="1" applyFont="1" applyFill="1" applyBorder="1" applyAlignment="1" applyProtection="1">
      <alignment vertical="top" wrapText="1"/>
      <protection locked="0"/>
    </xf>
    <xf numFmtId="49" fontId="7" fillId="0" borderId="10" xfId="75" applyNumberFormat="1" applyFont="1" applyFill="1" applyBorder="1" applyAlignment="1" applyProtection="1">
      <alignment horizontal="right" vertical="top" wrapText="1"/>
      <protection/>
    </xf>
    <xf numFmtId="1" fontId="16" fillId="37" borderId="10" xfId="75" applyNumberFormat="1" applyFont="1" applyFill="1" applyBorder="1" applyAlignment="1" applyProtection="1">
      <alignment vertical="top" wrapText="1"/>
      <protection/>
    </xf>
    <xf numFmtId="197" fontId="6" fillId="0" borderId="28" xfId="42" applyNumberFormat="1" applyFont="1" applyFill="1" applyBorder="1" applyAlignment="1" applyProtection="1">
      <alignment vertical="top" wrapText="1"/>
      <protection/>
    </xf>
    <xf numFmtId="1" fontId="6" fillId="0" borderId="0" xfId="75" applyNumberFormat="1" applyFont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 wrapText="1"/>
      <protection/>
    </xf>
    <xf numFmtId="1" fontId="16" fillId="37" borderId="10" xfId="75" applyNumberFormat="1" applyFont="1" applyFill="1" applyBorder="1" applyAlignment="1" applyProtection="1">
      <alignment vertical="top"/>
      <protection/>
    </xf>
    <xf numFmtId="1" fontId="6" fillId="0" borderId="0" xfId="75" applyNumberFormat="1" applyFont="1" applyAlignment="1">
      <alignment vertical="top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1" fontId="11" fillId="37" borderId="10" xfId="75" applyNumberFormat="1" applyFont="1" applyFill="1" applyBorder="1" applyAlignment="1" applyProtection="1">
      <alignment vertical="top" wrapText="1"/>
      <protection/>
    </xf>
    <xf numFmtId="49" fontId="16" fillId="37" borderId="10" xfId="75" applyNumberFormat="1" applyFont="1" applyFill="1" applyBorder="1" applyAlignment="1" applyProtection="1">
      <alignment vertical="top"/>
      <protection/>
    </xf>
    <xf numFmtId="0" fontId="16" fillId="37" borderId="22" xfId="75" applyNumberFormat="1" applyFont="1" applyFill="1" applyBorder="1" applyAlignment="1" applyProtection="1">
      <alignment vertical="top" wrapText="1"/>
      <protection/>
    </xf>
    <xf numFmtId="49" fontId="5" fillId="0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33" borderId="10" xfId="7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97" fontId="5" fillId="0" borderId="28" xfId="42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0" fontId="11" fillId="37" borderId="29" xfId="75" applyFont="1" applyFill="1" applyBorder="1" applyAlignment="1" applyProtection="1">
      <alignment vertical="top" wrapText="1"/>
      <protection/>
    </xf>
    <xf numFmtId="49" fontId="5" fillId="0" borderId="30" xfId="75" applyNumberFormat="1" applyFont="1" applyBorder="1" applyAlignment="1" applyProtection="1">
      <alignment horizontal="right" vertical="top" wrapText="1"/>
      <protection/>
    </xf>
    <xf numFmtId="49" fontId="11" fillId="37" borderId="30" xfId="75" applyNumberFormat="1" applyFont="1" applyFill="1" applyBorder="1" applyAlignment="1" applyProtection="1">
      <alignment vertical="center" wrapText="1"/>
      <protection/>
    </xf>
    <xf numFmtId="1" fontId="5" fillId="0" borderId="30" xfId="75" applyNumberFormat="1" applyFont="1" applyBorder="1" applyAlignment="1" applyProtection="1">
      <alignment horizontal="right" vertical="top" wrapText="1"/>
      <protection/>
    </xf>
    <xf numFmtId="197" fontId="5" fillId="0" borderId="31" xfId="42" applyNumberFormat="1" applyFont="1" applyBorder="1" applyAlignment="1" applyProtection="1">
      <alignment vertical="top" wrapText="1"/>
      <protection/>
    </xf>
    <xf numFmtId="0" fontId="5" fillId="0" borderId="0" xfId="75" applyFont="1" applyBorder="1" applyAlignment="1">
      <alignment vertical="top" wrapText="1"/>
      <protection/>
    </xf>
    <xf numFmtId="49" fontId="5" fillId="0" borderId="0" xfId="75" applyNumberFormat="1" applyFont="1" applyBorder="1" applyAlignment="1">
      <alignment vertical="top" wrapText="1"/>
      <protection/>
    </xf>
    <xf numFmtId="1" fontId="5" fillId="0" borderId="0" xfId="75" applyNumberFormat="1" applyFont="1" applyBorder="1" applyAlignment="1">
      <alignment vertical="top" wrapText="1"/>
      <protection/>
    </xf>
    <xf numFmtId="1" fontId="6" fillId="0" borderId="0" xfId="75" applyNumberFormat="1" applyFont="1" applyBorder="1" applyAlignment="1">
      <alignment vertical="top" wrapText="1"/>
      <protection/>
    </xf>
    <xf numFmtId="0" fontId="6" fillId="0" borderId="0" xfId="75" applyFont="1" applyAlignment="1">
      <alignment horizontal="left" vertical="top" wrapText="1"/>
      <protection/>
    </xf>
    <xf numFmtId="197" fontId="6" fillId="0" borderId="0" xfId="75" applyNumberFormat="1" applyFont="1" applyAlignment="1">
      <alignment vertical="top" wrapText="1"/>
      <protection/>
    </xf>
    <xf numFmtId="197" fontId="6" fillId="0" borderId="0" xfId="75" applyNumberFormat="1" applyFont="1" applyAlignment="1">
      <alignment vertical="top"/>
      <protection/>
    </xf>
    <xf numFmtId="0" fontId="6" fillId="0" borderId="0" xfId="75" applyFont="1" applyBorder="1" applyAlignment="1" applyProtection="1">
      <alignment vertical="top"/>
      <protection locked="0"/>
    </xf>
    <xf numFmtId="49" fontId="5" fillId="0" borderId="0" xfId="75" applyNumberFormat="1" applyFont="1" applyBorder="1" applyAlignment="1" applyProtection="1">
      <alignment vertical="top" wrapText="1"/>
      <protection locked="0"/>
    </xf>
    <xf numFmtId="1" fontId="6" fillId="0" borderId="0" xfId="75" applyNumberFormat="1" applyFont="1" applyBorder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/>
      <protection locked="0"/>
    </xf>
    <xf numFmtId="0" fontId="6" fillId="0" borderId="0" xfId="75" applyFont="1" applyBorder="1" applyAlignment="1" applyProtection="1">
      <alignment vertical="top" wrapText="1"/>
      <protection locked="0"/>
    </xf>
    <xf numFmtId="1" fontId="6" fillId="0" borderId="0" xfId="75" applyNumberFormat="1" applyFont="1" applyAlignment="1" applyProtection="1">
      <alignment vertical="top" wrapText="1"/>
      <protection locked="0"/>
    </xf>
    <xf numFmtId="0" fontId="4" fillId="0" borderId="0" xfId="75" applyFont="1" applyFill="1" applyAlignment="1" applyProtection="1">
      <alignment vertical="top" wrapText="1"/>
      <protection locked="0"/>
    </xf>
    <xf numFmtId="0" fontId="5" fillId="0" borderId="24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5" fillId="0" borderId="0" xfId="78" applyFont="1" applyAlignment="1">
      <alignment horizontal="center" vertical="center" wrapText="1"/>
      <protection/>
    </xf>
    <xf numFmtId="0" fontId="6" fillId="0" borderId="0" xfId="78" applyFont="1" applyProtection="1">
      <alignment/>
      <protection/>
    </xf>
    <xf numFmtId="0" fontId="6" fillId="0" borderId="0" xfId="78" applyFont="1" applyAlignment="1" applyProtection="1">
      <alignment wrapText="1"/>
      <protection locked="0"/>
    </xf>
    <xf numFmtId="49" fontId="6" fillId="0" borderId="0" xfId="78" applyNumberFormat="1" applyFont="1" applyAlignment="1" applyProtection="1">
      <alignment horizontal="center" wrapText="1"/>
      <protection locked="0"/>
    </xf>
    <xf numFmtId="0" fontId="6" fillId="0" borderId="0" xfId="78" applyFont="1" applyProtection="1">
      <alignment/>
      <protection locked="0"/>
    </xf>
    <xf numFmtId="0" fontId="6" fillId="0" borderId="0" xfId="78" applyFont="1" applyAlignment="1">
      <alignment wrapText="1"/>
      <protection/>
    </xf>
    <xf numFmtId="49" fontId="6" fillId="0" borderId="0" xfId="78" applyNumberFormat="1" applyFont="1" applyAlignment="1">
      <alignment horizontal="center" wrapText="1"/>
      <protection/>
    </xf>
    <xf numFmtId="0" fontId="6" fillId="0" borderId="0" xfId="78" applyFont="1" applyAlignment="1" applyProtection="1">
      <alignment horizontal="left"/>
      <protection locked="0"/>
    </xf>
    <xf numFmtId="0" fontId="6" fillId="0" borderId="0" xfId="78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78" applyFont="1" applyAlignment="1" applyProtection="1">
      <alignment horizontal="left" wrapText="1"/>
      <protection locked="0"/>
    </xf>
    <xf numFmtId="0" fontId="6" fillId="0" borderId="0" xfId="78" applyFont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74" applyFont="1" applyAlignment="1" applyProtection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Protection="1">
      <alignment/>
      <protection/>
    </xf>
    <xf numFmtId="0" fontId="7" fillId="0" borderId="0" xfId="74" applyFont="1">
      <alignment/>
      <protection/>
    </xf>
    <xf numFmtId="0" fontId="6" fillId="0" borderId="0" xfId="74" applyFont="1" applyAlignment="1" applyProtection="1">
      <alignment/>
      <protection locked="0"/>
    </xf>
    <xf numFmtId="1" fontId="6" fillId="0" borderId="0" xfId="74" applyNumberFormat="1" applyFont="1" applyProtection="1">
      <alignment/>
      <protection locked="0"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 applyProtection="1">
      <alignment horizontal="center"/>
      <protection/>
    </xf>
    <xf numFmtId="0" fontId="5" fillId="0" borderId="0" xfId="74" applyFont="1" applyBorder="1" applyProtection="1">
      <alignment/>
      <protection/>
    </xf>
    <xf numFmtId="0" fontId="6" fillId="0" borderId="0" xfId="74" applyFont="1" applyBorder="1" applyProtection="1">
      <alignment/>
      <protection/>
    </xf>
    <xf numFmtId="1" fontId="6" fillId="0" borderId="0" xfId="74" applyNumberFormat="1" applyFont="1" applyBorder="1" applyProtection="1">
      <alignment/>
      <protection/>
    </xf>
    <xf numFmtId="49" fontId="6" fillId="0" borderId="0" xfId="74" applyNumberFormat="1" applyFont="1" applyProtection="1">
      <alignment/>
      <protection/>
    </xf>
    <xf numFmtId="1" fontId="6" fillId="0" borderId="0" xfId="74" applyNumberFormat="1" applyFont="1" applyProtection="1">
      <alignment/>
      <protection/>
    </xf>
    <xf numFmtId="0" fontId="6" fillId="0" borderId="0" xfId="74" applyFont="1" applyAlignment="1" applyProtection="1">
      <alignment horizontal="right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1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49" fontId="6" fillId="0" borderId="0" xfId="72" applyNumberFormat="1" applyFont="1" applyAlignment="1">
      <alignment horizontal="left" vertical="center" wrapText="1"/>
      <protection/>
    </xf>
    <xf numFmtId="49" fontId="5" fillId="0" borderId="0" xfId="72" applyNumberFormat="1" applyFont="1" applyAlignment="1">
      <alignment horizontal="centerContinuous" vertical="center" wrapText="1"/>
      <protection/>
    </xf>
    <xf numFmtId="0" fontId="5" fillId="0" borderId="0" xfId="72" applyNumberFormat="1" applyFont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0" fontId="5" fillId="0" borderId="0" xfId="73" applyFont="1" applyAlignment="1">
      <alignment vertical="justify"/>
      <protection/>
    </xf>
    <xf numFmtId="49" fontId="5" fillId="0" borderId="0" xfId="72" applyNumberFormat="1" applyFont="1" applyAlignment="1" applyProtection="1">
      <alignment horizontal="left" vertical="center" wrapText="1"/>
      <protection locked="0"/>
    </xf>
    <xf numFmtId="0" fontId="6" fillId="0" borderId="0" xfId="72" applyNumberFormat="1" applyFont="1" applyAlignment="1" applyProtection="1">
      <alignment horizontal="right" vertical="center" wrapText="1"/>
      <protection locked="0"/>
    </xf>
    <xf numFmtId="0" fontId="5" fillId="0" borderId="0" xfId="73" applyFont="1" applyBorder="1" applyAlignment="1">
      <alignment vertical="justify"/>
      <protection/>
    </xf>
    <xf numFmtId="0" fontId="6" fillId="0" borderId="0" xfId="73" applyFont="1" applyBorder="1" applyAlignment="1">
      <alignment vertical="justify"/>
      <protection/>
    </xf>
    <xf numFmtId="0" fontId="5" fillId="0" borderId="0" xfId="73" applyFont="1" applyBorder="1" applyAlignment="1">
      <alignment horizontal="right" vertical="justify"/>
      <protection/>
    </xf>
    <xf numFmtId="0" fontId="5" fillId="0" borderId="10" xfId="72" applyFont="1" applyBorder="1" applyAlignment="1">
      <alignment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0" xfId="74" applyFont="1" applyBorder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1" fontId="6" fillId="0" borderId="10" xfId="72" applyNumberFormat="1" applyFont="1" applyBorder="1" applyAlignment="1">
      <alignment horizontal="right" vertical="center" wrapText="1"/>
      <protection/>
    </xf>
    <xf numFmtId="197" fontId="6" fillId="0" borderId="10" xfId="72" applyNumberFormat="1" applyFont="1" applyFill="1" applyBorder="1" applyAlignment="1" applyProtection="1">
      <alignment horizontal="right" vertical="center" wrapText="1"/>
      <protection/>
    </xf>
    <xf numFmtId="1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72" applyFont="1" applyBorder="1" applyAlignment="1">
      <alignment horizontal="right" vertical="center" wrapText="1"/>
      <protection/>
    </xf>
    <xf numFmtId="197" fontId="6" fillId="0" borderId="10" xfId="42" applyNumberFormat="1" applyFont="1" applyBorder="1" applyAlignment="1">
      <alignment horizontal="right" vertical="center" wrapText="1"/>
    </xf>
    <xf numFmtId="1" fontId="6" fillId="0" borderId="10" xfId="72" applyNumberFormat="1" applyFont="1" applyBorder="1" applyAlignment="1" applyProtection="1">
      <alignment horizontal="right" vertical="center" wrapText="1"/>
      <protection/>
    </xf>
    <xf numFmtId="1" fontId="6" fillId="0" borderId="10" xfId="72" applyNumberFormat="1" applyFont="1" applyFill="1" applyBorder="1" applyAlignment="1" applyProtection="1">
      <alignment horizontal="right" vertical="center" wrapText="1"/>
      <protection/>
    </xf>
    <xf numFmtId="0" fontId="7" fillId="0" borderId="10" xfId="72" applyFont="1" applyBorder="1" applyAlignment="1">
      <alignment horizontal="left" vertical="center" wrapText="1"/>
      <protection/>
    </xf>
    <xf numFmtId="0" fontId="5" fillId="0" borderId="0" xfId="72" applyFont="1" applyBorder="1" applyAlignment="1">
      <alignment horizontal="left" vertical="center" wrapText="1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6" fillId="0" borderId="0" xfId="72" applyFont="1" applyBorder="1" applyAlignment="1">
      <alignment horizontal="left" vertical="center" wrapText="1"/>
      <protection/>
    </xf>
    <xf numFmtId="0" fontId="5" fillId="0" borderId="0" xfId="72" applyFont="1" applyProtection="1">
      <alignment/>
      <protection locked="0"/>
    </xf>
    <xf numFmtId="49" fontId="5" fillId="0" borderId="0" xfId="72" applyNumberFormat="1" applyFont="1" applyProtection="1">
      <alignment/>
      <protection locked="0"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6" fillId="0" borderId="0" xfId="74" applyFont="1" applyFill="1">
      <alignment/>
      <protection/>
    </xf>
    <xf numFmtId="197" fontId="8" fillId="0" borderId="10" xfId="77" applyNumberFormat="1" applyFont="1" applyBorder="1" applyProtection="1">
      <alignment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17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78" applyNumberFormat="1" applyFont="1" applyBorder="1" applyProtection="1">
      <alignment/>
      <protection locked="0"/>
    </xf>
    <xf numFmtId="197" fontId="6" fillId="34" borderId="10" xfId="46" applyNumberFormat="1" applyFont="1" applyFill="1" applyBorder="1" applyAlignment="1" applyProtection="1">
      <alignment horizontal="right" vertical="center" wrapText="1"/>
      <protection locked="0"/>
    </xf>
    <xf numFmtId="197" fontId="6" fillId="0" borderId="0" xfId="75" applyNumberFormat="1" applyFont="1" applyAlignment="1" applyProtection="1">
      <alignment vertical="top"/>
      <protection/>
    </xf>
    <xf numFmtId="1" fontId="5" fillId="0" borderId="16" xfId="70" applyNumberFormat="1" applyFont="1" applyBorder="1" applyAlignment="1" applyProtection="1">
      <alignment horizontal="center" vertical="center" wrapText="1"/>
      <protection/>
    </xf>
    <xf numFmtId="197" fontId="5" fillId="0" borderId="16" xfId="42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197" fontId="6" fillId="34" borderId="10" xfId="42" applyNumberFormat="1" applyFont="1" applyFill="1" applyBorder="1" applyAlignment="1" applyProtection="1">
      <alignment vertical="top" wrapText="1"/>
      <protection locked="0"/>
    </xf>
    <xf numFmtId="197" fontId="6" fillId="36" borderId="10" xfId="42" applyNumberFormat="1" applyFont="1" applyFill="1" applyBorder="1" applyAlignment="1" applyProtection="1">
      <alignment vertical="top" wrapText="1"/>
      <protection locked="0"/>
    </xf>
    <xf numFmtId="197" fontId="6" fillId="38" borderId="10" xfId="42" applyNumberFormat="1" applyFont="1" applyFill="1" applyBorder="1" applyAlignment="1" applyProtection="1">
      <alignment vertical="top" wrapText="1"/>
      <protection locked="0"/>
    </xf>
    <xf numFmtId="197" fontId="6" fillId="35" borderId="10" xfId="42" applyNumberFormat="1" applyFont="1" applyFill="1" applyBorder="1" applyAlignment="1" applyProtection="1">
      <alignment vertical="top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/>
    </xf>
    <xf numFmtId="197" fontId="5" fillId="0" borderId="10" xfId="42" applyNumberFormat="1" applyFont="1" applyBorder="1" applyAlignment="1" applyProtection="1">
      <alignment vertical="top" wrapText="1"/>
      <protection/>
    </xf>
    <xf numFmtId="49" fontId="5" fillId="33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197" fontId="6" fillId="0" borderId="28" xfId="42" applyNumberFormat="1" applyFont="1" applyBorder="1" applyAlignment="1" applyProtection="1">
      <alignment vertical="top"/>
      <protection/>
    </xf>
    <xf numFmtId="197" fontId="5" fillId="0" borderId="30" xfId="42" applyNumberFormat="1" applyFont="1" applyBorder="1" applyAlignment="1" applyProtection="1">
      <alignment vertical="top" wrapText="1"/>
      <protection/>
    </xf>
    <xf numFmtId="0" fontId="6" fillId="0" borderId="0" xfId="70" applyFont="1" applyAlignment="1">
      <alignment horizontal="center" vertical="center" wrapText="1"/>
      <protection/>
    </xf>
    <xf numFmtId="197" fontId="6" fillId="0" borderId="10" xfId="45" applyNumberFormat="1" applyFont="1" applyBorder="1" applyAlignment="1" applyProtection="1">
      <alignment horizontal="right" vertical="center" wrapText="1"/>
      <protection/>
    </xf>
    <xf numFmtId="197" fontId="6" fillId="0" borderId="10" xfId="45" applyNumberFormat="1" applyFont="1" applyBorder="1" applyAlignment="1" applyProtection="1">
      <alignment horizontal="center" vertical="center" wrapText="1"/>
      <protection/>
    </xf>
    <xf numFmtId="3" fontId="6" fillId="0" borderId="10" xfId="70" applyNumberFormat="1" applyFont="1" applyBorder="1" applyAlignment="1" applyProtection="1">
      <alignment horizontal="right" vertical="center" wrapText="1"/>
      <protection/>
    </xf>
    <xf numFmtId="197" fontId="6" fillId="0" borderId="10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0" fontId="6" fillId="0" borderId="0" xfId="75" applyFont="1" applyBorder="1" applyAlignment="1" applyProtection="1">
      <alignment horizontal="left" vertical="top" wrapText="1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" fontId="4" fillId="0" borderId="0" xfId="77" applyNumberFormat="1" applyFont="1" applyBorder="1" applyAlignment="1" applyProtection="1">
      <alignment horizontal="left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6" applyFont="1" applyFill="1" applyAlignment="1" applyProtection="1">
      <alignment horizontal="center" wrapText="1"/>
      <protection locked="0"/>
    </xf>
    <xf numFmtId="0" fontId="5" fillId="0" borderId="0" xfId="75" applyFont="1" applyAlignment="1" applyProtection="1">
      <alignment horizontal="left" vertical="top" wrapText="1"/>
      <protection locked="0"/>
    </xf>
    <xf numFmtId="0" fontId="5" fillId="0" borderId="0" xfId="78" applyFont="1" applyAlignment="1">
      <alignment horizontal="center" wrapText="1"/>
      <protection/>
    </xf>
    <xf numFmtId="0" fontId="5" fillId="0" borderId="0" xfId="78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78" applyFont="1" applyAlignment="1">
      <alignment horizontal="left" vertical="top" wrapText="1"/>
      <protection/>
    </xf>
    <xf numFmtId="0" fontId="5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left"/>
      <protection locked="0"/>
    </xf>
    <xf numFmtId="49" fontId="5" fillId="0" borderId="13" xfId="73" applyNumberFormat="1" applyFont="1" applyBorder="1" applyAlignment="1" applyProtection="1">
      <alignment horizontal="center" vertical="center" wrapText="1"/>
      <protection/>
    </xf>
    <xf numFmtId="49" fontId="5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center"/>
      <protection locked="0"/>
    </xf>
    <xf numFmtId="0" fontId="5" fillId="0" borderId="13" xfId="73" applyFont="1" applyBorder="1" applyAlignment="1" applyProtection="1">
      <alignment horizontal="center" vertical="center" wrapText="1"/>
      <protection/>
    </xf>
    <xf numFmtId="0" fontId="5" fillId="0" borderId="11" xfId="73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right"/>
      <protection locked="0"/>
    </xf>
    <xf numFmtId="0" fontId="6" fillId="0" borderId="0" xfId="73" applyFont="1" applyBorder="1" applyAlignment="1" applyProtection="1">
      <alignment horizontal="left" vertical="justify" wrapText="1"/>
      <protection locked="0"/>
    </xf>
    <xf numFmtId="0" fontId="5" fillId="0" borderId="18" xfId="73" applyFont="1" applyBorder="1" applyAlignment="1" applyProtection="1">
      <alignment horizontal="center" vertical="center" wrapText="1"/>
      <protection/>
    </xf>
    <xf numFmtId="0" fontId="5" fillId="0" borderId="32" xfId="73" applyFont="1" applyBorder="1" applyAlignment="1" applyProtection="1">
      <alignment horizontal="center" vertical="center" wrapText="1"/>
      <protection/>
    </xf>
    <xf numFmtId="0" fontId="5" fillId="0" borderId="17" xfId="73" applyFont="1" applyBorder="1" applyAlignment="1" applyProtection="1">
      <alignment horizontal="center" vertical="center" wrapText="1"/>
      <protection/>
    </xf>
    <xf numFmtId="0" fontId="5" fillId="0" borderId="20" xfId="7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73" applyFont="1" applyBorder="1" applyAlignment="1" applyProtection="1">
      <alignment horizontal="right" vertical="justify" wrapText="1"/>
      <protection locked="0"/>
    </xf>
    <xf numFmtId="0" fontId="5" fillId="0" borderId="23" xfId="75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wrapText="1"/>
    </xf>
    <xf numFmtId="0" fontId="5" fillId="0" borderId="0" xfId="70" applyFont="1" applyAlignment="1" applyProtection="1">
      <alignment horizontal="left" vertical="center" wrapText="1"/>
      <protection locked="0"/>
    </xf>
    <xf numFmtId="0" fontId="5" fillId="0" borderId="0" xfId="70" applyFont="1" applyBorder="1" applyAlignment="1" applyProtection="1">
      <alignment horizontal="left" vertical="center" wrapText="1"/>
      <protection locked="0"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49" fontId="5" fillId="0" borderId="0" xfId="70" applyNumberFormat="1" applyFont="1" applyAlignment="1" applyProtection="1">
      <alignment horizontal="center" vertical="center" wrapText="1"/>
      <protection locked="0"/>
    </xf>
    <xf numFmtId="0" fontId="5" fillId="0" borderId="0" xfId="73" applyFont="1" applyAlignment="1" applyProtection="1">
      <alignment horizontal="left" vertical="justify" wrapText="1"/>
      <protection locked="0"/>
    </xf>
    <xf numFmtId="0" fontId="5" fillId="0" borderId="0" xfId="73" applyFont="1" applyAlignment="1" applyProtection="1">
      <alignment horizontal="left" vertical="justify"/>
      <protection locked="0"/>
    </xf>
    <xf numFmtId="1" fontId="5" fillId="0" borderId="0" xfId="71" applyNumberFormat="1" applyFont="1" applyAlignment="1" applyProtection="1">
      <alignment horizontal="center" vertical="center" wrapText="1"/>
      <protection locked="0"/>
    </xf>
    <xf numFmtId="49" fontId="5" fillId="0" borderId="0" xfId="71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72" applyFont="1" applyAlignment="1" applyProtection="1">
      <alignment horizontal="left"/>
      <protection locked="0"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uro" xfId="51"/>
    <cellStyle name="Euro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_El. 7.3" xfId="70"/>
    <cellStyle name="Normal_El. 7.4" xfId="71"/>
    <cellStyle name="Normal_El. 7.5" xfId="72"/>
    <cellStyle name="Normal_El.7.2" xfId="73"/>
    <cellStyle name="Normal_Spravki_kod" xfId="74"/>
    <cellStyle name="Normal_Баланс" xfId="75"/>
    <cellStyle name="Normal_Отч.парич.поток" xfId="76"/>
    <cellStyle name="Normal_Отч.прих-разх" xfId="77"/>
    <cellStyle name="Normal_Отч.собств.кап.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6"/>
  <sheetViews>
    <sheetView zoomScalePageLayoutView="0" workbookViewId="0" topLeftCell="A1">
      <selection activeCell="K6" sqref="K6"/>
    </sheetView>
  </sheetViews>
  <sheetFormatPr defaultColWidth="9.25390625" defaultRowHeight="12.75"/>
  <cols>
    <col min="1" max="1" width="43.75390625" style="383" customWidth="1"/>
    <col min="2" max="2" width="9.875" style="383" customWidth="1"/>
    <col min="3" max="3" width="11.25390625" style="383" customWidth="1"/>
    <col min="4" max="4" width="9.25390625" style="383" bestFit="1" customWidth="1"/>
    <col min="5" max="5" width="41.375" style="383" customWidth="1"/>
    <col min="6" max="6" width="9.375" style="382" customWidth="1"/>
    <col min="7" max="7" width="11.00390625" style="383" customWidth="1"/>
    <col min="8" max="8" width="9.875" style="384" bestFit="1" customWidth="1"/>
    <col min="9" max="9" width="3.375" style="385" customWidth="1"/>
    <col min="10" max="16384" width="9.25390625" style="385" customWidth="1"/>
  </cols>
  <sheetData>
    <row r="1" spans="1:5" ht="12">
      <c r="A1" s="287" t="s">
        <v>0</v>
      </c>
      <c r="B1" s="381"/>
      <c r="C1" s="374"/>
      <c r="D1" s="374"/>
      <c r="E1" s="374"/>
    </row>
    <row r="2" spans="1:5" ht="12">
      <c r="A2" s="386"/>
      <c r="B2" s="386"/>
      <c r="C2" s="344"/>
      <c r="D2" s="344"/>
      <c r="E2" s="344"/>
    </row>
    <row r="3" spans="1:8" ht="12">
      <c r="A3" s="4" t="s">
        <v>1</v>
      </c>
      <c r="B3" s="287"/>
      <c r="C3" s="287"/>
      <c r="D3" s="287"/>
      <c r="E3" s="387" t="s">
        <v>856</v>
      </c>
      <c r="F3" s="388" t="s">
        <v>2</v>
      </c>
      <c r="G3" s="384"/>
      <c r="H3" s="389">
        <v>175187337</v>
      </c>
    </row>
    <row r="4" spans="1:8" ht="12">
      <c r="A4" s="4" t="s">
        <v>3</v>
      </c>
      <c r="B4" s="390"/>
      <c r="C4" s="390"/>
      <c r="D4" s="391"/>
      <c r="E4" s="392" t="s">
        <v>857</v>
      </c>
      <c r="F4" s="382" t="s">
        <v>4</v>
      </c>
      <c r="H4" s="389" t="s">
        <v>159</v>
      </c>
    </row>
    <row r="5" spans="1:8" ht="12">
      <c r="A5" s="4" t="s">
        <v>5</v>
      </c>
      <c r="B5" s="287"/>
      <c r="C5" s="287"/>
      <c r="D5" s="287"/>
      <c r="E5" s="393" t="s">
        <v>870</v>
      </c>
      <c r="H5" s="394" t="s">
        <v>6</v>
      </c>
    </row>
    <row r="6" spans="1:8" ht="12.75" thickBot="1">
      <c r="A6" s="4"/>
      <c r="B6" s="4"/>
      <c r="C6" s="395"/>
      <c r="D6" s="394"/>
      <c r="E6" s="394"/>
      <c r="H6" s="394"/>
    </row>
    <row r="7" spans="1:8" ht="24">
      <c r="A7" s="396" t="s">
        <v>7</v>
      </c>
      <c r="B7" s="397" t="s">
        <v>8</v>
      </c>
      <c r="C7" s="398" t="s">
        <v>9</v>
      </c>
      <c r="D7" s="398" t="s">
        <v>10</v>
      </c>
      <c r="E7" s="399" t="s">
        <v>11</v>
      </c>
      <c r="F7" s="397" t="s">
        <v>8</v>
      </c>
      <c r="G7" s="398" t="s">
        <v>12</v>
      </c>
      <c r="H7" s="400" t="s">
        <v>13</v>
      </c>
    </row>
    <row r="8" spans="1:8" ht="12">
      <c r="A8" s="401" t="s">
        <v>14</v>
      </c>
      <c r="B8" s="402" t="s">
        <v>15</v>
      </c>
      <c r="C8" s="402">
        <v>1</v>
      </c>
      <c r="D8" s="402">
        <v>2</v>
      </c>
      <c r="E8" s="403" t="s">
        <v>14</v>
      </c>
      <c r="F8" s="402" t="s">
        <v>15</v>
      </c>
      <c r="G8" s="402">
        <v>1</v>
      </c>
      <c r="H8" s="404">
        <v>2</v>
      </c>
    </row>
    <row r="9" spans="1:8" ht="12">
      <c r="A9" s="556" t="s">
        <v>16</v>
      </c>
      <c r="B9" s="405"/>
      <c r="C9" s="406"/>
      <c r="D9" s="406"/>
      <c r="E9" s="407" t="s">
        <v>17</v>
      </c>
      <c r="F9" s="555"/>
      <c r="G9" s="548"/>
      <c r="H9" s="557"/>
    </row>
    <row r="10" spans="1:8" ht="12">
      <c r="A10" s="408" t="s">
        <v>18</v>
      </c>
      <c r="B10" s="409"/>
      <c r="C10" s="406"/>
      <c r="D10" s="406"/>
      <c r="E10" s="410" t="s">
        <v>19</v>
      </c>
      <c r="F10" s="548"/>
      <c r="G10" s="548"/>
      <c r="H10" s="557"/>
    </row>
    <row r="11" spans="1:8" ht="12">
      <c r="A11" s="408" t="s">
        <v>20</v>
      </c>
      <c r="B11" s="411" t="s">
        <v>21</v>
      </c>
      <c r="C11" s="549">
        <v>0</v>
      </c>
      <c r="D11" s="549">
        <v>0</v>
      </c>
      <c r="E11" s="410" t="s">
        <v>22</v>
      </c>
      <c r="F11" s="412" t="s">
        <v>23</v>
      </c>
      <c r="G11" s="549">
        <v>127345</v>
      </c>
      <c r="H11" s="413">
        <v>127345</v>
      </c>
    </row>
    <row r="12" spans="1:8" ht="12">
      <c r="A12" s="408" t="s">
        <v>24</v>
      </c>
      <c r="B12" s="411" t="s">
        <v>25</v>
      </c>
      <c r="C12" s="549">
        <v>0</v>
      </c>
      <c r="D12" s="549">
        <v>0</v>
      </c>
      <c r="E12" s="410" t="s">
        <v>26</v>
      </c>
      <c r="F12" s="412" t="s">
        <v>27</v>
      </c>
      <c r="G12" s="550">
        <v>0</v>
      </c>
      <c r="H12" s="414">
        <v>0</v>
      </c>
    </row>
    <row r="13" spans="1:8" ht="12">
      <c r="A13" s="408" t="s">
        <v>28</v>
      </c>
      <c r="B13" s="411" t="s">
        <v>29</v>
      </c>
      <c r="C13" s="549">
        <v>0</v>
      </c>
      <c r="D13" s="549">
        <v>0</v>
      </c>
      <c r="E13" s="410" t="s">
        <v>30</v>
      </c>
      <c r="F13" s="412" t="s">
        <v>31</v>
      </c>
      <c r="G13" s="550">
        <v>0</v>
      </c>
      <c r="H13" s="414">
        <v>0</v>
      </c>
    </row>
    <row r="14" spans="1:8" ht="12">
      <c r="A14" s="408" t="s">
        <v>32</v>
      </c>
      <c r="B14" s="411" t="s">
        <v>33</v>
      </c>
      <c r="C14" s="549">
        <v>0</v>
      </c>
      <c r="D14" s="549">
        <v>0</v>
      </c>
      <c r="E14" s="415" t="s">
        <v>34</v>
      </c>
      <c r="F14" s="412" t="s">
        <v>35</v>
      </c>
      <c r="G14" s="551">
        <v>0</v>
      </c>
      <c r="H14" s="416">
        <v>0</v>
      </c>
    </row>
    <row r="15" spans="1:8" ht="12">
      <c r="A15" s="408" t="s">
        <v>36</v>
      </c>
      <c r="B15" s="411" t="s">
        <v>37</v>
      </c>
      <c r="C15" s="549">
        <v>6</v>
      </c>
      <c r="D15" s="549">
        <v>10</v>
      </c>
      <c r="E15" s="415" t="s">
        <v>38</v>
      </c>
      <c r="F15" s="412" t="s">
        <v>39</v>
      </c>
      <c r="G15" s="551">
        <v>0</v>
      </c>
      <c r="H15" s="416">
        <v>0</v>
      </c>
    </row>
    <row r="16" spans="1:8" ht="12">
      <c r="A16" s="408" t="s">
        <v>40</v>
      </c>
      <c r="B16" s="417" t="s">
        <v>41</v>
      </c>
      <c r="C16" s="549">
        <v>11</v>
      </c>
      <c r="D16" s="549">
        <v>18</v>
      </c>
      <c r="E16" s="415" t="s">
        <v>42</v>
      </c>
      <c r="F16" s="412" t="s">
        <v>43</v>
      </c>
      <c r="G16" s="551">
        <v>0</v>
      </c>
      <c r="H16" s="416">
        <v>0</v>
      </c>
    </row>
    <row r="17" spans="1:18" ht="24">
      <c r="A17" s="408" t="s">
        <v>44</v>
      </c>
      <c r="B17" s="411" t="s">
        <v>45</v>
      </c>
      <c r="C17" s="549">
        <v>0</v>
      </c>
      <c r="D17" s="549">
        <v>0</v>
      </c>
      <c r="E17" s="415" t="s">
        <v>46</v>
      </c>
      <c r="F17" s="418" t="s">
        <v>47</v>
      </c>
      <c r="G17" s="427">
        <f>G11+G14+G15+G16</f>
        <v>127345</v>
      </c>
      <c r="H17" s="419">
        <f>H11+H14+H15+H16</f>
        <v>127345</v>
      </c>
      <c r="I17" s="420"/>
      <c r="J17" s="420"/>
      <c r="K17" s="420"/>
      <c r="L17" s="420"/>
      <c r="M17" s="420"/>
      <c r="N17" s="420"/>
      <c r="O17" s="420"/>
      <c r="P17" s="420"/>
      <c r="Q17" s="420"/>
      <c r="R17" s="420"/>
    </row>
    <row r="18" spans="1:8" ht="12">
      <c r="A18" s="408" t="s">
        <v>48</v>
      </c>
      <c r="B18" s="411" t="s">
        <v>49</v>
      </c>
      <c r="C18" s="549">
        <v>0</v>
      </c>
      <c r="D18" s="549">
        <v>0</v>
      </c>
      <c r="E18" s="410" t="s">
        <v>50</v>
      </c>
      <c r="F18" s="418"/>
      <c r="G18" s="427"/>
      <c r="H18" s="419"/>
    </row>
    <row r="19" spans="1:15" ht="12">
      <c r="A19" s="408" t="s">
        <v>51</v>
      </c>
      <c r="B19" s="421" t="s">
        <v>52</v>
      </c>
      <c r="C19" s="427">
        <f>SUM(C11:C18)</f>
        <v>17</v>
      </c>
      <c r="D19" s="427">
        <f>SUM(D11:D18)</f>
        <v>28</v>
      </c>
      <c r="E19" s="410" t="s">
        <v>53</v>
      </c>
      <c r="F19" s="412" t="s">
        <v>54</v>
      </c>
      <c r="G19" s="549">
        <v>38714</v>
      </c>
      <c r="H19" s="413">
        <v>38714</v>
      </c>
      <c r="I19" s="420"/>
      <c r="J19" s="420"/>
      <c r="K19" s="420"/>
      <c r="L19" s="420"/>
      <c r="M19" s="420"/>
      <c r="N19" s="420"/>
      <c r="O19" s="420"/>
    </row>
    <row r="20" spans="1:8" ht="24">
      <c r="A20" s="408" t="s">
        <v>55</v>
      </c>
      <c r="B20" s="421" t="s">
        <v>56</v>
      </c>
      <c r="C20" s="549">
        <v>0</v>
      </c>
      <c r="D20" s="549">
        <v>0</v>
      </c>
      <c r="E20" s="410" t="s">
        <v>57</v>
      </c>
      <c r="F20" s="412" t="s">
        <v>58</v>
      </c>
      <c r="G20" s="552"/>
      <c r="H20" s="422"/>
    </row>
    <row r="21" spans="1:18" ht="12">
      <c r="A21" s="408" t="s">
        <v>59</v>
      </c>
      <c r="B21" s="423" t="s">
        <v>60</v>
      </c>
      <c r="C21" s="549">
        <v>0</v>
      </c>
      <c r="D21" s="549">
        <v>0</v>
      </c>
      <c r="E21" s="424" t="s">
        <v>61</v>
      </c>
      <c r="F21" s="412" t="s">
        <v>62</v>
      </c>
      <c r="G21" s="553">
        <f>SUM(G22:G24)</f>
        <v>7641</v>
      </c>
      <c r="H21" s="425">
        <f>SUM(H22:H24)</f>
        <v>7641</v>
      </c>
      <c r="I21" s="420"/>
      <c r="J21" s="420"/>
      <c r="K21" s="420"/>
      <c r="L21" s="420"/>
      <c r="M21" s="426"/>
      <c r="N21" s="420"/>
      <c r="O21" s="420"/>
      <c r="P21" s="420"/>
      <c r="Q21" s="420"/>
      <c r="R21" s="420"/>
    </row>
    <row r="22" spans="1:8" ht="12">
      <c r="A22" s="408" t="s">
        <v>63</v>
      </c>
      <c r="B22" s="411"/>
      <c r="C22" s="427"/>
      <c r="D22" s="427"/>
      <c r="E22" s="415" t="s">
        <v>64</v>
      </c>
      <c r="F22" s="412" t="s">
        <v>65</v>
      </c>
      <c r="G22" s="549">
        <v>7641</v>
      </c>
      <c r="H22" s="413">
        <v>7641</v>
      </c>
    </row>
    <row r="23" spans="1:13" ht="12">
      <c r="A23" s="408" t="s">
        <v>66</v>
      </c>
      <c r="B23" s="411" t="s">
        <v>67</v>
      </c>
      <c r="C23" s="549">
        <v>0</v>
      </c>
      <c r="D23" s="549">
        <v>0</v>
      </c>
      <c r="E23" s="428" t="s">
        <v>68</v>
      </c>
      <c r="F23" s="412" t="s">
        <v>69</v>
      </c>
      <c r="G23" s="549">
        <v>0</v>
      </c>
      <c r="H23" s="413">
        <v>0</v>
      </c>
      <c r="M23" s="429"/>
    </row>
    <row r="24" spans="1:8" ht="12">
      <c r="A24" s="408" t="s">
        <v>70</v>
      </c>
      <c r="B24" s="411" t="s">
        <v>71</v>
      </c>
      <c r="C24" s="549">
        <v>0</v>
      </c>
      <c r="D24" s="549">
        <v>0</v>
      </c>
      <c r="E24" s="410" t="s">
        <v>72</v>
      </c>
      <c r="F24" s="412" t="s">
        <v>73</v>
      </c>
      <c r="G24" s="549">
        <v>0</v>
      </c>
      <c r="H24" s="413">
        <v>0</v>
      </c>
    </row>
    <row r="25" spans="1:18" ht="12">
      <c r="A25" s="408" t="s">
        <v>74</v>
      </c>
      <c r="B25" s="411" t="s">
        <v>75</v>
      </c>
      <c r="C25" s="549">
        <v>0</v>
      </c>
      <c r="D25" s="549">
        <v>0</v>
      </c>
      <c r="E25" s="428" t="s">
        <v>76</v>
      </c>
      <c r="F25" s="418" t="s">
        <v>77</v>
      </c>
      <c r="G25" s="427">
        <f>G19+G20+G21</f>
        <v>46355</v>
      </c>
      <c r="H25" s="419">
        <f>H19+H20+H21</f>
        <v>46355</v>
      </c>
      <c r="I25" s="420"/>
      <c r="J25" s="420"/>
      <c r="K25" s="420"/>
      <c r="L25" s="420"/>
      <c r="M25" s="426"/>
      <c r="N25" s="420"/>
      <c r="O25" s="420"/>
      <c r="P25" s="420"/>
      <c r="Q25" s="420"/>
      <c r="R25" s="420"/>
    </row>
    <row r="26" spans="1:8" ht="12">
      <c r="A26" s="408" t="s">
        <v>78</v>
      </c>
      <c r="B26" s="411" t="s">
        <v>79</v>
      </c>
      <c r="C26" s="549">
        <v>0</v>
      </c>
      <c r="D26" s="549">
        <v>0</v>
      </c>
      <c r="E26" s="410" t="s">
        <v>80</v>
      </c>
      <c r="F26" s="418"/>
      <c r="G26" s="427"/>
      <c r="H26" s="419"/>
    </row>
    <row r="27" spans="1:18" ht="12">
      <c r="A27" s="408" t="s">
        <v>81</v>
      </c>
      <c r="B27" s="423" t="s">
        <v>82</v>
      </c>
      <c r="C27" s="427">
        <f>SUM(C23:C26)</f>
        <v>0</v>
      </c>
      <c r="D27" s="427">
        <f>SUM(D23:D26)</f>
        <v>0</v>
      </c>
      <c r="E27" s="428" t="s">
        <v>83</v>
      </c>
      <c r="F27" s="412" t="s">
        <v>84</v>
      </c>
      <c r="G27" s="427">
        <f>SUM(G28:G30)</f>
        <v>98786</v>
      </c>
      <c r="H27" s="419">
        <f>SUM(H28:H30)</f>
        <v>99553</v>
      </c>
      <c r="I27" s="420"/>
      <c r="J27" s="420"/>
      <c r="K27" s="420"/>
      <c r="L27" s="420"/>
      <c r="M27" s="426"/>
      <c r="N27" s="420"/>
      <c r="O27" s="420"/>
      <c r="P27" s="420"/>
      <c r="Q27" s="420"/>
      <c r="R27" s="420"/>
    </row>
    <row r="28" spans="1:8" ht="12">
      <c r="A28" s="408"/>
      <c r="B28" s="411"/>
      <c r="C28" s="427"/>
      <c r="D28" s="427"/>
      <c r="E28" s="410" t="s">
        <v>85</v>
      </c>
      <c r="F28" s="412" t="s">
        <v>86</v>
      </c>
      <c r="G28" s="549">
        <v>104671</v>
      </c>
      <c r="H28" s="413">
        <v>104671</v>
      </c>
    </row>
    <row r="29" spans="1:13" ht="12">
      <c r="A29" s="408" t="s">
        <v>87</v>
      </c>
      <c r="B29" s="411"/>
      <c r="C29" s="427"/>
      <c r="D29" s="427"/>
      <c r="E29" s="424" t="s">
        <v>88</v>
      </c>
      <c r="F29" s="412" t="s">
        <v>89</v>
      </c>
      <c r="G29" s="551">
        <v>-5885</v>
      </c>
      <c r="H29" s="416">
        <v>-5118</v>
      </c>
      <c r="M29" s="429"/>
    </row>
    <row r="30" spans="1:8" ht="12">
      <c r="A30" s="408" t="s">
        <v>90</v>
      </c>
      <c r="B30" s="411" t="s">
        <v>91</v>
      </c>
      <c r="C30" s="549">
        <v>0</v>
      </c>
      <c r="D30" s="549">
        <v>0</v>
      </c>
      <c r="E30" s="410" t="s">
        <v>92</v>
      </c>
      <c r="F30" s="412" t="s">
        <v>93</v>
      </c>
      <c r="G30" s="552">
        <v>0</v>
      </c>
      <c r="H30" s="422">
        <v>0</v>
      </c>
    </row>
    <row r="31" spans="1:13" ht="12">
      <c r="A31" s="408" t="s">
        <v>94</v>
      </c>
      <c r="B31" s="411" t="s">
        <v>95</v>
      </c>
      <c r="C31" s="551"/>
      <c r="D31" s="551"/>
      <c r="E31" s="428" t="s">
        <v>96</v>
      </c>
      <c r="F31" s="412" t="s">
        <v>97</v>
      </c>
      <c r="G31" s="549">
        <v>1665</v>
      </c>
      <c r="H31" s="413">
        <v>0</v>
      </c>
      <c r="M31" s="429"/>
    </row>
    <row r="32" spans="1:15" ht="12">
      <c r="A32" s="408" t="s">
        <v>98</v>
      </c>
      <c r="B32" s="423" t="s">
        <v>99</v>
      </c>
      <c r="C32" s="427">
        <f>C30+C31</f>
        <v>0</v>
      </c>
      <c r="D32" s="427">
        <f>D30+D31</f>
        <v>0</v>
      </c>
      <c r="E32" s="415" t="s">
        <v>100</v>
      </c>
      <c r="F32" s="412" t="s">
        <v>101</v>
      </c>
      <c r="G32" s="551"/>
      <c r="H32" s="416">
        <v>-767</v>
      </c>
      <c r="I32" s="420"/>
      <c r="J32" s="420"/>
      <c r="K32" s="420"/>
      <c r="L32" s="420"/>
      <c r="M32" s="420"/>
      <c r="N32" s="420"/>
      <c r="O32" s="420"/>
    </row>
    <row r="33" spans="1:18" ht="12">
      <c r="A33" s="408" t="s">
        <v>102</v>
      </c>
      <c r="B33" s="417"/>
      <c r="C33" s="427"/>
      <c r="D33" s="427"/>
      <c r="E33" s="428" t="s">
        <v>103</v>
      </c>
      <c r="F33" s="418" t="s">
        <v>104</v>
      </c>
      <c r="G33" s="427">
        <f>G27+G31+G32</f>
        <v>100451</v>
      </c>
      <c r="H33" s="419">
        <f>H27+H31+H32</f>
        <v>98786</v>
      </c>
      <c r="I33" s="420"/>
      <c r="J33" s="420"/>
      <c r="K33" s="420"/>
      <c r="L33" s="420"/>
      <c r="M33" s="420"/>
      <c r="N33" s="420"/>
      <c r="O33" s="420"/>
      <c r="P33" s="420"/>
      <c r="Q33" s="420"/>
      <c r="R33" s="420"/>
    </row>
    <row r="34" spans="1:14" ht="12">
      <c r="A34" s="408" t="s">
        <v>846</v>
      </c>
      <c r="B34" s="417" t="s">
        <v>105</v>
      </c>
      <c r="C34" s="427">
        <f>SUM(C35:C38)</f>
        <v>319301</v>
      </c>
      <c r="D34" s="427">
        <f>SUM(D35:D38)</f>
        <v>319301</v>
      </c>
      <c r="E34" s="410"/>
      <c r="F34" s="431"/>
      <c r="G34" s="427"/>
      <c r="H34" s="419"/>
      <c r="I34" s="420"/>
      <c r="J34" s="420"/>
      <c r="K34" s="420"/>
      <c r="L34" s="420"/>
      <c r="M34" s="420"/>
      <c r="N34" s="420"/>
    </row>
    <row r="35" spans="1:8" ht="12">
      <c r="A35" s="408" t="s">
        <v>106</v>
      </c>
      <c r="B35" s="411" t="s">
        <v>107</v>
      </c>
      <c r="C35" s="549">
        <v>319300</v>
      </c>
      <c r="D35" s="549">
        <v>319300</v>
      </c>
      <c r="E35" s="430"/>
      <c r="F35" s="441"/>
      <c r="G35" s="427"/>
      <c r="H35" s="419"/>
    </row>
    <row r="36" spans="1:18" ht="12">
      <c r="A36" s="408" t="s">
        <v>108</v>
      </c>
      <c r="B36" s="411" t="s">
        <v>109</v>
      </c>
      <c r="C36" s="549">
        <v>0</v>
      </c>
      <c r="D36" s="549">
        <v>0</v>
      </c>
      <c r="E36" s="410" t="s">
        <v>110</v>
      </c>
      <c r="F36" s="431" t="s">
        <v>111</v>
      </c>
      <c r="G36" s="427">
        <f>G25+G17+G33</f>
        <v>274151</v>
      </c>
      <c r="H36" s="419">
        <f>H25+H17+H33</f>
        <v>272486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</row>
    <row r="37" spans="1:13" ht="12">
      <c r="A37" s="408" t="s">
        <v>112</v>
      </c>
      <c r="B37" s="411" t="s">
        <v>113</v>
      </c>
      <c r="C37" s="549">
        <v>1</v>
      </c>
      <c r="D37" s="549">
        <v>1</v>
      </c>
      <c r="E37" s="410"/>
      <c r="F37" s="431"/>
      <c r="G37" s="427"/>
      <c r="H37" s="419"/>
      <c r="M37" s="429"/>
    </row>
    <row r="38" spans="1:8" ht="12">
      <c r="A38" s="408" t="s">
        <v>114</v>
      </c>
      <c r="B38" s="411" t="s">
        <v>115</v>
      </c>
      <c r="C38" s="549">
        <v>0</v>
      </c>
      <c r="D38" s="549">
        <v>0</v>
      </c>
      <c r="E38" s="432"/>
      <c r="F38" s="441"/>
      <c r="G38" s="427"/>
      <c r="H38" s="419"/>
    </row>
    <row r="39" spans="1:15" ht="12">
      <c r="A39" s="408" t="s">
        <v>116</v>
      </c>
      <c r="B39" s="411" t="s">
        <v>117</v>
      </c>
      <c r="C39" s="427">
        <f>C40+C41+C43</f>
        <v>0</v>
      </c>
      <c r="D39" s="427">
        <f>D40+D41+D43</f>
        <v>0</v>
      </c>
      <c r="E39" s="433" t="s">
        <v>118</v>
      </c>
      <c r="F39" s="431" t="s">
        <v>119</v>
      </c>
      <c r="G39" s="552"/>
      <c r="H39" s="422"/>
      <c r="I39" s="420"/>
      <c r="J39" s="420"/>
      <c r="K39" s="420"/>
      <c r="L39" s="420"/>
      <c r="M39" s="426"/>
      <c r="N39" s="420"/>
      <c r="O39" s="420"/>
    </row>
    <row r="40" spans="1:8" ht="12">
      <c r="A40" s="408" t="s">
        <v>120</v>
      </c>
      <c r="B40" s="411" t="s">
        <v>121</v>
      </c>
      <c r="C40" s="549"/>
      <c r="D40" s="549"/>
      <c r="E40" s="415"/>
      <c r="F40" s="431"/>
      <c r="G40" s="427"/>
      <c r="H40" s="419"/>
    </row>
    <row r="41" spans="1:8" ht="12">
      <c r="A41" s="408" t="s">
        <v>122</v>
      </c>
      <c r="B41" s="411" t="s">
        <v>123</v>
      </c>
      <c r="C41" s="549"/>
      <c r="D41" s="549"/>
      <c r="E41" s="433" t="s">
        <v>124</v>
      </c>
      <c r="F41" s="441"/>
      <c r="G41" s="427"/>
      <c r="H41" s="419"/>
    </row>
    <row r="42" spans="1:8" ht="12">
      <c r="A42" s="408" t="s">
        <v>125</v>
      </c>
      <c r="B42" s="411" t="s">
        <v>126</v>
      </c>
      <c r="C42" s="550"/>
      <c r="D42" s="550"/>
      <c r="E42" s="410" t="s">
        <v>127</v>
      </c>
      <c r="F42" s="441"/>
      <c r="G42" s="427"/>
      <c r="H42" s="419"/>
    </row>
    <row r="43" spans="1:13" ht="15.75" customHeight="1">
      <c r="A43" s="408" t="s">
        <v>128</v>
      </c>
      <c r="B43" s="411" t="s">
        <v>129</v>
      </c>
      <c r="C43" s="549"/>
      <c r="D43" s="549"/>
      <c r="E43" s="415" t="s">
        <v>130</v>
      </c>
      <c r="F43" s="412" t="s">
        <v>131</v>
      </c>
      <c r="G43" s="549">
        <v>20459</v>
      </c>
      <c r="H43" s="413">
        <v>21102</v>
      </c>
      <c r="M43" s="429"/>
    </row>
    <row r="44" spans="1:8" ht="12">
      <c r="A44" s="408" t="s">
        <v>132</v>
      </c>
      <c r="B44" s="411" t="s">
        <v>133</v>
      </c>
      <c r="C44" s="549">
        <v>172</v>
      </c>
      <c r="D44" s="549">
        <v>10</v>
      </c>
      <c r="E44" s="434" t="s">
        <v>134</v>
      </c>
      <c r="F44" s="412" t="s">
        <v>135</v>
      </c>
      <c r="G44" s="549">
        <v>34787</v>
      </c>
      <c r="H44" s="413">
        <v>23006</v>
      </c>
    </row>
    <row r="45" spans="1:15" ht="12">
      <c r="A45" s="408" t="s">
        <v>136</v>
      </c>
      <c r="B45" s="421" t="s">
        <v>137</v>
      </c>
      <c r="C45" s="427">
        <f>C34+C39+C44</f>
        <v>319473</v>
      </c>
      <c r="D45" s="427">
        <f>D34+D39+D44</f>
        <v>319311</v>
      </c>
      <c r="E45" s="424" t="s">
        <v>138</v>
      </c>
      <c r="F45" s="412" t="s">
        <v>139</v>
      </c>
      <c r="G45" s="549"/>
      <c r="H45" s="413"/>
      <c r="I45" s="420"/>
      <c r="J45" s="420"/>
      <c r="K45" s="420"/>
      <c r="L45" s="420"/>
      <c r="M45" s="426"/>
      <c r="N45" s="420"/>
      <c r="O45" s="420"/>
    </row>
    <row r="46" spans="1:8" ht="12">
      <c r="A46" s="408" t="s">
        <v>140</v>
      </c>
      <c r="B46" s="411"/>
      <c r="C46" s="427"/>
      <c r="D46" s="427"/>
      <c r="E46" s="410" t="s">
        <v>141</v>
      </c>
      <c r="F46" s="412" t="s">
        <v>142</v>
      </c>
      <c r="G46" s="549"/>
      <c r="H46" s="413"/>
    </row>
    <row r="47" spans="1:13" ht="12">
      <c r="A47" s="408" t="s">
        <v>143</v>
      </c>
      <c r="B47" s="411" t="s">
        <v>144</v>
      </c>
      <c r="C47" s="549">
        <v>19558</v>
      </c>
      <c r="D47" s="549"/>
      <c r="E47" s="424" t="s">
        <v>145</v>
      </c>
      <c r="F47" s="412" t="s">
        <v>146</v>
      </c>
      <c r="G47" s="549"/>
      <c r="H47" s="413"/>
      <c r="M47" s="429"/>
    </row>
    <row r="48" spans="1:8" ht="12">
      <c r="A48" s="408" t="s">
        <v>147</v>
      </c>
      <c r="B48" s="417" t="s">
        <v>148</v>
      </c>
      <c r="C48" s="549"/>
      <c r="D48" s="549"/>
      <c r="E48" s="410" t="s">
        <v>149</v>
      </c>
      <c r="F48" s="412" t="s">
        <v>150</v>
      </c>
      <c r="G48" s="549">
        <v>933</v>
      </c>
      <c r="H48" s="413">
        <v>12117</v>
      </c>
    </row>
    <row r="49" spans="1:18" ht="12">
      <c r="A49" s="408" t="s">
        <v>151</v>
      </c>
      <c r="B49" s="411" t="s">
        <v>152</v>
      </c>
      <c r="C49" s="549"/>
      <c r="D49" s="549"/>
      <c r="E49" s="424" t="s">
        <v>51</v>
      </c>
      <c r="F49" s="418" t="s">
        <v>153</v>
      </c>
      <c r="G49" s="427">
        <f>SUM(G43:G48)</f>
        <v>56179</v>
      </c>
      <c r="H49" s="419">
        <f>SUM(H43:H48)</f>
        <v>56225</v>
      </c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8" ht="12">
      <c r="A50" s="408" t="s">
        <v>78</v>
      </c>
      <c r="B50" s="411" t="s">
        <v>154</v>
      </c>
      <c r="C50" s="549">
        <v>9784</v>
      </c>
      <c r="D50" s="549">
        <v>9784</v>
      </c>
      <c r="E50" s="410"/>
      <c r="F50" s="412"/>
      <c r="G50" s="427"/>
      <c r="H50" s="419"/>
    </row>
    <row r="51" spans="1:15" ht="12">
      <c r="A51" s="408" t="s">
        <v>155</v>
      </c>
      <c r="B51" s="421" t="s">
        <v>156</v>
      </c>
      <c r="C51" s="427">
        <f>SUM(C47:C50)</f>
        <v>29342</v>
      </c>
      <c r="D51" s="427">
        <f>SUM(D47:D50)</f>
        <v>9784</v>
      </c>
      <c r="E51" s="424" t="s">
        <v>157</v>
      </c>
      <c r="F51" s="418" t="s">
        <v>158</v>
      </c>
      <c r="G51" s="549"/>
      <c r="H51" s="413"/>
      <c r="I51" s="420"/>
      <c r="J51" s="420"/>
      <c r="K51" s="420"/>
      <c r="L51" s="420"/>
      <c r="M51" s="420"/>
      <c r="N51" s="420"/>
      <c r="O51" s="420"/>
    </row>
    <row r="52" spans="1:8" ht="12">
      <c r="A52" s="408" t="s">
        <v>159</v>
      </c>
      <c r="B52" s="421"/>
      <c r="C52" s="427"/>
      <c r="D52" s="427"/>
      <c r="E52" s="410" t="s">
        <v>160</v>
      </c>
      <c r="F52" s="418" t="s">
        <v>161</v>
      </c>
      <c r="G52" s="549"/>
      <c r="H52" s="413"/>
    </row>
    <row r="53" spans="1:8" ht="12">
      <c r="A53" s="408" t="s">
        <v>162</v>
      </c>
      <c r="B53" s="421" t="s">
        <v>163</v>
      </c>
      <c r="C53" s="549"/>
      <c r="D53" s="549"/>
      <c r="E53" s="410" t="s">
        <v>164</v>
      </c>
      <c r="F53" s="418" t="s">
        <v>165</v>
      </c>
      <c r="G53" s="549"/>
      <c r="H53" s="413"/>
    </row>
    <row r="54" spans="1:8" ht="12">
      <c r="A54" s="408" t="s">
        <v>166</v>
      </c>
      <c r="B54" s="421" t="s">
        <v>167</v>
      </c>
      <c r="C54" s="549"/>
      <c r="D54" s="549"/>
      <c r="E54" s="410" t="s">
        <v>168</v>
      </c>
      <c r="F54" s="418" t="s">
        <v>169</v>
      </c>
      <c r="G54" s="549"/>
      <c r="H54" s="413"/>
    </row>
    <row r="55" spans="1:18" ht="24">
      <c r="A55" s="435" t="s">
        <v>170</v>
      </c>
      <c r="B55" s="436" t="s">
        <v>171</v>
      </c>
      <c r="C55" s="554">
        <f>C19+C20+C21+C27+C32+C45+C51+C53+C54</f>
        <v>348832</v>
      </c>
      <c r="D55" s="554">
        <f>D19+D20+D21+D27+D32+D45+D51+D53+D54</f>
        <v>329123</v>
      </c>
      <c r="E55" s="410" t="s">
        <v>172</v>
      </c>
      <c r="F55" s="431" t="s">
        <v>173</v>
      </c>
      <c r="G55" s="554">
        <f>G49+G51+G52+G53+G54</f>
        <v>56179</v>
      </c>
      <c r="H55" s="442">
        <f>H49+H51+H52+H53+H54</f>
        <v>56225</v>
      </c>
      <c r="I55" s="420"/>
      <c r="J55" s="420"/>
      <c r="K55" s="420"/>
      <c r="L55" s="420"/>
      <c r="M55" s="426"/>
      <c r="N55" s="420"/>
      <c r="O55" s="420"/>
      <c r="P55" s="420"/>
      <c r="Q55" s="420"/>
      <c r="R55" s="420"/>
    </row>
    <row r="56" spans="1:8" ht="12">
      <c r="A56" s="437" t="s">
        <v>174</v>
      </c>
      <c r="B56" s="417"/>
      <c r="C56" s="427"/>
      <c r="D56" s="427"/>
      <c r="E56" s="410"/>
      <c r="F56" s="431"/>
      <c r="G56" s="427"/>
      <c r="H56" s="419"/>
    </row>
    <row r="57" spans="1:13" ht="12">
      <c r="A57" s="408" t="s">
        <v>175</v>
      </c>
      <c r="B57" s="411"/>
      <c r="C57" s="427"/>
      <c r="D57" s="427"/>
      <c r="E57" s="438" t="s">
        <v>176</v>
      </c>
      <c r="F57" s="431"/>
      <c r="G57" s="427"/>
      <c r="H57" s="419"/>
      <c r="M57" s="429"/>
    </row>
    <row r="58" spans="1:8" ht="12">
      <c r="A58" s="408" t="s">
        <v>177</v>
      </c>
      <c r="B58" s="411" t="s">
        <v>178</v>
      </c>
      <c r="C58" s="549">
        <v>0</v>
      </c>
      <c r="D58" s="549">
        <v>0</v>
      </c>
      <c r="E58" s="410" t="s">
        <v>127</v>
      </c>
      <c r="F58" s="412"/>
      <c r="G58" s="427"/>
      <c r="H58" s="419"/>
    </row>
    <row r="59" spans="1:13" ht="24">
      <c r="A59" s="408" t="s">
        <v>179</v>
      </c>
      <c r="B59" s="411" t="s">
        <v>180</v>
      </c>
      <c r="C59" s="549">
        <v>0</v>
      </c>
      <c r="D59" s="549">
        <v>0</v>
      </c>
      <c r="E59" s="424" t="s">
        <v>181</v>
      </c>
      <c r="F59" s="412" t="s">
        <v>182</v>
      </c>
      <c r="G59" s="549">
        <v>10268</v>
      </c>
      <c r="H59" s="413">
        <v>2591</v>
      </c>
      <c r="M59" s="429"/>
    </row>
    <row r="60" spans="1:8" ht="12">
      <c r="A60" s="408" t="s">
        <v>183</v>
      </c>
      <c r="B60" s="411" t="s">
        <v>184</v>
      </c>
      <c r="C60" s="549">
        <v>0</v>
      </c>
      <c r="D60" s="549">
        <v>0</v>
      </c>
      <c r="E60" s="410" t="s">
        <v>185</v>
      </c>
      <c r="F60" s="412" t="s">
        <v>186</v>
      </c>
      <c r="G60" s="549"/>
      <c r="H60" s="413"/>
    </row>
    <row r="61" spans="1:18" ht="12">
      <c r="A61" s="408" t="s">
        <v>187</v>
      </c>
      <c r="B61" s="417" t="s">
        <v>188</v>
      </c>
      <c r="C61" s="549">
        <v>0</v>
      </c>
      <c r="D61" s="549">
        <v>0</v>
      </c>
      <c r="E61" s="415" t="s">
        <v>189</v>
      </c>
      <c r="F61" s="412" t="s">
        <v>190</v>
      </c>
      <c r="G61" s="427">
        <f>SUM(G62:G68)</f>
        <v>7008</v>
      </c>
      <c r="H61" s="419">
        <f>SUM(H62:H68)</f>
        <v>3530</v>
      </c>
      <c r="I61" s="420"/>
      <c r="J61" s="420"/>
      <c r="K61" s="420"/>
      <c r="L61" s="420"/>
      <c r="M61" s="426"/>
      <c r="N61" s="420"/>
      <c r="O61" s="420"/>
      <c r="P61" s="420"/>
      <c r="Q61" s="420"/>
      <c r="R61" s="420"/>
    </row>
    <row r="62" spans="1:8" ht="12">
      <c r="A62" s="408" t="s">
        <v>191</v>
      </c>
      <c r="B62" s="417" t="s">
        <v>192</v>
      </c>
      <c r="C62" s="549">
        <v>0</v>
      </c>
      <c r="D62" s="549">
        <v>0</v>
      </c>
      <c r="E62" s="415" t="s">
        <v>193</v>
      </c>
      <c r="F62" s="412" t="s">
        <v>194</v>
      </c>
      <c r="G62" s="549">
        <v>4429</v>
      </c>
      <c r="H62" s="413">
        <v>2376</v>
      </c>
    </row>
    <row r="63" spans="1:13" ht="12">
      <c r="A63" s="408" t="s">
        <v>195</v>
      </c>
      <c r="B63" s="411" t="s">
        <v>196</v>
      </c>
      <c r="C63" s="549">
        <v>0</v>
      </c>
      <c r="D63" s="549">
        <v>0</v>
      </c>
      <c r="E63" s="410" t="s">
        <v>197</v>
      </c>
      <c r="F63" s="412" t="s">
        <v>198</v>
      </c>
      <c r="G63" s="549">
        <v>1200</v>
      </c>
      <c r="H63" s="413"/>
      <c r="M63" s="429"/>
    </row>
    <row r="64" spans="1:15" ht="12">
      <c r="A64" s="408" t="s">
        <v>51</v>
      </c>
      <c r="B64" s="421" t="s">
        <v>199</v>
      </c>
      <c r="C64" s="427">
        <f>SUM(C58:C63)</f>
        <v>0</v>
      </c>
      <c r="D64" s="427">
        <f>SUM(D58:D63)</f>
        <v>0</v>
      </c>
      <c r="E64" s="410" t="s">
        <v>200</v>
      </c>
      <c r="F64" s="412" t="s">
        <v>201</v>
      </c>
      <c r="G64" s="549">
        <v>995</v>
      </c>
      <c r="H64" s="413">
        <v>792</v>
      </c>
      <c r="I64" s="420"/>
      <c r="J64" s="420"/>
      <c r="K64" s="545"/>
      <c r="L64" s="420"/>
      <c r="M64" s="420"/>
      <c r="N64" s="420"/>
      <c r="O64" s="420"/>
    </row>
    <row r="65" spans="1:8" ht="12">
      <c r="A65" s="408"/>
      <c r="B65" s="421"/>
      <c r="C65" s="427"/>
      <c r="D65" s="427"/>
      <c r="E65" s="410" t="s">
        <v>202</v>
      </c>
      <c r="F65" s="412" t="s">
        <v>203</v>
      </c>
      <c r="G65" s="549"/>
      <c r="H65" s="413"/>
    </row>
    <row r="66" spans="1:8" ht="12">
      <c r="A66" s="408" t="s">
        <v>204</v>
      </c>
      <c r="B66" s="411"/>
      <c r="C66" s="427"/>
      <c r="D66" s="427"/>
      <c r="E66" s="410" t="s">
        <v>205</v>
      </c>
      <c r="F66" s="412" t="s">
        <v>206</v>
      </c>
      <c r="G66" s="549">
        <v>24</v>
      </c>
      <c r="H66" s="413">
        <v>22</v>
      </c>
    </row>
    <row r="67" spans="1:11" ht="12">
      <c r="A67" s="408" t="s">
        <v>207</v>
      </c>
      <c r="B67" s="411" t="s">
        <v>208</v>
      </c>
      <c r="C67" s="549">
        <v>447</v>
      </c>
      <c r="D67" s="549">
        <v>6055</v>
      </c>
      <c r="E67" s="410" t="s">
        <v>209</v>
      </c>
      <c r="F67" s="412" t="s">
        <v>210</v>
      </c>
      <c r="G67" s="549">
        <v>7</v>
      </c>
      <c r="H67" s="413">
        <v>7</v>
      </c>
      <c r="K67" s="457"/>
    </row>
    <row r="68" spans="1:11" ht="12">
      <c r="A68" s="408" t="s">
        <v>211</v>
      </c>
      <c r="B68" s="411" t="s">
        <v>212</v>
      </c>
      <c r="C68" s="549">
        <v>22</v>
      </c>
      <c r="D68" s="549">
        <v>19</v>
      </c>
      <c r="E68" s="410" t="s">
        <v>213</v>
      </c>
      <c r="F68" s="412" t="s">
        <v>214</v>
      </c>
      <c r="G68" s="549">
        <v>353</v>
      </c>
      <c r="H68" s="413">
        <v>333</v>
      </c>
      <c r="K68" s="457"/>
    </row>
    <row r="69" spans="1:8" ht="12">
      <c r="A69" s="408" t="s">
        <v>215</v>
      </c>
      <c r="B69" s="411" t="s">
        <v>216</v>
      </c>
      <c r="C69" s="549">
        <v>0</v>
      </c>
      <c r="D69" s="549">
        <v>0</v>
      </c>
      <c r="E69" s="424" t="s">
        <v>78</v>
      </c>
      <c r="F69" s="412" t="s">
        <v>217</v>
      </c>
      <c r="G69" s="549">
        <v>2215</v>
      </c>
      <c r="H69" s="413">
        <v>929</v>
      </c>
    </row>
    <row r="70" spans="1:8" ht="12">
      <c r="A70" s="408" t="s">
        <v>218</v>
      </c>
      <c r="B70" s="411" t="s">
        <v>219</v>
      </c>
      <c r="C70" s="549">
        <v>0</v>
      </c>
      <c r="D70" s="549">
        <v>0</v>
      </c>
      <c r="E70" s="410" t="s">
        <v>220</v>
      </c>
      <c r="F70" s="412" t="s">
        <v>221</v>
      </c>
      <c r="G70" s="549"/>
      <c r="H70" s="413"/>
    </row>
    <row r="71" spans="1:18" ht="12">
      <c r="A71" s="408" t="s">
        <v>222</v>
      </c>
      <c r="B71" s="411" t="s">
        <v>223</v>
      </c>
      <c r="C71" s="549">
        <v>16</v>
      </c>
      <c r="D71" s="549">
        <v>6</v>
      </c>
      <c r="E71" s="428" t="s">
        <v>46</v>
      </c>
      <c r="F71" s="418" t="s">
        <v>224</v>
      </c>
      <c r="G71" s="427">
        <f>G59+G60+G61+G69+G70</f>
        <v>19491</v>
      </c>
      <c r="H71" s="419">
        <f>H59+H60+H61+H69+H70</f>
        <v>7050</v>
      </c>
      <c r="I71" s="420"/>
      <c r="J71" s="420"/>
      <c r="K71" s="420"/>
      <c r="L71" s="420"/>
      <c r="M71" s="420"/>
      <c r="N71" s="420"/>
      <c r="O71" s="420"/>
      <c r="P71" s="420"/>
      <c r="Q71" s="420"/>
      <c r="R71" s="420"/>
    </row>
    <row r="72" spans="1:8" ht="12">
      <c r="A72" s="408" t="s">
        <v>225</v>
      </c>
      <c r="B72" s="411" t="s">
        <v>226</v>
      </c>
      <c r="C72" s="549">
        <v>0</v>
      </c>
      <c r="D72" s="549">
        <v>10</v>
      </c>
      <c r="E72" s="415"/>
      <c r="F72" s="412"/>
      <c r="G72" s="427"/>
      <c r="H72" s="419"/>
    </row>
    <row r="73" spans="1:8" ht="12">
      <c r="A73" s="408" t="s">
        <v>227</v>
      </c>
      <c r="B73" s="411" t="s">
        <v>228</v>
      </c>
      <c r="C73" s="549"/>
      <c r="D73" s="549">
        <v>0</v>
      </c>
      <c r="E73" s="439"/>
      <c r="F73" s="412"/>
      <c r="G73" s="427"/>
      <c r="H73" s="419"/>
    </row>
    <row r="74" spans="1:8" ht="12">
      <c r="A74" s="408" t="s">
        <v>229</v>
      </c>
      <c r="B74" s="411" t="s">
        <v>230</v>
      </c>
      <c r="C74" s="549">
        <v>313</v>
      </c>
      <c r="D74" s="549">
        <v>293</v>
      </c>
      <c r="E74" s="410" t="s">
        <v>231</v>
      </c>
      <c r="F74" s="418" t="s">
        <v>232</v>
      </c>
      <c r="G74" s="549"/>
      <c r="H74" s="413"/>
    </row>
    <row r="75" spans="1:15" ht="12">
      <c r="A75" s="408" t="s">
        <v>76</v>
      </c>
      <c r="B75" s="421" t="s">
        <v>233</v>
      </c>
      <c r="C75" s="427">
        <f>SUM(C67:C74)</f>
        <v>798</v>
      </c>
      <c r="D75" s="427">
        <f>SUM(D67:D74)</f>
        <v>6383</v>
      </c>
      <c r="E75" s="424" t="s">
        <v>160</v>
      </c>
      <c r="F75" s="418" t="s">
        <v>234</v>
      </c>
      <c r="G75" s="549"/>
      <c r="H75" s="413"/>
      <c r="I75" s="420"/>
      <c r="J75" s="420"/>
      <c r="K75" s="420"/>
      <c r="L75" s="420"/>
      <c r="M75" s="420"/>
      <c r="N75" s="420"/>
      <c r="O75" s="420"/>
    </row>
    <row r="76" spans="1:8" ht="12">
      <c r="A76" s="408"/>
      <c r="B76" s="411"/>
      <c r="C76" s="427"/>
      <c r="D76" s="427"/>
      <c r="E76" s="410" t="s">
        <v>235</v>
      </c>
      <c r="F76" s="418" t="s">
        <v>236</v>
      </c>
      <c r="G76" s="549"/>
      <c r="H76" s="413"/>
    </row>
    <row r="77" spans="1:13" ht="12">
      <c r="A77" s="408" t="s">
        <v>237</v>
      </c>
      <c r="B77" s="411"/>
      <c r="C77" s="427"/>
      <c r="D77" s="427"/>
      <c r="E77" s="410"/>
      <c r="F77" s="440"/>
      <c r="G77" s="427"/>
      <c r="H77" s="419"/>
      <c r="M77" s="429"/>
    </row>
    <row r="78" spans="1:14" ht="12">
      <c r="A78" s="408" t="s">
        <v>238</v>
      </c>
      <c r="B78" s="411" t="s">
        <v>239</v>
      </c>
      <c r="C78" s="427">
        <f>SUM(C79:C81)</f>
        <v>0</v>
      </c>
      <c r="D78" s="427">
        <f>SUM(D79:D81)</f>
        <v>0</v>
      </c>
      <c r="E78" s="410"/>
      <c r="F78" s="441"/>
      <c r="G78" s="427"/>
      <c r="H78" s="419"/>
      <c r="I78" s="420"/>
      <c r="J78" s="420"/>
      <c r="K78" s="420"/>
      <c r="L78" s="420"/>
      <c r="M78" s="420"/>
      <c r="N78" s="420"/>
    </row>
    <row r="79" spans="1:18" ht="12">
      <c r="A79" s="408" t="s">
        <v>240</v>
      </c>
      <c r="B79" s="411" t="s">
        <v>241</v>
      </c>
      <c r="C79" s="549">
        <v>0</v>
      </c>
      <c r="D79" s="549">
        <v>0</v>
      </c>
      <c r="E79" s="424" t="s">
        <v>242</v>
      </c>
      <c r="F79" s="431" t="s">
        <v>243</v>
      </c>
      <c r="G79" s="554">
        <f>G71+G74+G75+G76</f>
        <v>19491</v>
      </c>
      <c r="H79" s="442">
        <f>H71+H74+H75+H76</f>
        <v>7050</v>
      </c>
      <c r="I79" s="420"/>
      <c r="J79" s="420"/>
      <c r="K79" s="420"/>
      <c r="L79" s="420"/>
      <c r="M79" s="420"/>
      <c r="N79" s="420"/>
      <c r="O79" s="420"/>
      <c r="P79" s="420"/>
      <c r="Q79" s="420"/>
      <c r="R79" s="420"/>
    </row>
    <row r="80" spans="1:8" ht="12">
      <c r="A80" s="408" t="s">
        <v>244</v>
      </c>
      <c r="B80" s="411" t="s">
        <v>245</v>
      </c>
      <c r="C80" s="549">
        <v>0</v>
      </c>
      <c r="D80" s="549">
        <v>0</v>
      </c>
      <c r="E80" s="410"/>
      <c r="F80" s="443"/>
      <c r="G80" s="444"/>
      <c r="H80" s="558"/>
    </row>
    <row r="81" spans="1:8" ht="12">
      <c r="A81" s="408" t="s">
        <v>246</v>
      </c>
      <c r="B81" s="411" t="s">
        <v>247</v>
      </c>
      <c r="C81" s="549">
        <v>0</v>
      </c>
      <c r="D81" s="549">
        <v>0</v>
      </c>
      <c r="E81" s="439"/>
      <c r="F81" s="445"/>
      <c r="G81" s="444"/>
      <c r="H81" s="558"/>
    </row>
    <row r="82" spans="1:8" ht="12">
      <c r="A82" s="408" t="s">
        <v>248</v>
      </c>
      <c r="B82" s="411" t="s">
        <v>249</v>
      </c>
      <c r="C82" s="549">
        <v>0</v>
      </c>
      <c r="D82" s="549">
        <v>0</v>
      </c>
      <c r="E82" s="432"/>
      <c r="F82" s="445"/>
      <c r="G82" s="444"/>
      <c r="H82" s="558"/>
    </row>
    <row r="83" spans="1:8" ht="12">
      <c r="A83" s="408" t="s">
        <v>132</v>
      </c>
      <c r="B83" s="411" t="s">
        <v>250</v>
      </c>
      <c r="C83" s="549">
        <v>0</v>
      </c>
      <c r="D83" s="549">
        <v>0</v>
      </c>
      <c r="E83" s="439"/>
      <c r="F83" s="445"/>
      <c r="G83" s="444"/>
      <c r="H83" s="558"/>
    </row>
    <row r="84" spans="1:14" ht="12">
      <c r="A84" s="408" t="s">
        <v>251</v>
      </c>
      <c r="B84" s="421" t="s">
        <v>252</v>
      </c>
      <c r="C84" s="427">
        <f>C83+C82+C78</f>
        <v>0</v>
      </c>
      <c r="D84" s="427">
        <f>D83+D82+D78</f>
        <v>0</v>
      </c>
      <c r="E84" s="432"/>
      <c r="F84" s="445"/>
      <c r="G84" s="444"/>
      <c r="H84" s="558"/>
      <c r="I84" s="420"/>
      <c r="J84" s="420"/>
      <c r="K84" s="420"/>
      <c r="L84" s="420"/>
      <c r="M84" s="420"/>
      <c r="N84" s="420"/>
    </row>
    <row r="85" spans="1:13" ht="12">
      <c r="A85" s="408"/>
      <c r="B85" s="421"/>
      <c r="C85" s="427"/>
      <c r="D85" s="427"/>
      <c r="E85" s="439"/>
      <c r="F85" s="445"/>
      <c r="G85" s="444"/>
      <c r="H85" s="558"/>
      <c r="M85" s="429"/>
    </row>
    <row r="86" spans="1:8" ht="12">
      <c r="A86" s="408" t="s">
        <v>253</v>
      </c>
      <c r="B86" s="411"/>
      <c r="C86" s="427"/>
      <c r="D86" s="427"/>
      <c r="E86" s="432"/>
      <c r="F86" s="445"/>
      <c r="G86" s="444"/>
      <c r="H86" s="558"/>
    </row>
    <row r="87" spans="1:13" ht="12">
      <c r="A87" s="408" t="s">
        <v>254</v>
      </c>
      <c r="B87" s="411" t="s">
        <v>255</v>
      </c>
      <c r="C87" s="549">
        <v>45</v>
      </c>
      <c r="D87" s="549">
        <v>33</v>
      </c>
      <c r="E87" s="439"/>
      <c r="F87" s="445"/>
      <c r="G87" s="444"/>
      <c r="H87" s="558"/>
      <c r="M87" s="429"/>
    </row>
    <row r="88" spans="1:8" ht="12">
      <c r="A88" s="408" t="s">
        <v>256</v>
      </c>
      <c r="B88" s="411" t="s">
        <v>257</v>
      </c>
      <c r="C88" s="549">
        <v>61</v>
      </c>
      <c r="D88" s="549">
        <v>54</v>
      </c>
      <c r="E88" s="432"/>
      <c r="F88" s="445"/>
      <c r="G88" s="444"/>
      <c r="H88" s="558"/>
    </row>
    <row r="89" spans="1:13" ht="12">
      <c r="A89" s="408" t="s">
        <v>258</v>
      </c>
      <c r="B89" s="411" t="s">
        <v>259</v>
      </c>
      <c r="C89" s="549"/>
      <c r="D89" s="549">
        <v>0</v>
      </c>
      <c r="E89" s="432"/>
      <c r="F89" s="445"/>
      <c r="G89" s="444"/>
      <c r="H89" s="558"/>
      <c r="M89" s="429"/>
    </row>
    <row r="90" spans="1:8" ht="12">
      <c r="A90" s="408" t="s">
        <v>260</v>
      </c>
      <c r="B90" s="411" t="s">
        <v>261</v>
      </c>
      <c r="C90" s="549"/>
      <c r="D90" s="549">
        <v>0</v>
      </c>
      <c r="E90" s="432"/>
      <c r="F90" s="445"/>
      <c r="G90" s="444"/>
      <c r="H90" s="558"/>
    </row>
    <row r="91" spans="1:14" ht="12">
      <c r="A91" s="408" t="s">
        <v>262</v>
      </c>
      <c r="B91" s="421" t="s">
        <v>263</v>
      </c>
      <c r="C91" s="427">
        <f>SUM(C87:C90)</f>
        <v>106</v>
      </c>
      <c r="D91" s="427">
        <f>SUM(D87:D90)</f>
        <v>87</v>
      </c>
      <c r="E91" s="432"/>
      <c r="F91" s="445"/>
      <c r="G91" s="444"/>
      <c r="H91" s="558"/>
      <c r="I91" s="420"/>
      <c r="J91" s="420"/>
      <c r="K91" s="420"/>
      <c r="L91" s="420"/>
      <c r="M91" s="426"/>
      <c r="N91" s="420"/>
    </row>
    <row r="92" spans="1:8" ht="12">
      <c r="A92" s="408" t="s">
        <v>264</v>
      </c>
      <c r="B92" s="421" t="s">
        <v>265</v>
      </c>
      <c r="C92" s="549">
        <v>85</v>
      </c>
      <c r="D92" s="549">
        <v>168</v>
      </c>
      <c r="E92" s="432"/>
      <c r="F92" s="445"/>
      <c r="G92" s="444"/>
      <c r="H92" s="558"/>
    </row>
    <row r="93" spans="1:14" ht="12">
      <c r="A93" s="408" t="s">
        <v>266</v>
      </c>
      <c r="B93" s="405" t="s">
        <v>267</v>
      </c>
      <c r="C93" s="427">
        <f>C64+C75+C84+C91+C92</f>
        <v>989</v>
      </c>
      <c r="D93" s="427">
        <f>D64+D75+D84+D91+D92</f>
        <v>6638</v>
      </c>
      <c r="E93" s="439"/>
      <c r="F93" s="445"/>
      <c r="G93" s="444"/>
      <c r="H93" s="558"/>
      <c r="I93" s="420"/>
      <c r="J93" s="420"/>
      <c r="K93" s="420"/>
      <c r="L93" s="420"/>
      <c r="M93" s="426"/>
      <c r="N93" s="420"/>
    </row>
    <row r="94" spans="1:18" ht="24.75" thickBot="1">
      <c r="A94" s="446" t="s">
        <v>268</v>
      </c>
      <c r="B94" s="447" t="s">
        <v>269</v>
      </c>
      <c r="C94" s="559">
        <f>C93+C55</f>
        <v>349821</v>
      </c>
      <c r="D94" s="559">
        <f>D93+D55</f>
        <v>335761</v>
      </c>
      <c r="E94" s="448" t="s">
        <v>270</v>
      </c>
      <c r="F94" s="449" t="s">
        <v>271</v>
      </c>
      <c r="G94" s="559">
        <f>G36+G39+G55+G79</f>
        <v>349821</v>
      </c>
      <c r="H94" s="450">
        <f>H36+H39+H55+H79</f>
        <v>335761</v>
      </c>
      <c r="I94" s="420"/>
      <c r="J94" s="420"/>
      <c r="K94" s="420"/>
      <c r="L94" s="420"/>
      <c r="M94" s="420"/>
      <c r="N94" s="420"/>
      <c r="O94" s="420"/>
      <c r="P94" s="420"/>
      <c r="Q94" s="420"/>
      <c r="R94" s="420"/>
    </row>
    <row r="95" spans="1:13" ht="12">
      <c r="A95" s="451"/>
      <c r="B95" s="452"/>
      <c r="C95" s="453"/>
      <c r="D95" s="451"/>
      <c r="E95" s="454"/>
      <c r="F95" s="455"/>
      <c r="G95" s="456"/>
      <c r="H95" s="457"/>
      <c r="M95" s="429"/>
    </row>
    <row r="96" spans="1:13" ht="12">
      <c r="A96" s="458"/>
      <c r="B96" s="459"/>
      <c r="C96" s="4"/>
      <c r="D96" s="4"/>
      <c r="E96" s="460"/>
      <c r="G96" s="461"/>
      <c r="H96" s="462"/>
      <c r="M96" s="429"/>
    </row>
    <row r="97" spans="1:13" ht="12">
      <c r="A97" s="458"/>
      <c r="B97" s="459"/>
      <c r="C97" s="4"/>
      <c r="D97" s="4"/>
      <c r="E97" s="460"/>
      <c r="G97" s="461"/>
      <c r="H97" s="462"/>
      <c r="M97" s="429"/>
    </row>
    <row r="98" spans="1:13" ht="12">
      <c r="A98" s="286" t="s">
        <v>871</v>
      </c>
      <c r="B98" s="459"/>
      <c r="C98" s="565" t="s">
        <v>380</v>
      </c>
      <c r="D98" s="565"/>
      <c r="E98" s="565"/>
      <c r="G98" s="461"/>
      <c r="H98" s="462"/>
      <c r="M98" s="429"/>
    </row>
    <row r="99" spans="3:8" ht="12">
      <c r="C99" s="286" t="s">
        <v>867</v>
      </c>
      <c r="D99" s="380"/>
      <c r="E99" s="286"/>
      <c r="G99" s="461"/>
      <c r="H99" s="462"/>
    </row>
    <row r="100" spans="1:8" ht="12">
      <c r="A100" s="463"/>
      <c r="B100" s="463"/>
      <c r="C100" s="565" t="s">
        <v>780</v>
      </c>
      <c r="D100" s="566"/>
      <c r="E100" s="566"/>
      <c r="G100" s="461"/>
      <c r="H100" s="462"/>
    </row>
    <row r="101" spans="3:8" ht="12">
      <c r="C101" s="567" t="s">
        <v>859</v>
      </c>
      <c r="D101" s="567"/>
      <c r="G101" s="461"/>
      <c r="H101" s="462"/>
    </row>
    <row r="102" spans="5:8" ht="12">
      <c r="E102" s="464"/>
      <c r="G102" s="461"/>
      <c r="H102" s="462"/>
    </row>
    <row r="103" spans="7:8" ht="12">
      <c r="G103" s="461"/>
      <c r="H103" s="462"/>
    </row>
    <row r="104" spans="7:13" ht="12">
      <c r="G104" s="461"/>
      <c r="H104" s="462"/>
      <c r="M104" s="429"/>
    </row>
    <row r="105" spans="7:13" ht="12">
      <c r="G105" s="461"/>
      <c r="H105" s="462"/>
      <c r="M105" s="429"/>
    </row>
    <row r="106" spans="7:13" ht="12">
      <c r="G106" s="461"/>
      <c r="H106" s="462"/>
      <c r="M106" s="429"/>
    </row>
    <row r="107" spans="7:13" ht="12">
      <c r="G107" s="461"/>
      <c r="H107" s="462"/>
      <c r="M107" s="429"/>
    </row>
    <row r="108" spans="7:13" ht="12">
      <c r="G108" s="461"/>
      <c r="H108" s="462"/>
      <c r="M108" s="429"/>
    </row>
    <row r="109" spans="7:13" ht="12">
      <c r="G109" s="461"/>
      <c r="H109" s="462"/>
      <c r="M109" s="429"/>
    </row>
    <row r="110" spans="7:13" ht="12">
      <c r="G110" s="461"/>
      <c r="H110" s="462"/>
      <c r="M110" s="429"/>
    </row>
    <row r="111" spans="7:13" ht="12">
      <c r="G111" s="461"/>
      <c r="H111" s="462"/>
      <c r="M111" s="429"/>
    </row>
    <row r="112" spans="7:13" ht="12">
      <c r="G112" s="461"/>
      <c r="H112" s="462"/>
      <c r="M112" s="429"/>
    </row>
    <row r="113" spans="7:13" ht="12">
      <c r="G113" s="461"/>
      <c r="H113" s="462"/>
      <c r="M113" s="429"/>
    </row>
    <row r="114" spans="7:8" ht="12">
      <c r="G114" s="461"/>
      <c r="H114" s="462"/>
    </row>
    <row r="115" spans="7:8" ht="12">
      <c r="G115" s="461"/>
      <c r="H115" s="462"/>
    </row>
    <row r="116" spans="7:8" ht="12">
      <c r="G116" s="461"/>
      <c r="H116" s="462"/>
    </row>
    <row r="117" spans="7:8" ht="12">
      <c r="G117" s="461"/>
      <c r="H117" s="462"/>
    </row>
    <row r="118" spans="5:8" ht="12">
      <c r="E118" s="464"/>
      <c r="G118" s="461"/>
      <c r="H118" s="462"/>
    </row>
    <row r="119" spans="7:8" ht="12">
      <c r="G119" s="461"/>
      <c r="H119" s="462"/>
    </row>
    <row r="120" spans="5:13" ht="12">
      <c r="E120" s="464"/>
      <c r="G120" s="461"/>
      <c r="H120" s="462"/>
      <c r="M120" s="429"/>
    </row>
    <row r="121" spans="7:8" ht="12">
      <c r="G121" s="461"/>
      <c r="H121" s="462"/>
    </row>
    <row r="122" spans="5:13" ht="12">
      <c r="E122" s="464"/>
      <c r="G122" s="461"/>
      <c r="H122" s="462"/>
      <c r="M122" s="429"/>
    </row>
    <row r="123" spans="7:8" ht="12">
      <c r="G123" s="461"/>
      <c r="H123" s="462"/>
    </row>
    <row r="124" spans="5:8" ht="12">
      <c r="E124" s="464"/>
      <c r="G124" s="461"/>
      <c r="H124" s="462"/>
    </row>
    <row r="125" spans="7:8" ht="12">
      <c r="G125" s="461"/>
      <c r="H125" s="462"/>
    </row>
    <row r="126" spans="5:13" ht="12">
      <c r="E126" s="464"/>
      <c r="G126" s="461"/>
      <c r="H126" s="462"/>
      <c r="M126" s="429"/>
    </row>
    <row r="127" spans="7:8" ht="12">
      <c r="G127" s="461"/>
      <c r="H127" s="462"/>
    </row>
    <row r="128" spans="5:13" ht="12">
      <c r="E128" s="464"/>
      <c r="G128" s="461"/>
      <c r="H128" s="462"/>
      <c r="M128" s="429"/>
    </row>
    <row r="129" spans="7:8" ht="12">
      <c r="G129" s="461"/>
      <c r="H129" s="462"/>
    </row>
    <row r="130" spans="7:13" ht="12">
      <c r="G130" s="461"/>
      <c r="H130" s="462"/>
      <c r="M130" s="429"/>
    </row>
    <row r="131" spans="7:8" ht="12">
      <c r="G131" s="461"/>
      <c r="H131" s="462"/>
    </row>
    <row r="132" spans="7:13" ht="12">
      <c r="G132" s="461"/>
      <c r="H132" s="462"/>
      <c r="M132" s="429"/>
    </row>
    <row r="133" spans="7:8" ht="12">
      <c r="G133" s="461"/>
      <c r="H133" s="462"/>
    </row>
    <row r="134" spans="7:13" ht="12">
      <c r="G134" s="461"/>
      <c r="H134" s="462"/>
      <c r="M134" s="429"/>
    </row>
    <row r="135" spans="7:8" ht="12">
      <c r="G135" s="461"/>
      <c r="H135" s="462"/>
    </row>
    <row r="136" spans="5:13" ht="12">
      <c r="E136" s="464"/>
      <c r="G136" s="461"/>
      <c r="H136" s="462"/>
      <c r="M136" s="429"/>
    </row>
    <row r="137" spans="7:8" ht="12">
      <c r="G137" s="461"/>
      <c r="H137" s="462"/>
    </row>
    <row r="138" spans="5:13" ht="12">
      <c r="E138" s="464"/>
      <c r="G138" s="461"/>
      <c r="H138" s="462"/>
      <c r="M138" s="429"/>
    </row>
    <row r="139" spans="7:8" ht="12">
      <c r="G139" s="461"/>
      <c r="H139" s="462"/>
    </row>
    <row r="140" spans="5:13" ht="12">
      <c r="E140" s="464"/>
      <c r="G140" s="461"/>
      <c r="H140" s="462"/>
      <c r="M140" s="429"/>
    </row>
    <row r="141" spans="7:8" ht="12">
      <c r="G141" s="461"/>
      <c r="H141" s="462"/>
    </row>
    <row r="142" spans="5:13" ht="12">
      <c r="E142" s="464"/>
      <c r="G142" s="461"/>
      <c r="H142" s="462"/>
      <c r="M142" s="429"/>
    </row>
    <row r="143" spans="7:8" ht="12">
      <c r="G143" s="461"/>
      <c r="H143" s="462"/>
    </row>
    <row r="144" spans="5:8" ht="12">
      <c r="E144" s="464"/>
      <c r="G144" s="461"/>
      <c r="H144" s="462"/>
    </row>
    <row r="145" spans="7:8" ht="12">
      <c r="G145" s="461"/>
      <c r="H145" s="462"/>
    </row>
    <row r="146" spans="5:8" ht="12">
      <c r="E146" s="464"/>
      <c r="G146" s="461"/>
      <c r="H146" s="462"/>
    </row>
    <row r="147" spans="7:8" ht="12">
      <c r="G147" s="461"/>
      <c r="H147" s="462"/>
    </row>
    <row r="148" spans="5:8" ht="12">
      <c r="E148" s="464"/>
      <c r="G148" s="461"/>
      <c r="H148" s="462"/>
    </row>
    <row r="149" spans="7:8" ht="12">
      <c r="G149" s="461"/>
      <c r="H149" s="462"/>
    </row>
    <row r="150" spans="5:13" ht="12">
      <c r="E150" s="464"/>
      <c r="G150" s="461"/>
      <c r="H150" s="462"/>
      <c r="M150" s="429"/>
    </row>
    <row r="151" spans="7:8" ht="12">
      <c r="G151" s="461"/>
      <c r="H151" s="462"/>
    </row>
    <row r="152" spans="7:13" ht="12">
      <c r="G152" s="461"/>
      <c r="H152" s="462"/>
      <c r="M152" s="429"/>
    </row>
    <row r="153" spans="7:8" ht="12">
      <c r="G153" s="461"/>
      <c r="H153" s="462"/>
    </row>
    <row r="154" spans="7:13" ht="12">
      <c r="G154" s="461"/>
      <c r="H154" s="462"/>
      <c r="M154" s="429"/>
    </row>
    <row r="155" spans="7:8" ht="12">
      <c r="G155" s="461"/>
      <c r="H155" s="462"/>
    </row>
    <row r="156" spans="7:8" ht="12">
      <c r="G156" s="461"/>
      <c r="H156" s="462"/>
    </row>
    <row r="157" spans="7:8" ht="12">
      <c r="G157" s="461"/>
      <c r="H157" s="462"/>
    </row>
    <row r="158" spans="7:8" ht="12">
      <c r="G158" s="461"/>
      <c r="H158" s="462"/>
    </row>
    <row r="159" spans="7:8" ht="12">
      <c r="G159" s="461"/>
      <c r="H159" s="462"/>
    </row>
    <row r="160" ht="12">
      <c r="E160" s="464"/>
    </row>
    <row r="162" ht="12">
      <c r="E162" s="464"/>
    </row>
    <row r="164" ht="12">
      <c r="E164" s="464"/>
    </row>
    <row r="166" ht="12">
      <c r="E166" s="464"/>
    </row>
    <row r="168" ht="12">
      <c r="E168" s="464"/>
    </row>
    <row r="176" ht="12">
      <c r="E176" s="464"/>
    </row>
    <row r="178" ht="12">
      <c r="E178" s="464"/>
    </row>
    <row r="180" ht="12">
      <c r="E180" s="464"/>
    </row>
    <row r="182" ht="12">
      <c r="E182" s="464"/>
    </row>
    <row r="186" ht="12">
      <c r="E186" s="464"/>
    </row>
  </sheetData>
  <sheetProtection/>
  <mergeCells count="3">
    <mergeCell ref="C100:E100"/>
    <mergeCell ref="C98:E98"/>
    <mergeCell ref="C101:D10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3:D26 C35:D38 C53:D54 C58:D63 C92:D92 C47:D50 C67:D74 C79:D83 G28:H28 G74:H76 C40:D44 G19:H19 C87:D90 G22:H24 G31:H31 C20:D21 G11:H13 G43:H48 G62:H70 G59:H60 G51:H54 C30: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G29:H29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62"/>
  <sheetViews>
    <sheetView zoomScalePageLayoutView="0" workbookViewId="0" topLeftCell="A23">
      <selection activeCell="E47" sqref="E47"/>
    </sheetView>
  </sheetViews>
  <sheetFormatPr defaultColWidth="9.00390625" defaultRowHeight="12.75"/>
  <cols>
    <col min="1" max="1" width="48.125" style="25" customWidth="1"/>
    <col min="2" max="2" width="8.125" style="25" customWidth="1"/>
    <col min="3" max="3" width="11.625" style="20" customWidth="1"/>
    <col min="4" max="4" width="9.25390625" style="20" bestFit="1" customWidth="1"/>
    <col min="5" max="5" width="32.375" style="25" customWidth="1"/>
    <col min="6" max="6" width="9.00390625" style="25" customWidth="1"/>
    <col min="7" max="7" width="8.25390625" style="20" bestFit="1" customWidth="1"/>
    <col min="8" max="8" width="9.375" style="20" bestFit="1" customWidth="1"/>
    <col min="9" max="16384" width="9.125" style="20" customWidth="1"/>
  </cols>
  <sheetData>
    <row r="1" spans="1:8" ht="12">
      <c r="A1" s="126" t="s">
        <v>272</v>
      </c>
      <c r="B1" s="126"/>
      <c r="C1" s="21"/>
      <c r="D1" s="127"/>
      <c r="E1" s="128"/>
      <c r="F1" s="129"/>
      <c r="G1" s="130"/>
      <c r="H1" s="130"/>
    </row>
    <row r="2" spans="1:8" ht="12">
      <c r="A2" s="4" t="s">
        <v>1</v>
      </c>
      <c r="B2" s="287"/>
      <c r="C2" s="287"/>
      <c r="D2" s="287"/>
      <c r="E2" s="287" t="str">
        <f>'справка №1-БАЛАНС'!E3</f>
        <v>Еврохолд България АД</v>
      </c>
      <c r="F2" s="570" t="s">
        <v>2</v>
      </c>
      <c r="G2" s="570"/>
      <c r="H2" s="376">
        <f>'справка №1-БАЛАНС'!H3</f>
        <v>175187337</v>
      </c>
    </row>
    <row r="3" spans="1:8" ht="12">
      <c r="A3" s="4" t="s">
        <v>273</v>
      </c>
      <c r="B3" s="287"/>
      <c r="C3" s="287"/>
      <c r="D3" s="287"/>
      <c r="E3" s="287" t="str">
        <f>'справка №1-БАЛАНС'!E4</f>
        <v>Неконсолидиран</v>
      </c>
      <c r="F3" s="375" t="s">
        <v>4</v>
      </c>
      <c r="G3" s="377"/>
      <c r="H3" s="376" t="str">
        <f>'справка №1-БАЛАНС'!H4</f>
        <v> </v>
      </c>
    </row>
    <row r="4" spans="1:8" ht="17.25" customHeight="1">
      <c r="A4" s="4" t="s">
        <v>5</v>
      </c>
      <c r="B4" s="299"/>
      <c r="C4" s="299"/>
      <c r="D4" s="299"/>
      <c r="E4" s="287" t="str">
        <f>'справка №1-БАЛАНС'!E5</f>
        <v>1.1.2014-31.12.2014</v>
      </c>
      <c r="F4" s="129"/>
      <c r="G4" s="130"/>
      <c r="H4" s="131" t="s">
        <v>274</v>
      </c>
    </row>
    <row r="5" spans="1:8" ht="24">
      <c r="A5" s="132" t="s">
        <v>275</v>
      </c>
      <c r="B5" s="133" t="s">
        <v>8</v>
      </c>
      <c r="C5" s="132" t="s">
        <v>9</v>
      </c>
      <c r="D5" s="134" t="s">
        <v>13</v>
      </c>
      <c r="E5" s="132" t="s">
        <v>276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88" t="s">
        <v>277</v>
      </c>
      <c r="B7" s="88"/>
      <c r="C7" s="40"/>
      <c r="D7" s="40"/>
      <c r="E7" s="88" t="s">
        <v>278</v>
      </c>
      <c r="F7" s="136"/>
      <c r="G7" s="41"/>
      <c r="H7" s="41"/>
    </row>
    <row r="8" spans="1:8" ht="12">
      <c r="A8" s="137" t="s">
        <v>279</v>
      </c>
      <c r="B8" s="137"/>
      <c r="C8" s="138"/>
      <c r="D8" s="39"/>
      <c r="E8" s="137" t="s">
        <v>280</v>
      </c>
      <c r="F8" s="136"/>
      <c r="G8" s="356"/>
      <c r="H8" s="356"/>
    </row>
    <row r="9" spans="1:8" ht="12">
      <c r="A9" s="139" t="s">
        <v>281</v>
      </c>
      <c r="B9" s="140" t="s">
        <v>282</v>
      </c>
      <c r="C9" s="350">
        <v>8</v>
      </c>
      <c r="D9" s="350">
        <v>9</v>
      </c>
      <c r="E9" s="139" t="s">
        <v>283</v>
      </c>
      <c r="F9" s="141" t="s">
        <v>284</v>
      </c>
      <c r="G9" s="357"/>
      <c r="H9" s="357">
        <v>0</v>
      </c>
    </row>
    <row r="10" spans="1:8" ht="12">
      <c r="A10" s="139" t="s">
        <v>285</v>
      </c>
      <c r="B10" s="140" t="s">
        <v>286</v>
      </c>
      <c r="C10" s="350">
        <v>683</v>
      </c>
      <c r="D10" s="350">
        <v>764</v>
      </c>
      <c r="E10" s="139" t="s">
        <v>287</v>
      </c>
      <c r="F10" s="141" t="s">
        <v>288</v>
      </c>
      <c r="G10" s="357"/>
      <c r="H10" s="357">
        <v>0</v>
      </c>
    </row>
    <row r="11" spans="1:8" ht="12">
      <c r="A11" s="139" t="s">
        <v>289</v>
      </c>
      <c r="B11" s="140" t="s">
        <v>290</v>
      </c>
      <c r="C11" s="350">
        <v>11</v>
      </c>
      <c r="D11" s="350">
        <v>14</v>
      </c>
      <c r="E11" s="142" t="s">
        <v>291</v>
      </c>
      <c r="F11" s="141" t="s">
        <v>292</v>
      </c>
      <c r="G11" s="378">
        <v>6</v>
      </c>
      <c r="H11" s="378">
        <v>73</v>
      </c>
    </row>
    <row r="12" spans="1:8" ht="12">
      <c r="A12" s="139" t="s">
        <v>293</v>
      </c>
      <c r="B12" s="140" t="s">
        <v>294</v>
      </c>
      <c r="C12" s="350">
        <v>280</v>
      </c>
      <c r="D12" s="350">
        <v>273</v>
      </c>
      <c r="E12" s="142" t="s">
        <v>78</v>
      </c>
      <c r="F12" s="141" t="s">
        <v>295</v>
      </c>
      <c r="G12" s="378"/>
      <c r="H12" s="378">
        <v>11</v>
      </c>
    </row>
    <row r="13" spans="1:14" ht="12">
      <c r="A13" s="139" t="s">
        <v>296</v>
      </c>
      <c r="B13" s="140" t="s">
        <v>297</v>
      </c>
      <c r="C13" s="350">
        <v>26</v>
      </c>
      <c r="D13" s="350">
        <v>26</v>
      </c>
      <c r="E13" s="143" t="s">
        <v>51</v>
      </c>
      <c r="F13" s="144" t="s">
        <v>298</v>
      </c>
      <c r="G13" s="356">
        <f>SUM(G9:G12)</f>
        <v>6</v>
      </c>
      <c r="H13" s="356">
        <f>SUM(H9:H12)</f>
        <v>84</v>
      </c>
      <c r="I13" s="90"/>
      <c r="J13" s="90"/>
      <c r="K13" s="90"/>
      <c r="L13" s="90"/>
      <c r="M13" s="90"/>
      <c r="N13" s="90"/>
    </row>
    <row r="14" spans="1:8" ht="12">
      <c r="A14" s="139" t="s">
        <v>299</v>
      </c>
      <c r="B14" s="140" t="s">
        <v>300</v>
      </c>
      <c r="C14" s="350"/>
      <c r="D14" s="350">
        <v>0</v>
      </c>
      <c r="E14" s="142"/>
      <c r="F14" s="145"/>
      <c r="G14" s="356"/>
      <c r="H14" s="356"/>
    </row>
    <row r="15" spans="1:8" ht="24">
      <c r="A15" s="139" t="s">
        <v>301</v>
      </c>
      <c r="B15" s="140" t="s">
        <v>302</v>
      </c>
      <c r="C15" s="379"/>
      <c r="D15" s="379">
        <v>0</v>
      </c>
      <c r="E15" s="137" t="s">
        <v>303</v>
      </c>
      <c r="F15" s="146" t="s">
        <v>304</v>
      </c>
      <c r="G15" s="357"/>
      <c r="H15" s="357">
        <v>0</v>
      </c>
    </row>
    <row r="16" spans="1:8" ht="12">
      <c r="A16" s="139" t="s">
        <v>305</v>
      </c>
      <c r="B16" s="140" t="s">
        <v>306</v>
      </c>
      <c r="C16" s="379">
        <v>72</v>
      </c>
      <c r="D16" s="379">
        <v>39</v>
      </c>
      <c r="E16" s="139" t="s">
        <v>307</v>
      </c>
      <c r="F16" s="145" t="s">
        <v>308</v>
      </c>
      <c r="G16" s="358"/>
      <c r="H16" s="358">
        <v>0</v>
      </c>
    </row>
    <row r="17" spans="1:8" ht="12">
      <c r="A17" s="147" t="s">
        <v>309</v>
      </c>
      <c r="B17" s="140" t="s">
        <v>310</v>
      </c>
      <c r="C17" s="347"/>
      <c r="D17" s="347">
        <v>0</v>
      </c>
      <c r="E17" s="137"/>
      <c r="F17" s="136"/>
      <c r="G17" s="356"/>
      <c r="H17" s="356"/>
    </row>
    <row r="18" spans="1:8" ht="12">
      <c r="A18" s="147" t="s">
        <v>311</v>
      </c>
      <c r="B18" s="140" t="s">
        <v>312</v>
      </c>
      <c r="C18" s="347"/>
      <c r="D18" s="347">
        <v>0</v>
      </c>
      <c r="E18" s="137" t="s">
        <v>313</v>
      </c>
      <c r="F18" s="136"/>
      <c r="G18" s="356"/>
      <c r="H18" s="356"/>
    </row>
    <row r="19" spans="1:11" ht="12">
      <c r="A19" s="143" t="s">
        <v>51</v>
      </c>
      <c r="B19" s="148" t="s">
        <v>314</v>
      </c>
      <c r="C19" s="348">
        <f>SUM(C9:C15)+C16</f>
        <v>1080</v>
      </c>
      <c r="D19" s="348">
        <f>SUM(D9:D15)+D16</f>
        <v>1125</v>
      </c>
      <c r="E19" s="149" t="s">
        <v>315</v>
      </c>
      <c r="F19" s="145" t="s">
        <v>316</v>
      </c>
      <c r="G19" s="378">
        <v>1599</v>
      </c>
      <c r="H19" s="378">
        <v>719</v>
      </c>
      <c r="I19" s="90"/>
      <c r="J19" s="90"/>
      <c r="K19" s="90"/>
    </row>
    <row r="20" spans="1:8" ht="12">
      <c r="A20" s="137"/>
      <c r="B20" s="140"/>
      <c r="C20" s="348"/>
      <c r="D20" s="348"/>
      <c r="E20" s="150" t="s">
        <v>317</v>
      </c>
      <c r="F20" s="145" t="s">
        <v>318</v>
      </c>
      <c r="G20" s="357">
        <v>223</v>
      </c>
      <c r="H20" s="357">
        <v>0</v>
      </c>
    </row>
    <row r="21" spans="1:8" ht="24">
      <c r="A21" s="137" t="s">
        <v>319</v>
      </c>
      <c r="B21" s="151"/>
      <c r="C21" s="348"/>
      <c r="D21" s="348"/>
      <c r="E21" s="139" t="s">
        <v>320</v>
      </c>
      <c r="F21" s="145" t="s">
        <v>321</v>
      </c>
      <c r="G21" s="357">
        <v>6016</v>
      </c>
      <c r="H21" s="357">
        <v>4048</v>
      </c>
    </row>
    <row r="22" spans="1:8" ht="24">
      <c r="A22" s="136" t="s">
        <v>322</v>
      </c>
      <c r="B22" s="151" t="s">
        <v>323</v>
      </c>
      <c r="C22" s="350">
        <v>4946</v>
      </c>
      <c r="D22" s="350">
        <v>4347</v>
      </c>
      <c r="E22" s="149" t="s">
        <v>324</v>
      </c>
      <c r="F22" s="145" t="s">
        <v>325</v>
      </c>
      <c r="G22" s="378">
        <v>1</v>
      </c>
      <c r="H22" s="378">
        <v>0</v>
      </c>
    </row>
    <row r="23" spans="1:8" ht="24">
      <c r="A23" s="139" t="s">
        <v>326</v>
      </c>
      <c r="B23" s="151" t="s">
        <v>327</v>
      </c>
      <c r="C23" s="350">
        <v>19</v>
      </c>
      <c r="D23" s="350">
        <v>31</v>
      </c>
      <c r="E23" s="139" t="s">
        <v>328</v>
      </c>
      <c r="F23" s="145" t="s">
        <v>329</v>
      </c>
      <c r="G23" s="378">
        <v>0</v>
      </c>
      <c r="H23" s="378">
        <v>0</v>
      </c>
    </row>
    <row r="24" spans="1:14" ht="12">
      <c r="A24" s="139" t="s">
        <v>330</v>
      </c>
      <c r="B24" s="151" t="s">
        <v>331</v>
      </c>
      <c r="C24" s="350">
        <v>8</v>
      </c>
      <c r="D24" s="350">
        <v>1</v>
      </c>
      <c r="E24" s="143" t="s">
        <v>103</v>
      </c>
      <c r="F24" s="146" t="s">
        <v>332</v>
      </c>
      <c r="G24" s="356">
        <f>SUM(G19:G23)</f>
        <v>7839</v>
      </c>
      <c r="H24" s="356">
        <f>SUM(H19:H23)</f>
        <v>4767</v>
      </c>
      <c r="I24" s="90"/>
      <c r="J24" s="90"/>
      <c r="K24" s="90"/>
      <c r="L24" s="90"/>
      <c r="M24" s="90"/>
      <c r="N24" s="90"/>
    </row>
    <row r="25" spans="1:8" ht="12">
      <c r="A25" s="139" t="s">
        <v>78</v>
      </c>
      <c r="B25" s="151" t="s">
        <v>333</v>
      </c>
      <c r="C25" s="350">
        <v>127</v>
      </c>
      <c r="D25" s="350">
        <v>114</v>
      </c>
      <c r="E25" s="150"/>
      <c r="F25" s="136"/>
      <c r="G25" s="356"/>
      <c r="H25" s="356"/>
    </row>
    <row r="26" spans="1:10" ht="12">
      <c r="A26" s="143" t="s">
        <v>76</v>
      </c>
      <c r="B26" s="152" t="s">
        <v>334</v>
      </c>
      <c r="C26" s="348">
        <f>SUM(C22:C25)</f>
        <v>5100</v>
      </c>
      <c r="D26" s="348">
        <f>SUM(D22:D25)</f>
        <v>4493</v>
      </c>
      <c r="E26" s="139"/>
      <c r="F26" s="136"/>
      <c r="G26" s="356"/>
      <c r="H26" s="356"/>
      <c r="I26" s="90"/>
      <c r="J26" s="90"/>
    </row>
    <row r="27" spans="1:8" ht="12">
      <c r="A27" s="143"/>
      <c r="B27" s="152"/>
      <c r="C27" s="348"/>
      <c r="D27" s="348"/>
      <c r="E27" s="139"/>
      <c r="F27" s="136"/>
      <c r="G27" s="356"/>
      <c r="H27" s="356"/>
    </row>
    <row r="28" spans="1:14" ht="24">
      <c r="A28" s="88" t="s">
        <v>335</v>
      </c>
      <c r="B28" s="133" t="s">
        <v>336</v>
      </c>
      <c r="C28" s="349">
        <f>C26+C19</f>
        <v>6180</v>
      </c>
      <c r="D28" s="349">
        <f>D26+D19</f>
        <v>5618</v>
      </c>
      <c r="E28" s="88" t="s">
        <v>337</v>
      </c>
      <c r="F28" s="146" t="s">
        <v>338</v>
      </c>
      <c r="G28" s="356">
        <f>G13+G15+G24</f>
        <v>7845</v>
      </c>
      <c r="H28" s="356">
        <f>H13+H15+H24</f>
        <v>4851</v>
      </c>
      <c r="I28" s="90"/>
      <c r="J28" s="90"/>
      <c r="K28" s="90"/>
      <c r="L28" s="90"/>
      <c r="M28" s="90"/>
      <c r="N28" s="90"/>
    </row>
    <row r="29" spans="1:8" ht="12">
      <c r="A29" s="88"/>
      <c r="B29" s="133"/>
      <c r="C29" s="348"/>
      <c r="D29" s="348"/>
      <c r="E29" s="88"/>
      <c r="F29" s="145"/>
      <c r="G29" s="356"/>
      <c r="H29" s="356"/>
    </row>
    <row r="30" spans="1:14" ht="12">
      <c r="A30" s="88" t="s">
        <v>339</v>
      </c>
      <c r="B30" s="133" t="s">
        <v>340</v>
      </c>
      <c r="C30" s="349">
        <f>IF((G28-C28)&gt;0,G28-C28,0)</f>
        <v>1665</v>
      </c>
      <c r="D30" s="349">
        <f>IF((H28-D28)&gt;0,H28-D28,0)</f>
        <v>0</v>
      </c>
      <c r="E30" s="88" t="s">
        <v>341</v>
      </c>
      <c r="F30" s="146" t="s">
        <v>342</v>
      </c>
      <c r="G30" s="356">
        <f>IF((C28-G28)&gt;0,C28-G28,0)</f>
        <v>0</v>
      </c>
      <c r="H30" s="356">
        <f>IF((D28-H28)&gt;0,D28-H28,0)</f>
        <v>767</v>
      </c>
      <c r="I30" s="90"/>
      <c r="J30" s="90"/>
      <c r="K30" s="90"/>
      <c r="L30" s="90"/>
      <c r="M30" s="90"/>
      <c r="N30" s="90"/>
    </row>
    <row r="31" spans="1:8" ht="24">
      <c r="A31" s="153" t="s">
        <v>847</v>
      </c>
      <c r="B31" s="152" t="s">
        <v>343</v>
      </c>
      <c r="C31" s="350">
        <v>0</v>
      </c>
      <c r="D31" s="350">
        <v>0</v>
      </c>
      <c r="E31" s="137" t="s">
        <v>850</v>
      </c>
      <c r="F31" s="145" t="s">
        <v>344</v>
      </c>
      <c r="G31" s="357">
        <v>0</v>
      </c>
      <c r="H31" s="357">
        <v>0</v>
      </c>
    </row>
    <row r="32" spans="1:8" ht="12">
      <c r="A32" s="137" t="s">
        <v>345</v>
      </c>
      <c r="B32" s="154" t="s">
        <v>346</v>
      </c>
      <c r="C32" s="350">
        <v>0</v>
      </c>
      <c r="D32" s="350">
        <v>0</v>
      </c>
      <c r="E32" s="137" t="s">
        <v>347</v>
      </c>
      <c r="F32" s="145" t="s">
        <v>348</v>
      </c>
      <c r="G32" s="357">
        <v>0</v>
      </c>
      <c r="H32" s="357">
        <v>0</v>
      </c>
    </row>
    <row r="33" spans="1:14" ht="12">
      <c r="A33" s="155" t="s">
        <v>349</v>
      </c>
      <c r="B33" s="152" t="s">
        <v>350</v>
      </c>
      <c r="C33" s="348">
        <f>C28-C31+C32</f>
        <v>6180</v>
      </c>
      <c r="D33" s="348">
        <f>D28-D31+D32</f>
        <v>5618</v>
      </c>
      <c r="E33" s="88" t="s">
        <v>351</v>
      </c>
      <c r="F33" s="146" t="s">
        <v>352</v>
      </c>
      <c r="G33" s="356">
        <f>G32-G31+G28</f>
        <v>7845</v>
      </c>
      <c r="H33" s="356">
        <f>H32-H31+H28</f>
        <v>4851</v>
      </c>
      <c r="I33" s="90"/>
      <c r="J33" s="90"/>
      <c r="K33" s="90"/>
      <c r="L33" s="90"/>
      <c r="M33" s="90"/>
      <c r="N33" s="90"/>
    </row>
    <row r="34" spans="1:14" ht="12">
      <c r="A34" s="155" t="s">
        <v>353</v>
      </c>
      <c r="B34" s="133" t="s">
        <v>354</v>
      </c>
      <c r="C34" s="349">
        <f>IF((G33-C33)&gt;0,G33-C33,0)</f>
        <v>1665</v>
      </c>
      <c r="D34" s="349">
        <f>IF((H33-D33)&gt;0,H33-D33,0)</f>
        <v>0</v>
      </c>
      <c r="E34" s="155" t="s">
        <v>355</v>
      </c>
      <c r="F34" s="146" t="s">
        <v>356</v>
      </c>
      <c r="G34" s="356">
        <f>IF((C33-G33)&gt;0,C33-G33,0)</f>
        <v>0</v>
      </c>
      <c r="H34" s="356">
        <f>IF((D33-H33)&gt;0,D33-H33,0)</f>
        <v>767</v>
      </c>
      <c r="I34" s="90"/>
      <c r="J34" s="90"/>
      <c r="K34" s="90"/>
      <c r="L34" s="90"/>
      <c r="M34" s="90"/>
      <c r="N34" s="90"/>
    </row>
    <row r="35" spans="1:10" ht="12">
      <c r="A35" s="137" t="s">
        <v>357</v>
      </c>
      <c r="B35" s="152" t="s">
        <v>358</v>
      </c>
      <c r="C35" s="348">
        <f>C36+C37+C38</f>
        <v>0</v>
      </c>
      <c r="D35" s="348">
        <f>D36+D37+D38</f>
        <v>0</v>
      </c>
      <c r="E35" s="156"/>
      <c r="F35" s="136"/>
      <c r="G35" s="356"/>
      <c r="H35" s="356"/>
      <c r="I35" s="90"/>
      <c r="J35" s="90"/>
    </row>
    <row r="36" spans="1:8" ht="12">
      <c r="A36" s="157" t="s">
        <v>359</v>
      </c>
      <c r="B36" s="151" t="s">
        <v>360</v>
      </c>
      <c r="C36" s="350">
        <v>0</v>
      </c>
      <c r="D36" s="350"/>
      <c r="E36" s="156"/>
      <c r="F36" s="136"/>
      <c r="G36" s="356"/>
      <c r="H36" s="356"/>
    </row>
    <row r="37" spans="1:8" ht="24">
      <c r="A37" s="157" t="s">
        <v>361</v>
      </c>
      <c r="B37" s="158" t="s">
        <v>362</v>
      </c>
      <c r="C37" s="351">
        <v>0</v>
      </c>
      <c r="D37" s="351">
        <v>0</v>
      </c>
      <c r="E37" s="156"/>
      <c r="F37" s="159"/>
      <c r="G37" s="356"/>
      <c r="H37" s="356"/>
    </row>
    <row r="38" spans="1:8" ht="12">
      <c r="A38" s="160" t="s">
        <v>363</v>
      </c>
      <c r="B38" s="158" t="s">
        <v>364</v>
      </c>
      <c r="C38" s="352">
        <v>0</v>
      </c>
      <c r="D38" s="352">
        <v>0</v>
      </c>
      <c r="E38" s="156"/>
      <c r="F38" s="159"/>
      <c r="G38" s="356"/>
      <c r="H38" s="356"/>
    </row>
    <row r="39" spans="1:14" ht="24">
      <c r="A39" s="161" t="s">
        <v>365</v>
      </c>
      <c r="B39" s="92" t="s">
        <v>366</v>
      </c>
      <c r="C39" s="353">
        <f>+IF((G33-C33-C35)&gt;0,G33-C33-C35,0)</f>
        <v>1665</v>
      </c>
      <c r="D39" s="353">
        <f>+IF((H33-D33-D35)&gt;0,H33-D33-D35,0)</f>
        <v>0</v>
      </c>
      <c r="E39" s="162" t="s">
        <v>367</v>
      </c>
      <c r="F39" s="89" t="s">
        <v>368</v>
      </c>
      <c r="G39" s="359">
        <f>IF(G34&gt;0,IF(C35+G34&lt;0,0,C35+G34),IF(C34-C35&lt;0,C35-C34,0))</f>
        <v>0</v>
      </c>
      <c r="H39" s="359">
        <f>IF(H34&gt;0,IF(D35+H34&lt;0,0,D35+H34),IF(D34-D35&lt;0,D35-D34,0))</f>
        <v>767</v>
      </c>
      <c r="I39" s="90"/>
      <c r="J39" s="90"/>
      <c r="K39" s="90"/>
      <c r="L39" s="90"/>
      <c r="M39" s="90"/>
      <c r="N39" s="90"/>
    </row>
    <row r="40" spans="1:8" ht="12">
      <c r="A40" s="88" t="s">
        <v>369</v>
      </c>
      <c r="B40" s="135" t="s">
        <v>370</v>
      </c>
      <c r="C40" s="354">
        <v>0</v>
      </c>
      <c r="D40" s="354">
        <v>0</v>
      </c>
      <c r="E40" s="88" t="s">
        <v>369</v>
      </c>
      <c r="F40" s="89" t="s">
        <v>371</v>
      </c>
      <c r="G40" s="357">
        <v>0</v>
      </c>
      <c r="H40" s="357"/>
    </row>
    <row r="41" spans="1:14" ht="12">
      <c r="A41" s="88" t="s">
        <v>372</v>
      </c>
      <c r="B41" s="132" t="s">
        <v>373</v>
      </c>
      <c r="C41" s="355">
        <f>IF(G39=0,IF(C39-C40&gt;0,C39-C40+G40,0),IF(G39-G40&lt;0,G40-G39+C39,0))</f>
        <v>1665</v>
      </c>
      <c r="D41" s="355">
        <f>IF(H39=0,IF(D39-D40&gt;0,D39-D40+H40,0),IF(H39-H40&lt;0,H40-H39+D39,0))</f>
        <v>0</v>
      </c>
      <c r="E41" s="88" t="s">
        <v>374</v>
      </c>
      <c r="F41" s="89" t="s">
        <v>375</v>
      </c>
      <c r="G41" s="348">
        <f>IF(C39=0,IF(G39-G40&gt;0,G39-G40+C40,0),IF(C39-C40&lt;0,C40-C39+G40,0))</f>
        <v>0</v>
      </c>
      <c r="H41" s="348">
        <f>IF(D39=0,IF(H39-H40&gt;0,H39-H40+D40,0),IF(D39-D40&lt;0,D40-D39+H40,0))</f>
        <v>767</v>
      </c>
      <c r="I41" s="90"/>
      <c r="J41" s="90"/>
      <c r="K41" s="90"/>
      <c r="L41" s="90"/>
      <c r="M41" s="90"/>
      <c r="N41" s="90"/>
    </row>
    <row r="42" spans="1:14" ht="12">
      <c r="A42" s="91" t="s">
        <v>376</v>
      </c>
      <c r="B42" s="132" t="s">
        <v>377</v>
      </c>
      <c r="C42" s="534">
        <f>C33+C35+C39</f>
        <v>7845</v>
      </c>
      <c r="D42" s="534">
        <f>D33+D35+D39</f>
        <v>5618</v>
      </c>
      <c r="E42" s="91" t="s">
        <v>378</v>
      </c>
      <c r="F42" s="92" t="s">
        <v>379</v>
      </c>
      <c r="G42" s="534">
        <f>G39+G33</f>
        <v>7845</v>
      </c>
      <c r="H42" s="534">
        <f>H39+H33</f>
        <v>5618</v>
      </c>
      <c r="I42" s="90"/>
      <c r="J42" s="90"/>
      <c r="K42" s="90"/>
      <c r="L42" s="90"/>
      <c r="M42" s="90"/>
      <c r="N42" s="90"/>
    </row>
    <row r="43" spans="1:8" ht="12">
      <c r="A43" s="163"/>
      <c r="B43" s="281"/>
      <c r="C43" s="282"/>
      <c r="D43" s="282"/>
      <c r="E43" s="283"/>
      <c r="F43" s="284"/>
      <c r="G43" s="285"/>
      <c r="H43" s="285"/>
    </row>
    <row r="44" spans="1:11" ht="12">
      <c r="A44" s="164" t="str">
        <f>'справка №1-БАЛАНС'!A98</f>
        <v>Дата на съставяне: 30.3.2015 г.</v>
      </c>
      <c r="B44" s="286"/>
      <c r="C44" s="286" t="s">
        <v>380</v>
      </c>
      <c r="D44" s="568"/>
      <c r="E44" s="568"/>
      <c r="F44" s="568"/>
      <c r="G44" s="568"/>
      <c r="H44" s="568"/>
      <c r="I44" s="90"/>
      <c r="J44" s="90"/>
      <c r="K44" s="90"/>
    </row>
    <row r="45" spans="1:8" ht="12">
      <c r="A45" s="24"/>
      <c r="B45" s="289"/>
      <c r="C45" s="286" t="str">
        <f>'справка №1-БАЛАНС'!C99</f>
        <v>            / И. Христов /</v>
      </c>
      <c r="D45" s="380"/>
      <c r="E45" s="284"/>
      <c r="F45" s="284"/>
      <c r="G45" s="288"/>
      <c r="H45" s="288"/>
    </row>
    <row r="46" spans="1:8" ht="12.75" customHeight="1">
      <c r="A46" s="24"/>
      <c r="B46" s="289"/>
      <c r="C46" s="287" t="s">
        <v>780</v>
      </c>
      <c r="D46" s="569"/>
      <c r="E46" s="569"/>
      <c r="F46" s="569"/>
      <c r="G46" s="569"/>
      <c r="H46" s="569"/>
    </row>
    <row r="47" spans="1:8" ht="12">
      <c r="A47" s="22"/>
      <c r="B47" s="284"/>
      <c r="C47" s="567" t="s">
        <v>859</v>
      </c>
      <c r="D47" s="567"/>
      <c r="E47" s="284"/>
      <c r="F47" s="284"/>
      <c r="G47" s="288"/>
      <c r="H47" s="288"/>
    </row>
    <row r="48" spans="1:8" ht="12">
      <c r="A48" s="22"/>
      <c r="B48" s="284"/>
      <c r="C48" s="285"/>
      <c r="D48" s="285"/>
      <c r="E48" s="284"/>
      <c r="F48" s="284"/>
      <c r="G48" s="288"/>
      <c r="H48" s="288"/>
    </row>
    <row r="49" spans="1:8" ht="12">
      <c r="A49" s="22"/>
      <c r="B49" s="284"/>
      <c r="C49" s="285"/>
      <c r="D49" s="285"/>
      <c r="E49" s="284"/>
      <c r="F49" s="284"/>
      <c r="G49" s="288"/>
      <c r="H49" s="288"/>
    </row>
    <row r="50" spans="1:8" ht="12">
      <c r="A50" s="22"/>
      <c r="B50" s="22"/>
      <c r="C50" s="93"/>
      <c r="D50" s="93"/>
      <c r="E50" s="22"/>
      <c r="F50" s="22"/>
      <c r="G50" s="94"/>
      <c r="H50" s="94"/>
    </row>
    <row r="51" spans="1:8" ht="12">
      <c r="A51" s="22"/>
      <c r="B51" s="22"/>
      <c r="C51" s="93"/>
      <c r="D51" s="93"/>
      <c r="E51" s="22"/>
      <c r="F51" s="22"/>
      <c r="G51" s="94"/>
      <c r="H51" s="94"/>
    </row>
    <row r="52" spans="1:8" ht="12">
      <c r="A52" s="22"/>
      <c r="B52" s="22"/>
      <c r="C52" s="93"/>
      <c r="D52" s="93"/>
      <c r="E52" s="22"/>
      <c r="F52" s="22"/>
      <c r="G52" s="94"/>
      <c r="H52" s="94"/>
    </row>
    <row r="53" spans="1:8" ht="12">
      <c r="A53" s="22"/>
      <c r="B53" s="22"/>
      <c r="C53" s="93"/>
      <c r="D53" s="93"/>
      <c r="E53" s="22"/>
      <c r="F53" s="22"/>
      <c r="G53" s="94"/>
      <c r="H53" s="94"/>
    </row>
    <row r="54" spans="1:8" ht="12">
      <c r="A54" s="22"/>
      <c r="B54" s="22"/>
      <c r="C54" s="93"/>
      <c r="D54" s="93"/>
      <c r="E54" s="22"/>
      <c r="F54" s="22"/>
      <c r="G54" s="94"/>
      <c r="H54" s="94"/>
    </row>
    <row r="55" spans="1:8" ht="12">
      <c r="A55" s="22"/>
      <c r="B55" s="22"/>
      <c r="C55" s="93"/>
      <c r="D55" s="93"/>
      <c r="E55" s="22"/>
      <c r="F55" s="22"/>
      <c r="G55" s="94"/>
      <c r="H55" s="94"/>
    </row>
    <row r="56" spans="1:8" ht="12">
      <c r="A56" s="22"/>
      <c r="B56" s="22"/>
      <c r="C56" s="93"/>
      <c r="D56" s="93"/>
      <c r="E56" s="22"/>
      <c r="F56" s="22"/>
      <c r="G56" s="94"/>
      <c r="H56" s="94"/>
    </row>
    <row r="57" spans="1:8" ht="12">
      <c r="A57" s="22"/>
      <c r="B57" s="22"/>
      <c r="C57" s="93"/>
      <c r="D57" s="93"/>
      <c r="E57" s="22"/>
      <c r="F57" s="22"/>
      <c r="G57" s="94"/>
      <c r="H57" s="94"/>
    </row>
    <row r="58" spans="1:8" ht="12">
      <c r="A58" s="22"/>
      <c r="B58" s="22"/>
      <c r="C58" s="93"/>
      <c r="D58" s="93"/>
      <c r="E58" s="22"/>
      <c r="F58" s="22"/>
      <c r="G58" s="94"/>
      <c r="H58" s="94"/>
    </row>
    <row r="59" spans="1:8" ht="12">
      <c r="A59" s="22"/>
      <c r="B59" s="22"/>
      <c r="C59" s="93"/>
      <c r="D59" s="93"/>
      <c r="E59" s="22"/>
      <c r="F59" s="22"/>
      <c r="G59" s="94"/>
      <c r="H59" s="94"/>
    </row>
    <row r="60" spans="1:8" ht="12">
      <c r="A60" s="22"/>
      <c r="B60" s="22"/>
      <c r="C60" s="93"/>
      <c r="D60" s="93"/>
      <c r="E60" s="22"/>
      <c r="F60" s="22"/>
      <c r="G60" s="94"/>
      <c r="H60" s="94"/>
    </row>
    <row r="61" spans="1:8" ht="12">
      <c r="A61" s="22"/>
      <c r="B61" s="22"/>
      <c r="C61" s="93"/>
      <c r="D61" s="93"/>
      <c r="E61" s="22"/>
      <c r="F61" s="22"/>
      <c r="G61" s="94"/>
      <c r="H61" s="94"/>
    </row>
    <row r="62" spans="1:8" ht="12">
      <c r="A62" s="22"/>
      <c r="B62" s="22"/>
      <c r="C62" s="93"/>
      <c r="D62" s="93"/>
      <c r="E62" s="22"/>
      <c r="F62" s="22"/>
      <c r="G62" s="94"/>
      <c r="H62" s="94"/>
    </row>
    <row r="63" spans="1:8" ht="12">
      <c r="A63" s="22"/>
      <c r="B63" s="22"/>
      <c r="C63" s="93"/>
      <c r="D63" s="93"/>
      <c r="E63" s="22"/>
      <c r="F63" s="22"/>
      <c r="G63" s="94"/>
      <c r="H63" s="94"/>
    </row>
    <row r="64" spans="1:8" ht="12">
      <c r="A64" s="22"/>
      <c r="B64" s="22"/>
      <c r="C64" s="93"/>
      <c r="D64" s="93"/>
      <c r="E64" s="22"/>
      <c r="F64" s="22"/>
      <c r="G64" s="94"/>
      <c r="H64" s="94"/>
    </row>
    <row r="65" spans="1:8" ht="12">
      <c r="A65" s="22"/>
      <c r="B65" s="22"/>
      <c r="C65" s="93"/>
      <c r="D65" s="93"/>
      <c r="E65" s="22"/>
      <c r="F65" s="22"/>
      <c r="G65" s="94"/>
      <c r="H65" s="94"/>
    </row>
    <row r="66" spans="1:8" ht="12">
      <c r="A66" s="22"/>
      <c r="B66" s="22"/>
      <c r="C66" s="93"/>
      <c r="D66" s="93"/>
      <c r="E66" s="22"/>
      <c r="F66" s="22"/>
      <c r="G66" s="94"/>
      <c r="H66" s="94"/>
    </row>
    <row r="67" spans="1:8" ht="12">
      <c r="A67" s="22"/>
      <c r="B67" s="22"/>
      <c r="C67" s="93"/>
      <c r="D67" s="93"/>
      <c r="E67" s="22"/>
      <c r="F67" s="22"/>
      <c r="G67" s="94"/>
      <c r="H67" s="94"/>
    </row>
    <row r="68" spans="1:8" ht="12">
      <c r="A68" s="22"/>
      <c r="B68" s="22"/>
      <c r="C68" s="93"/>
      <c r="D68" s="93"/>
      <c r="E68" s="22"/>
      <c r="F68" s="22"/>
      <c r="G68" s="94"/>
      <c r="H68" s="94"/>
    </row>
    <row r="69" spans="1:8" ht="12">
      <c r="A69" s="22"/>
      <c r="B69" s="22"/>
      <c r="C69" s="93"/>
      <c r="D69" s="93"/>
      <c r="E69" s="22"/>
      <c r="F69" s="22"/>
      <c r="G69" s="94"/>
      <c r="H69" s="94"/>
    </row>
    <row r="70" spans="1:8" ht="12">
      <c r="A70" s="22"/>
      <c r="B70" s="22"/>
      <c r="C70" s="93"/>
      <c r="D70" s="93"/>
      <c r="E70" s="22"/>
      <c r="F70" s="22"/>
      <c r="G70" s="94"/>
      <c r="H70" s="94"/>
    </row>
    <row r="71" spans="1:8" ht="12">
      <c r="A71" s="22"/>
      <c r="B71" s="22"/>
      <c r="C71" s="93"/>
      <c r="D71" s="93"/>
      <c r="E71" s="22"/>
      <c r="F71" s="22"/>
      <c r="G71" s="94"/>
      <c r="H71" s="94"/>
    </row>
    <row r="72" spans="1:8" ht="12">
      <c r="A72" s="22"/>
      <c r="B72" s="22"/>
      <c r="C72" s="93"/>
      <c r="D72" s="93"/>
      <c r="E72" s="22"/>
      <c r="F72" s="22"/>
      <c r="G72" s="94"/>
      <c r="H72" s="94"/>
    </row>
    <row r="73" spans="1:8" ht="12">
      <c r="A73" s="22"/>
      <c r="B73" s="22"/>
      <c r="C73" s="93"/>
      <c r="D73" s="93"/>
      <c r="E73" s="22"/>
      <c r="F73" s="22"/>
      <c r="G73" s="94"/>
      <c r="H73" s="94"/>
    </row>
    <row r="74" spans="1:8" ht="12">
      <c r="A74" s="22"/>
      <c r="B74" s="22"/>
      <c r="C74" s="93"/>
      <c r="D74" s="93"/>
      <c r="E74" s="22"/>
      <c r="F74" s="22"/>
      <c r="G74" s="94"/>
      <c r="H74" s="94"/>
    </row>
    <row r="75" spans="1:8" ht="12">
      <c r="A75" s="22"/>
      <c r="B75" s="22"/>
      <c r="C75" s="93"/>
      <c r="D75" s="93"/>
      <c r="E75" s="22"/>
      <c r="F75" s="22"/>
      <c r="G75" s="94"/>
      <c r="H75" s="94"/>
    </row>
    <row r="76" spans="1:8" ht="12">
      <c r="A76" s="22"/>
      <c r="B76" s="22"/>
      <c r="C76" s="93"/>
      <c r="D76" s="93"/>
      <c r="E76" s="22"/>
      <c r="F76" s="22"/>
      <c r="G76" s="94"/>
      <c r="H76" s="94"/>
    </row>
    <row r="77" spans="1:8" ht="12">
      <c r="A77" s="22"/>
      <c r="B77" s="22"/>
      <c r="C77" s="93"/>
      <c r="D77" s="93"/>
      <c r="E77" s="22"/>
      <c r="F77" s="22"/>
      <c r="G77" s="94"/>
      <c r="H77" s="94"/>
    </row>
    <row r="78" spans="1:8" ht="12">
      <c r="A78" s="22"/>
      <c r="B78" s="22"/>
      <c r="C78" s="93"/>
      <c r="D78" s="93"/>
      <c r="E78" s="22"/>
      <c r="F78" s="22"/>
      <c r="G78" s="94"/>
      <c r="H78" s="94"/>
    </row>
    <row r="79" spans="1:8" ht="12">
      <c r="A79" s="22"/>
      <c r="B79" s="22"/>
      <c r="C79" s="93"/>
      <c r="D79" s="93"/>
      <c r="E79" s="22"/>
      <c r="F79" s="22"/>
      <c r="G79" s="94"/>
      <c r="H79" s="94"/>
    </row>
    <row r="80" spans="1:8" ht="12">
      <c r="A80" s="22"/>
      <c r="B80" s="22"/>
      <c r="C80" s="93"/>
      <c r="D80" s="93"/>
      <c r="E80" s="22"/>
      <c r="F80" s="22"/>
      <c r="G80" s="94"/>
      <c r="H80" s="94"/>
    </row>
    <row r="81" spans="1:8" ht="12">
      <c r="A81" s="22"/>
      <c r="B81" s="22"/>
      <c r="C81" s="93"/>
      <c r="D81" s="93"/>
      <c r="E81" s="22"/>
      <c r="F81" s="22"/>
      <c r="G81" s="94"/>
      <c r="H81" s="94"/>
    </row>
    <row r="82" spans="1:8" ht="12">
      <c r="A82" s="22"/>
      <c r="B82" s="22"/>
      <c r="C82" s="93"/>
      <c r="D82" s="93"/>
      <c r="E82" s="22"/>
      <c r="F82" s="22"/>
      <c r="G82" s="94"/>
      <c r="H82" s="94"/>
    </row>
    <row r="83" spans="1:8" ht="12">
      <c r="A83" s="22"/>
      <c r="B83" s="22"/>
      <c r="C83" s="93"/>
      <c r="D83" s="93"/>
      <c r="E83" s="22"/>
      <c r="F83" s="22"/>
      <c r="G83" s="94"/>
      <c r="H83" s="94"/>
    </row>
    <row r="84" spans="1:8" ht="12">
      <c r="A84" s="22"/>
      <c r="B84" s="22"/>
      <c r="C84" s="93"/>
      <c r="D84" s="93"/>
      <c r="E84" s="22"/>
      <c r="F84" s="22"/>
      <c r="G84" s="94"/>
      <c r="H84" s="94"/>
    </row>
    <row r="85" spans="1:8" ht="12">
      <c r="A85" s="22"/>
      <c r="B85" s="22"/>
      <c r="C85" s="93"/>
      <c r="D85" s="93"/>
      <c r="E85" s="22"/>
      <c r="F85" s="22"/>
      <c r="G85" s="94"/>
      <c r="H85" s="94"/>
    </row>
    <row r="86" spans="1:8" ht="12">
      <c r="A86" s="22"/>
      <c r="B86" s="22"/>
      <c r="C86" s="93"/>
      <c r="D86" s="93"/>
      <c r="E86" s="22"/>
      <c r="F86" s="22"/>
      <c r="G86" s="94"/>
      <c r="H86" s="94"/>
    </row>
    <row r="87" spans="1:8" ht="12">
      <c r="A87" s="22"/>
      <c r="B87" s="22"/>
      <c r="C87" s="93"/>
      <c r="D87" s="93"/>
      <c r="E87" s="22"/>
      <c r="F87" s="22"/>
      <c r="G87" s="94"/>
      <c r="H87" s="94"/>
    </row>
    <row r="88" spans="1:8" ht="12">
      <c r="A88" s="22"/>
      <c r="B88" s="22"/>
      <c r="C88" s="93"/>
      <c r="D88" s="93"/>
      <c r="E88" s="22"/>
      <c r="F88" s="22"/>
      <c r="G88" s="94"/>
      <c r="H88" s="94"/>
    </row>
    <row r="89" spans="1:8" ht="12">
      <c r="A89" s="22"/>
      <c r="B89" s="22"/>
      <c r="C89" s="93"/>
      <c r="D89" s="93"/>
      <c r="E89" s="22"/>
      <c r="F89" s="22"/>
      <c r="G89" s="94"/>
      <c r="H89" s="94"/>
    </row>
    <row r="90" spans="1:8" ht="12">
      <c r="A90" s="22"/>
      <c r="B90" s="22"/>
      <c r="C90" s="93"/>
      <c r="D90" s="93"/>
      <c r="E90" s="22"/>
      <c r="F90" s="22"/>
      <c r="G90" s="94"/>
      <c r="H90" s="94"/>
    </row>
    <row r="91" spans="1:8" ht="12">
      <c r="A91" s="22"/>
      <c r="B91" s="22"/>
      <c r="C91" s="93"/>
      <c r="D91" s="93"/>
      <c r="E91" s="22"/>
      <c r="F91" s="22"/>
      <c r="G91" s="94"/>
      <c r="H91" s="94"/>
    </row>
    <row r="92" spans="1:8" ht="12">
      <c r="A92" s="22"/>
      <c r="B92" s="22"/>
      <c r="C92" s="93"/>
      <c r="D92" s="93"/>
      <c r="E92" s="22"/>
      <c r="F92" s="22"/>
      <c r="G92" s="94"/>
      <c r="H92" s="94"/>
    </row>
    <row r="93" spans="1:8" ht="12">
      <c r="A93" s="22"/>
      <c r="B93" s="22"/>
      <c r="C93" s="93"/>
      <c r="D93" s="93"/>
      <c r="E93" s="22"/>
      <c r="F93" s="22"/>
      <c r="G93" s="94"/>
      <c r="H93" s="94"/>
    </row>
    <row r="94" spans="1:8" ht="12">
      <c r="A94" s="22"/>
      <c r="B94" s="22"/>
      <c r="C94" s="93"/>
      <c r="D94" s="93"/>
      <c r="E94" s="22"/>
      <c r="F94" s="22"/>
      <c r="G94" s="94"/>
      <c r="H94" s="94"/>
    </row>
    <row r="95" spans="1:8" ht="12">
      <c r="A95" s="22"/>
      <c r="B95" s="22"/>
      <c r="C95" s="93"/>
      <c r="D95" s="93"/>
      <c r="E95" s="22"/>
      <c r="F95" s="22"/>
      <c r="G95" s="94"/>
      <c r="H95" s="94"/>
    </row>
    <row r="96" spans="1:8" ht="12">
      <c r="A96" s="22"/>
      <c r="B96" s="22"/>
      <c r="C96" s="93"/>
      <c r="D96" s="93"/>
      <c r="E96" s="22"/>
      <c r="F96" s="22"/>
      <c r="G96" s="94"/>
      <c r="H96" s="94"/>
    </row>
    <row r="97" spans="1:8" ht="12">
      <c r="A97" s="22"/>
      <c r="B97" s="22"/>
      <c r="C97" s="93"/>
      <c r="D97" s="93"/>
      <c r="E97" s="22"/>
      <c r="F97" s="22"/>
      <c r="G97" s="94"/>
      <c r="H97" s="94"/>
    </row>
    <row r="98" spans="1:8" ht="12">
      <c r="A98" s="22"/>
      <c r="B98" s="22"/>
      <c r="C98" s="93"/>
      <c r="D98" s="93"/>
      <c r="E98" s="22"/>
      <c r="F98" s="22"/>
      <c r="G98" s="94"/>
      <c r="H98" s="94"/>
    </row>
    <row r="99" spans="1:8" ht="12">
      <c r="A99" s="22"/>
      <c r="B99" s="22"/>
      <c r="C99" s="93"/>
      <c r="D99" s="93"/>
      <c r="E99" s="22"/>
      <c r="F99" s="22"/>
      <c r="G99" s="94"/>
      <c r="H99" s="94"/>
    </row>
    <row r="100" spans="1:8" ht="12">
      <c r="A100" s="22"/>
      <c r="B100" s="22"/>
      <c r="C100" s="93"/>
      <c r="D100" s="93"/>
      <c r="E100" s="22"/>
      <c r="F100" s="22"/>
      <c r="G100" s="94"/>
      <c r="H100" s="94"/>
    </row>
    <row r="101" spans="1:8" ht="12">
      <c r="A101" s="22"/>
      <c r="B101" s="22"/>
      <c r="C101" s="93"/>
      <c r="D101" s="93"/>
      <c r="E101" s="22"/>
      <c r="F101" s="22"/>
      <c r="G101" s="94"/>
      <c r="H101" s="94"/>
    </row>
    <row r="102" spans="1:8" ht="12">
      <c r="A102" s="22"/>
      <c r="B102" s="22"/>
      <c r="C102" s="93"/>
      <c r="D102" s="93"/>
      <c r="E102" s="22"/>
      <c r="F102" s="22"/>
      <c r="G102" s="94"/>
      <c r="H102" s="94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/>
  <mergeCells count="4">
    <mergeCell ref="D44:H44"/>
    <mergeCell ref="D46:H46"/>
    <mergeCell ref="F2:G2"/>
    <mergeCell ref="C47:D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G9:H12 C40:D40 C17:D18 C22:D25 G31:H32 C9:D14 G19:H22 G15:H16 C31:D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2"/>
  <sheetViews>
    <sheetView zoomScalePageLayoutView="0" workbookViewId="0" topLeftCell="A32">
      <selection activeCell="C33" sqref="C33"/>
    </sheetView>
  </sheetViews>
  <sheetFormatPr defaultColWidth="9.00390625" defaultRowHeight="12.75"/>
  <cols>
    <col min="1" max="1" width="84.00390625" style="97" customWidth="1"/>
    <col min="2" max="2" width="17.375" style="97" customWidth="1"/>
    <col min="3" max="3" width="11.625" style="191" customWidth="1"/>
    <col min="4" max="4" width="9.375" style="191" bestFit="1" customWidth="1"/>
    <col min="5" max="5" width="10.125" style="97" customWidth="1"/>
    <col min="6" max="6" width="12.00390625" style="97" customWidth="1"/>
    <col min="7" max="16384" width="9.125" style="97" customWidth="1"/>
  </cols>
  <sheetData>
    <row r="1" spans="1:9" ht="12">
      <c r="A1" s="165"/>
      <c r="B1" s="165"/>
      <c r="C1" s="166"/>
      <c r="D1" s="166"/>
      <c r="E1" s="96"/>
      <c r="F1" s="96"/>
      <c r="G1" s="96"/>
      <c r="H1" s="96"/>
      <c r="I1" s="96"/>
    </row>
    <row r="2" spans="1:9" ht="12">
      <c r="A2" s="167" t="s">
        <v>381</v>
      </c>
      <c r="B2" s="167"/>
      <c r="C2" s="168"/>
      <c r="D2" s="168"/>
      <c r="E2" s="171"/>
      <c r="F2" s="171"/>
      <c r="G2" s="96"/>
      <c r="H2" s="96"/>
      <c r="I2" s="96"/>
    </row>
    <row r="3" spans="1:9" ht="12">
      <c r="A3" s="167"/>
      <c r="B3" s="167"/>
      <c r="C3" s="168"/>
      <c r="D3" s="168"/>
      <c r="E3" s="172"/>
      <c r="F3" s="172"/>
      <c r="G3" s="96"/>
      <c r="H3" s="96"/>
      <c r="I3" s="96"/>
    </row>
    <row r="4" spans="1:9" ht="24">
      <c r="A4" s="287" t="s">
        <v>382</v>
      </c>
      <c r="B4" s="287" t="str">
        <f>'справка №1-БАЛАНС'!E3</f>
        <v>Еврохолд България АД</v>
      </c>
      <c r="C4" s="377" t="s">
        <v>2</v>
      </c>
      <c r="D4" s="376">
        <f>'справка №1-БАЛАНС'!H3</f>
        <v>175187337</v>
      </c>
      <c r="E4" s="171"/>
      <c r="F4" s="171"/>
      <c r="G4" s="96"/>
      <c r="H4" s="96"/>
      <c r="I4" s="96"/>
    </row>
    <row r="5" spans="1:9" ht="12">
      <c r="A5" s="287" t="s">
        <v>273</v>
      </c>
      <c r="B5" s="287" t="str">
        <f>'справка №1-БАЛАНС'!E4</f>
        <v>Неконсолидиран</v>
      </c>
      <c r="C5" s="465" t="s">
        <v>4</v>
      </c>
      <c r="D5" s="376" t="str">
        <f>'справка №1-БАЛАНС'!H4</f>
        <v> </v>
      </c>
      <c r="E5" s="96"/>
      <c r="F5" s="96"/>
      <c r="G5" s="96"/>
      <c r="H5" s="96"/>
      <c r="I5" s="96"/>
    </row>
    <row r="6" spans="1:9" ht="12">
      <c r="A6" s="4" t="s">
        <v>5</v>
      </c>
      <c r="B6" s="287" t="str">
        <f>'справка №1-БАЛАНС'!E5</f>
        <v>1.1.2014-31.12.2014</v>
      </c>
      <c r="C6" s="32"/>
      <c r="D6" s="169" t="s">
        <v>274</v>
      </c>
      <c r="E6" s="96"/>
      <c r="F6" s="173"/>
      <c r="G6" s="96"/>
      <c r="H6" s="96"/>
      <c r="I6" s="96"/>
    </row>
    <row r="7" spans="1:6" ht="33.75" customHeight="1">
      <c r="A7" s="174" t="s">
        <v>383</v>
      </c>
      <c r="B7" s="174" t="s">
        <v>8</v>
      </c>
      <c r="C7" s="175" t="s">
        <v>9</v>
      </c>
      <c r="D7" s="175" t="s">
        <v>13</v>
      </c>
      <c r="E7" s="176"/>
      <c r="F7" s="176"/>
    </row>
    <row r="8" spans="1:6" ht="12">
      <c r="A8" s="174" t="s">
        <v>14</v>
      </c>
      <c r="B8" s="174" t="s">
        <v>15</v>
      </c>
      <c r="C8" s="177">
        <v>1</v>
      </c>
      <c r="D8" s="177">
        <v>2</v>
      </c>
      <c r="E8" s="176"/>
      <c r="F8" s="176"/>
    </row>
    <row r="9" spans="1:6" ht="12">
      <c r="A9" s="178" t="s">
        <v>384</v>
      </c>
      <c r="B9" s="179"/>
      <c r="C9" s="42"/>
      <c r="D9" s="42"/>
      <c r="E9" s="95"/>
      <c r="F9" s="95"/>
    </row>
    <row r="10" spans="1:6" ht="12">
      <c r="A10" s="180" t="s">
        <v>385</v>
      </c>
      <c r="B10" s="181" t="s">
        <v>386</v>
      </c>
      <c r="C10" s="307">
        <v>1049</v>
      </c>
      <c r="D10" s="307">
        <v>888</v>
      </c>
      <c r="E10" s="95"/>
      <c r="F10" s="95"/>
    </row>
    <row r="11" spans="1:12" ht="12">
      <c r="A11" s="180" t="s">
        <v>387</v>
      </c>
      <c r="B11" s="181" t="s">
        <v>388</v>
      </c>
      <c r="C11" s="307">
        <v>-1833</v>
      </c>
      <c r="D11" s="307">
        <v>-1270</v>
      </c>
      <c r="E11" s="170"/>
      <c r="F11" s="170"/>
      <c r="G11" s="98"/>
      <c r="H11" s="98"/>
      <c r="I11" s="98"/>
      <c r="J11" s="98"/>
      <c r="K11" s="98"/>
      <c r="L11" s="98"/>
    </row>
    <row r="12" spans="1:12" ht="12">
      <c r="A12" s="180" t="s">
        <v>389</v>
      </c>
      <c r="B12" s="181" t="s">
        <v>390</v>
      </c>
      <c r="C12" s="307">
        <v>0</v>
      </c>
      <c r="D12" s="307">
        <v>0</v>
      </c>
      <c r="E12" s="170"/>
      <c r="F12" s="170"/>
      <c r="G12" s="98"/>
      <c r="H12" s="98"/>
      <c r="I12" s="98"/>
      <c r="J12" s="98"/>
      <c r="K12" s="98"/>
      <c r="L12" s="98"/>
    </row>
    <row r="13" spans="1:12" ht="12" customHeight="1">
      <c r="A13" s="180" t="s">
        <v>391</v>
      </c>
      <c r="B13" s="181" t="s">
        <v>392</v>
      </c>
      <c r="C13" s="307">
        <v>-301</v>
      </c>
      <c r="D13" s="307">
        <v>-289</v>
      </c>
      <c r="E13" s="170"/>
      <c r="F13" s="170"/>
      <c r="G13" s="98"/>
      <c r="H13" s="98"/>
      <c r="I13" s="98"/>
      <c r="J13" s="98"/>
      <c r="K13" s="98"/>
      <c r="L13" s="98"/>
    </row>
    <row r="14" spans="1:12" ht="12">
      <c r="A14" s="180" t="s">
        <v>393</v>
      </c>
      <c r="B14" s="181" t="s">
        <v>394</v>
      </c>
      <c r="C14" s="307">
        <v>-41</v>
      </c>
      <c r="D14" s="307">
        <v>58</v>
      </c>
      <c r="E14" s="170"/>
      <c r="F14" s="170"/>
      <c r="G14" s="98"/>
      <c r="H14" s="98"/>
      <c r="I14" s="98"/>
      <c r="J14" s="98"/>
      <c r="K14" s="98"/>
      <c r="L14" s="98"/>
    </row>
    <row r="15" spans="1:12" ht="12">
      <c r="A15" s="182" t="s">
        <v>395</v>
      </c>
      <c r="B15" s="181" t="s">
        <v>396</v>
      </c>
      <c r="C15" s="307">
        <v>0</v>
      </c>
      <c r="D15" s="307">
        <v>0</v>
      </c>
      <c r="E15" s="170"/>
      <c r="F15" s="170"/>
      <c r="G15" s="98"/>
      <c r="H15" s="98"/>
      <c r="I15" s="98"/>
      <c r="J15" s="98"/>
      <c r="K15" s="98"/>
      <c r="L15" s="98"/>
    </row>
    <row r="16" spans="1:12" ht="12">
      <c r="A16" s="183" t="s">
        <v>397</v>
      </c>
      <c r="B16" s="181" t="s">
        <v>398</v>
      </c>
      <c r="C16" s="307">
        <v>0</v>
      </c>
      <c r="D16" s="307">
        <v>0</v>
      </c>
      <c r="E16" s="170"/>
      <c r="F16" s="170"/>
      <c r="G16" s="98"/>
      <c r="H16" s="98"/>
      <c r="I16" s="98"/>
      <c r="J16" s="98"/>
      <c r="K16" s="98"/>
      <c r="L16" s="98"/>
    </row>
    <row r="17" spans="1:12" ht="12">
      <c r="A17" s="180" t="s">
        <v>399</v>
      </c>
      <c r="B17" s="181" t="s">
        <v>400</v>
      </c>
      <c r="C17" s="307">
        <v>-14</v>
      </c>
      <c r="D17" s="307">
        <v>-11</v>
      </c>
      <c r="E17" s="170"/>
      <c r="F17" s="170"/>
      <c r="G17" s="98"/>
      <c r="H17" s="98"/>
      <c r="I17" s="98"/>
      <c r="J17" s="98"/>
      <c r="K17" s="98"/>
      <c r="L17" s="98"/>
    </row>
    <row r="18" spans="1:12" ht="12">
      <c r="A18" s="182" t="s">
        <v>401</v>
      </c>
      <c r="B18" s="184" t="s">
        <v>402</v>
      </c>
      <c r="C18" s="307">
        <v>-6</v>
      </c>
      <c r="D18" s="307">
        <v>-2</v>
      </c>
      <c r="E18" s="170"/>
      <c r="F18" s="170"/>
      <c r="G18" s="98"/>
      <c r="H18" s="98"/>
      <c r="I18" s="98"/>
      <c r="J18" s="98"/>
      <c r="K18" s="98"/>
      <c r="L18" s="98"/>
    </row>
    <row r="19" spans="1:12" ht="12">
      <c r="A19" s="180" t="s">
        <v>403</v>
      </c>
      <c r="B19" s="181" t="s">
        <v>404</v>
      </c>
      <c r="C19" s="307">
        <v>0</v>
      </c>
      <c r="D19" s="307">
        <v>0</v>
      </c>
      <c r="E19" s="170"/>
      <c r="F19" s="170"/>
      <c r="G19" s="98"/>
      <c r="H19" s="98"/>
      <c r="I19" s="98"/>
      <c r="J19" s="98"/>
      <c r="K19" s="98"/>
      <c r="L19" s="98"/>
    </row>
    <row r="20" spans="1:12" ht="12">
      <c r="A20" s="185" t="s">
        <v>405</v>
      </c>
      <c r="B20" s="186" t="s">
        <v>406</v>
      </c>
      <c r="C20" s="308">
        <f>SUM(C10:C19)</f>
        <v>-1146</v>
      </c>
      <c r="D20" s="308">
        <f>SUM(D10:D19)</f>
        <v>-626</v>
      </c>
      <c r="E20" s="170"/>
      <c r="F20" s="170"/>
      <c r="G20" s="98"/>
      <c r="H20" s="98"/>
      <c r="I20" s="98"/>
      <c r="J20" s="98"/>
      <c r="K20" s="98"/>
      <c r="L20" s="98"/>
    </row>
    <row r="21" spans="1:12" ht="12">
      <c r="A21" s="178" t="s">
        <v>407</v>
      </c>
      <c r="B21" s="187"/>
      <c r="C21" s="308"/>
      <c r="D21" s="308"/>
      <c r="E21" s="170"/>
      <c r="F21" s="170"/>
      <c r="G21" s="98"/>
      <c r="H21" s="98"/>
      <c r="I21" s="98"/>
      <c r="J21" s="98"/>
      <c r="K21" s="98"/>
      <c r="L21" s="98"/>
    </row>
    <row r="22" spans="1:12" ht="12">
      <c r="A22" s="180" t="s">
        <v>408</v>
      </c>
      <c r="B22" s="181" t="s">
        <v>409</v>
      </c>
      <c r="C22" s="307">
        <v>0</v>
      </c>
      <c r="D22" s="307">
        <v>0</v>
      </c>
      <c r="E22" s="170"/>
      <c r="F22" s="170"/>
      <c r="G22" s="98"/>
      <c r="H22" s="98"/>
      <c r="I22" s="98"/>
      <c r="J22" s="98"/>
      <c r="K22" s="98"/>
      <c r="L22" s="98"/>
    </row>
    <row r="23" spans="1:12" ht="12">
      <c r="A23" s="180" t="s">
        <v>410</v>
      </c>
      <c r="B23" s="181" t="s">
        <v>411</v>
      </c>
      <c r="C23" s="307">
        <v>0</v>
      </c>
      <c r="D23" s="307">
        <v>0</v>
      </c>
      <c r="E23" s="170"/>
      <c r="F23" s="170"/>
      <c r="G23" s="98"/>
      <c r="H23" s="98"/>
      <c r="I23" s="98"/>
      <c r="J23" s="98"/>
      <c r="K23" s="98"/>
      <c r="L23" s="98"/>
    </row>
    <row r="24" spans="1:12" ht="12">
      <c r="A24" s="180" t="s">
        <v>412</v>
      </c>
      <c r="B24" s="181" t="s">
        <v>413</v>
      </c>
      <c r="C24" s="307">
        <v>0</v>
      </c>
      <c r="D24" s="307">
        <v>0</v>
      </c>
      <c r="E24" s="170"/>
      <c r="F24" s="170"/>
      <c r="G24" s="98"/>
      <c r="H24" s="98"/>
      <c r="I24" s="98"/>
      <c r="J24" s="98"/>
      <c r="K24" s="98"/>
      <c r="L24" s="98"/>
    </row>
    <row r="25" spans="1:12" ht="12">
      <c r="A25" s="180" t="s">
        <v>414</v>
      </c>
      <c r="B25" s="181" t="s">
        <v>415</v>
      </c>
      <c r="C25" s="307">
        <v>0</v>
      </c>
      <c r="D25" s="307">
        <v>0</v>
      </c>
      <c r="E25" s="170"/>
      <c r="F25" s="170"/>
      <c r="G25" s="98"/>
      <c r="H25" s="98"/>
      <c r="I25" s="98"/>
      <c r="J25" s="98"/>
      <c r="K25" s="98"/>
      <c r="L25" s="98"/>
    </row>
    <row r="26" spans="1:12" ht="12">
      <c r="A26" s="180" t="s">
        <v>416</v>
      </c>
      <c r="B26" s="181" t="s">
        <v>417</v>
      </c>
      <c r="C26" s="307">
        <v>0</v>
      </c>
      <c r="D26" s="307">
        <v>0</v>
      </c>
      <c r="E26" s="170"/>
      <c r="F26" s="170"/>
      <c r="G26" s="98"/>
      <c r="H26" s="98"/>
      <c r="I26" s="98"/>
      <c r="J26" s="98"/>
      <c r="K26" s="98"/>
      <c r="L26" s="98"/>
    </row>
    <row r="27" spans="1:12" ht="12">
      <c r="A27" s="180" t="s">
        <v>418</v>
      </c>
      <c r="B27" s="181" t="s">
        <v>419</v>
      </c>
      <c r="C27" s="307">
        <v>-3154</v>
      </c>
      <c r="D27" s="307">
        <v>-91</v>
      </c>
      <c r="E27" s="170"/>
      <c r="F27" s="170"/>
      <c r="G27" s="98"/>
      <c r="H27" s="98"/>
      <c r="I27" s="98"/>
      <c r="J27" s="98"/>
      <c r="K27" s="98"/>
      <c r="L27" s="98"/>
    </row>
    <row r="28" spans="1:12" ht="12">
      <c r="A28" s="180" t="s">
        <v>420</v>
      </c>
      <c r="B28" s="181" t="s">
        <v>421</v>
      </c>
      <c r="C28" s="307">
        <v>9549</v>
      </c>
      <c r="D28" s="307">
        <v>3810</v>
      </c>
      <c r="E28" s="170"/>
      <c r="F28" s="170"/>
      <c r="G28" s="98"/>
      <c r="H28" s="98"/>
      <c r="I28" s="98"/>
      <c r="J28" s="98"/>
      <c r="K28" s="98"/>
      <c r="L28" s="98"/>
    </row>
    <row r="29" spans="1:12" ht="12">
      <c r="A29" s="180" t="s">
        <v>422</v>
      </c>
      <c r="B29" s="181" t="s">
        <v>423</v>
      </c>
      <c r="C29" s="307">
        <v>223</v>
      </c>
      <c r="D29" s="307">
        <v>373</v>
      </c>
      <c r="E29" s="170"/>
      <c r="F29" s="170"/>
      <c r="G29" s="98"/>
      <c r="H29" s="98"/>
      <c r="I29" s="98"/>
      <c r="J29" s="98"/>
      <c r="K29" s="98"/>
      <c r="L29" s="98"/>
    </row>
    <row r="30" spans="1:12" ht="12">
      <c r="A30" s="180" t="s">
        <v>401</v>
      </c>
      <c r="B30" s="181" t="s">
        <v>424</v>
      </c>
      <c r="C30" s="307">
        <v>0</v>
      </c>
      <c r="D30" s="307">
        <v>0</v>
      </c>
      <c r="E30" s="170"/>
      <c r="F30" s="170"/>
      <c r="G30" s="98"/>
      <c r="H30" s="98"/>
      <c r="I30" s="98"/>
      <c r="J30" s="98"/>
      <c r="K30" s="98"/>
      <c r="L30" s="98"/>
    </row>
    <row r="31" spans="1:12" ht="12">
      <c r="A31" s="180" t="s">
        <v>425</v>
      </c>
      <c r="B31" s="181" t="s">
        <v>426</v>
      </c>
      <c r="C31" s="307">
        <v>0</v>
      </c>
      <c r="D31" s="307">
        <v>0</v>
      </c>
      <c r="E31" s="170"/>
      <c r="F31" s="170"/>
      <c r="G31" s="98"/>
      <c r="H31" s="98"/>
      <c r="I31" s="98"/>
      <c r="J31" s="98"/>
      <c r="K31" s="98"/>
      <c r="L31" s="98"/>
    </row>
    <row r="32" spans="1:12" ht="12">
      <c r="A32" s="185" t="s">
        <v>427</v>
      </c>
      <c r="B32" s="186" t="s">
        <v>428</v>
      </c>
      <c r="C32" s="308">
        <f>SUM(C22:C31)</f>
        <v>6618</v>
      </c>
      <c r="D32" s="308">
        <f>SUM(D22:D31)</f>
        <v>4092</v>
      </c>
      <c r="E32" s="170"/>
      <c r="F32" s="170"/>
      <c r="G32" s="98"/>
      <c r="H32" s="98"/>
      <c r="I32" s="98"/>
      <c r="J32" s="98"/>
      <c r="K32" s="98"/>
      <c r="L32" s="98"/>
    </row>
    <row r="33" spans="1:6" ht="12">
      <c r="A33" s="178" t="s">
        <v>429</v>
      </c>
      <c r="B33" s="187"/>
      <c r="C33" s="308"/>
      <c r="D33" s="308"/>
      <c r="E33" s="95"/>
      <c r="F33" s="95"/>
    </row>
    <row r="34" spans="1:6" ht="12">
      <c r="A34" s="180" t="s">
        <v>430</v>
      </c>
      <c r="B34" s="181" t="s">
        <v>431</v>
      </c>
      <c r="C34" s="307">
        <v>0</v>
      </c>
      <c r="D34" s="307">
        <v>0</v>
      </c>
      <c r="E34" s="95"/>
      <c r="F34" s="95"/>
    </row>
    <row r="35" spans="1:6" ht="12">
      <c r="A35" s="182" t="s">
        <v>432</v>
      </c>
      <c r="B35" s="181" t="s">
        <v>433</v>
      </c>
      <c r="C35" s="307">
        <v>0</v>
      </c>
      <c r="D35" s="307">
        <v>0</v>
      </c>
      <c r="E35" s="95"/>
      <c r="F35" s="95"/>
    </row>
    <row r="36" spans="1:6" ht="12">
      <c r="A36" s="180" t="s">
        <v>434</v>
      </c>
      <c r="B36" s="181" t="s">
        <v>435</v>
      </c>
      <c r="C36" s="307">
        <v>74983</v>
      </c>
      <c r="D36" s="307">
        <v>41344</v>
      </c>
      <c r="E36" s="95"/>
      <c r="F36" s="95"/>
    </row>
    <row r="37" spans="1:6" ht="12">
      <c r="A37" s="180" t="s">
        <v>436</v>
      </c>
      <c r="B37" s="181" t="s">
        <v>437</v>
      </c>
      <c r="C37" s="307">
        <v>-77157</v>
      </c>
      <c r="D37" s="307">
        <v>-43623</v>
      </c>
      <c r="E37" s="95"/>
      <c r="F37" s="95"/>
    </row>
    <row r="38" spans="1:6" ht="12">
      <c r="A38" s="180" t="s">
        <v>438</v>
      </c>
      <c r="B38" s="181" t="s">
        <v>439</v>
      </c>
      <c r="C38" s="307">
        <v>0</v>
      </c>
      <c r="D38" s="307">
        <v>0</v>
      </c>
      <c r="E38" s="95"/>
      <c r="F38" s="95"/>
    </row>
    <row r="39" spans="1:6" ht="12">
      <c r="A39" s="180" t="s">
        <v>440</v>
      </c>
      <c r="B39" s="181" t="s">
        <v>441</v>
      </c>
      <c r="C39" s="307">
        <v>-3269</v>
      </c>
      <c r="D39" s="307">
        <v>-1150</v>
      </c>
      <c r="E39" s="95"/>
      <c r="F39" s="95"/>
    </row>
    <row r="40" spans="1:6" ht="12">
      <c r="A40" s="180" t="s">
        <v>442</v>
      </c>
      <c r="B40" s="181" t="s">
        <v>443</v>
      </c>
      <c r="C40" s="307">
        <v>0</v>
      </c>
      <c r="D40" s="307">
        <v>0</v>
      </c>
      <c r="E40" s="95"/>
      <c r="F40" s="95"/>
    </row>
    <row r="41" spans="1:7" ht="12">
      <c r="A41" s="180" t="s">
        <v>444</v>
      </c>
      <c r="B41" s="181" t="s">
        <v>445</v>
      </c>
      <c r="C41" s="307">
        <v>-10</v>
      </c>
      <c r="D41" s="307">
        <v>0</v>
      </c>
      <c r="E41" s="95"/>
      <c r="F41" s="95"/>
      <c r="G41" s="98"/>
    </row>
    <row r="42" spans="1:7" ht="12">
      <c r="A42" s="185" t="s">
        <v>446</v>
      </c>
      <c r="B42" s="186" t="s">
        <v>447</v>
      </c>
      <c r="C42" s="308">
        <f>SUM(C34:C41)</f>
        <v>-5453</v>
      </c>
      <c r="D42" s="308">
        <f>SUM(D34:D41)</f>
        <v>-3429</v>
      </c>
      <c r="E42" s="95"/>
      <c r="F42" s="95"/>
      <c r="G42" s="98"/>
    </row>
    <row r="43" spans="1:7" ht="12">
      <c r="A43" s="188" t="s">
        <v>448</v>
      </c>
      <c r="B43" s="186" t="s">
        <v>449</v>
      </c>
      <c r="C43" s="308">
        <f>C42+C32+C20</f>
        <v>19</v>
      </c>
      <c r="D43" s="308">
        <f>D42+D32+D20</f>
        <v>37</v>
      </c>
      <c r="E43" s="95"/>
      <c r="F43" s="95"/>
      <c r="G43" s="98"/>
    </row>
    <row r="44" spans="1:7" ht="12">
      <c r="A44" s="178" t="s">
        <v>450</v>
      </c>
      <c r="B44" s="187" t="s">
        <v>451</v>
      </c>
      <c r="C44" s="310">
        <v>87</v>
      </c>
      <c r="D44" s="310">
        <v>50</v>
      </c>
      <c r="E44" s="95"/>
      <c r="F44" s="95"/>
      <c r="G44" s="98"/>
    </row>
    <row r="45" spans="1:7" ht="12">
      <c r="A45" s="178" t="s">
        <v>452</v>
      </c>
      <c r="B45" s="187" t="s">
        <v>453</v>
      </c>
      <c r="C45" s="308">
        <f>C44+C43</f>
        <v>106</v>
      </c>
      <c r="D45" s="308">
        <f>D44+D43</f>
        <v>87</v>
      </c>
      <c r="E45" s="95"/>
      <c r="F45" s="95"/>
      <c r="G45" s="98"/>
    </row>
    <row r="46" spans="1:7" ht="12">
      <c r="A46" s="180" t="s">
        <v>454</v>
      </c>
      <c r="B46" s="187" t="s">
        <v>455</v>
      </c>
      <c r="C46" s="309">
        <f>C45</f>
        <v>106</v>
      </c>
      <c r="D46" s="309">
        <f>D45</f>
        <v>87</v>
      </c>
      <c r="E46" s="95"/>
      <c r="F46" s="95"/>
      <c r="G46" s="98"/>
    </row>
    <row r="47" spans="1:7" ht="12">
      <c r="A47" s="180" t="s">
        <v>456</v>
      </c>
      <c r="B47" s="187" t="s">
        <v>457</v>
      </c>
      <c r="C47" s="309"/>
      <c r="D47" s="309"/>
      <c r="E47" s="96"/>
      <c r="F47" s="96"/>
      <c r="G47" s="98"/>
    </row>
    <row r="48" spans="1:7" ht="12">
      <c r="A48" s="95"/>
      <c r="B48" s="189"/>
      <c r="C48" s="190"/>
      <c r="D48" s="190"/>
      <c r="E48" s="96"/>
      <c r="F48" s="96"/>
      <c r="G48" s="98"/>
    </row>
    <row r="49" spans="1:7" ht="12">
      <c r="A49" s="291" t="str">
        <f>'справка №1-БАЛАНС'!A98</f>
        <v>Дата на съставяне: 30.3.2015 г.</v>
      </c>
      <c r="B49" s="292"/>
      <c r="C49" s="290"/>
      <c r="D49" s="293"/>
      <c r="E49" s="192"/>
      <c r="F49" s="96"/>
      <c r="G49" s="98"/>
    </row>
    <row r="50" spans="1:7" ht="12">
      <c r="A50" s="294"/>
      <c r="B50" s="292" t="s">
        <v>380</v>
      </c>
      <c r="C50" s="571"/>
      <c r="D50" s="571"/>
      <c r="G50" s="98"/>
    </row>
    <row r="51" spans="1:7" ht="12">
      <c r="A51" s="294"/>
      <c r="B51" s="286" t="str">
        <f>'справка №1-БАЛАНС'!C99</f>
        <v>            / И. Христов /</v>
      </c>
      <c r="C51" s="380"/>
      <c r="D51" s="290"/>
      <c r="G51" s="98"/>
    </row>
    <row r="52" spans="1:7" ht="12">
      <c r="A52" s="294"/>
      <c r="B52" s="292" t="s">
        <v>780</v>
      </c>
      <c r="C52" s="571"/>
      <c r="D52" s="571"/>
      <c r="G52" s="98"/>
    </row>
    <row r="53" spans="1:7" ht="12">
      <c r="A53" s="294"/>
      <c r="B53" s="572" t="s">
        <v>860</v>
      </c>
      <c r="C53" s="572"/>
      <c r="D53" s="290"/>
      <c r="G53" s="98"/>
    </row>
    <row r="54" ht="12">
      <c r="G54" s="98"/>
    </row>
    <row r="55" ht="12">
      <c r="G55" s="98"/>
    </row>
    <row r="56" ht="12">
      <c r="G56" s="98"/>
    </row>
    <row r="57" ht="12">
      <c r="G57" s="98"/>
    </row>
    <row r="58" ht="12">
      <c r="G58" s="98"/>
    </row>
    <row r="59" ht="12">
      <c r="G59" s="98"/>
    </row>
    <row r="60" ht="12">
      <c r="G60" s="98"/>
    </row>
    <row r="61" ht="12">
      <c r="G61" s="98"/>
    </row>
    <row r="62" ht="12">
      <c r="G62" s="98"/>
    </row>
    <row r="63" ht="12">
      <c r="G63" s="98"/>
    </row>
    <row r="64" ht="12">
      <c r="G64" s="98"/>
    </row>
    <row r="65" ht="12">
      <c r="G65" s="98"/>
    </row>
    <row r="66" ht="12">
      <c r="G66" s="98"/>
    </row>
    <row r="67" ht="12">
      <c r="G67" s="98"/>
    </row>
    <row r="68" ht="12">
      <c r="G68" s="98"/>
    </row>
    <row r="69" ht="12">
      <c r="G69" s="98"/>
    </row>
    <row r="70" ht="12">
      <c r="G70" s="98"/>
    </row>
    <row r="71" ht="12">
      <c r="G71" s="98"/>
    </row>
    <row r="72" ht="12">
      <c r="G72" s="98"/>
    </row>
    <row r="73" ht="12">
      <c r="G73" s="98"/>
    </row>
    <row r="74" ht="12">
      <c r="G74" s="98"/>
    </row>
    <row r="75" ht="12">
      <c r="G75" s="98"/>
    </row>
    <row r="76" ht="12">
      <c r="G76" s="98"/>
    </row>
    <row r="77" ht="12">
      <c r="G77" s="98"/>
    </row>
    <row r="78" ht="12">
      <c r="G78" s="98"/>
    </row>
    <row r="79" ht="12">
      <c r="G79" s="98"/>
    </row>
    <row r="80" ht="12">
      <c r="G80" s="98"/>
    </row>
    <row r="81" ht="12">
      <c r="G81" s="98"/>
    </row>
    <row r="82" ht="12">
      <c r="G82" s="98"/>
    </row>
    <row r="83" ht="12">
      <c r="G83" s="98"/>
    </row>
    <row r="84" ht="12">
      <c r="G84" s="98"/>
    </row>
    <row r="85" ht="12">
      <c r="G85" s="98"/>
    </row>
    <row r="86" ht="12">
      <c r="G86" s="98"/>
    </row>
    <row r="87" ht="12">
      <c r="G87" s="98"/>
    </row>
    <row r="88" ht="12">
      <c r="G88" s="98"/>
    </row>
    <row r="89" ht="12">
      <c r="G89" s="98"/>
    </row>
    <row r="90" ht="12">
      <c r="G90" s="98"/>
    </row>
    <row r="91" ht="12">
      <c r="G91" s="98"/>
    </row>
    <row r="92" ht="12">
      <c r="G92" s="98"/>
    </row>
    <row r="93" ht="12">
      <c r="G93" s="98"/>
    </row>
    <row r="94" ht="12">
      <c r="G94" s="98"/>
    </row>
    <row r="95" ht="12">
      <c r="G95" s="98"/>
    </row>
    <row r="96" ht="12">
      <c r="G96" s="98"/>
    </row>
    <row r="97" ht="12">
      <c r="G97" s="98"/>
    </row>
    <row r="98" ht="12">
      <c r="G98" s="98"/>
    </row>
    <row r="99" ht="12">
      <c r="G99" s="98"/>
    </row>
    <row r="100" ht="12">
      <c r="G100" s="98"/>
    </row>
    <row r="101" ht="12">
      <c r="G101" s="98"/>
    </row>
    <row r="102" ht="12">
      <c r="G102" s="98"/>
    </row>
  </sheetData>
  <sheetProtection/>
  <autoFilter ref="A8:D47"/>
  <mergeCells count="3">
    <mergeCell ref="C50:D50"/>
    <mergeCell ref="C52:D52"/>
    <mergeCell ref="B53:C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34"/>
  <sheetViews>
    <sheetView zoomScalePageLayoutView="0" workbookViewId="0" topLeftCell="A27">
      <selection activeCell="I16" sqref="I16"/>
    </sheetView>
  </sheetViews>
  <sheetFormatPr defaultColWidth="9.25390625" defaultRowHeight="12.75"/>
  <cols>
    <col min="1" max="1" width="48.375" style="473" customWidth="1"/>
    <col min="2" max="2" width="8.25390625" style="474" customWidth="1"/>
    <col min="3" max="3" width="11.25390625" style="2" customWidth="1"/>
    <col min="4" max="4" width="11.125" style="2" bestFit="1" customWidth="1"/>
    <col min="5" max="5" width="10.75390625" style="2" customWidth="1"/>
    <col min="6" max="6" width="11.75390625" style="2" customWidth="1"/>
    <col min="7" max="7" width="9.75390625" style="2" customWidth="1"/>
    <col min="8" max="8" width="7.375" style="2" customWidth="1"/>
    <col min="9" max="9" width="10.8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6" customFormat="1" ht="24" customHeight="1">
      <c r="A1" s="573" t="s">
        <v>458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2"/>
    </row>
    <row r="2" spans="1:14" s="6" customFormat="1" ht="12">
      <c r="A2" s="3"/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6" customFormat="1" ht="15" customHeight="1">
      <c r="A3" s="4" t="s">
        <v>1</v>
      </c>
      <c r="B3" s="301"/>
      <c r="C3" s="565" t="str">
        <f>'справка №1-БАЛАНС'!E3</f>
        <v>Еврохолд България АД</v>
      </c>
      <c r="D3" s="575"/>
      <c r="E3" s="575"/>
      <c r="F3" s="575"/>
      <c r="G3" s="575"/>
      <c r="H3" s="301"/>
      <c r="I3" s="301"/>
      <c r="J3" s="1"/>
      <c r="K3" s="475" t="s">
        <v>2</v>
      </c>
      <c r="L3" s="475"/>
      <c r="M3" s="476">
        <f>'справка №1-БАЛАНС'!H3</f>
        <v>175187337</v>
      </c>
      <c r="N3" s="2"/>
    </row>
    <row r="4" spans="1:15" s="6" customFormat="1" ht="13.5" customHeight="1">
      <c r="A4" s="4" t="s">
        <v>459</v>
      </c>
      <c r="B4" s="301"/>
      <c r="C4" s="565" t="str">
        <f>'справка №1-БАЛАНС'!E4</f>
        <v>Неконсолидиран</v>
      </c>
      <c r="D4" s="565"/>
      <c r="E4" s="576"/>
      <c r="F4" s="565"/>
      <c r="G4" s="565"/>
      <c r="H4" s="287"/>
      <c r="I4" s="287"/>
      <c r="J4" s="477"/>
      <c r="K4" s="478" t="s">
        <v>4</v>
      </c>
      <c r="L4" s="478"/>
      <c r="M4" s="479" t="str">
        <f>'справка №1-БАЛАНС'!H4</f>
        <v> </v>
      </c>
      <c r="N4" s="5"/>
      <c r="O4" s="5"/>
    </row>
    <row r="5" spans="1:14" s="6" customFormat="1" ht="12.75" customHeight="1">
      <c r="A5" s="4" t="s">
        <v>5</v>
      </c>
      <c r="B5" s="300"/>
      <c r="C5" s="565" t="str">
        <f>'справка №1-БАЛАНС'!E5</f>
        <v>1.1.2014-31.12.2014</v>
      </c>
      <c r="D5" s="575"/>
      <c r="E5" s="575"/>
      <c r="F5" s="575"/>
      <c r="G5" s="575"/>
      <c r="H5" s="301"/>
      <c r="I5" s="301"/>
      <c r="J5" s="101"/>
      <c r="L5" s="7"/>
      <c r="M5" s="8" t="s">
        <v>6</v>
      </c>
      <c r="N5" s="7"/>
    </row>
    <row r="6" spans="1:14" s="468" customFormat="1" ht="21.75" customHeight="1">
      <c r="A6" s="121"/>
      <c r="B6" s="124"/>
      <c r="C6" s="10"/>
      <c r="D6" s="10" t="s">
        <v>460</v>
      </c>
      <c r="E6" s="10"/>
      <c r="F6" s="10"/>
      <c r="G6" s="10"/>
      <c r="H6" s="10"/>
      <c r="I6" s="10" t="s">
        <v>461</v>
      </c>
      <c r="J6" s="10"/>
      <c r="K6" s="113"/>
      <c r="L6" s="108"/>
      <c r="M6" s="111"/>
      <c r="N6" s="100"/>
    </row>
    <row r="7" spans="1:14" s="468" customFormat="1" ht="60">
      <c r="A7" s="122" t="s">
        <v>462</v>
      </c>
      <c r="B7" s="125" t="s">
        <v>463</v>
      </c>
      <c r="C7" s="109" t="s">
        <v>464</v>
      </c>
      <c r="D7" s="466" t="s">
        <v>465</v>
      </c>
      <c r="E7" s="109" t="s">
        <v>466</v>
      </c>
      <c r="F7" s="110" t="s">
        <v>467</v>
      </c>
      <c r="G7" s="110"/>
      <c r="H7" s="110"/>
      <c r="I7" s="109" t="s">
        <v>468</v>
      </c>
      <c r="J7" s="467" t="s">
        <v>469</v>
      </c>
      <c r="K7" s="109" t="s">
        <v>470</v>
      </c>
      <c r="L7" s="109" t="s">
        <v>471</v>
      </c>
      <c r="M7" s="120" t="s">
        <v>472</v>
      </c>
      <c r="N7" s="100"/>
    </row>
    <row r="8" spans="1:14" s="468" customFormat="1" ht="22.5" customHeight="1">
      <c r="A8" s="119"/>
      <c r="B8" s="480"/>
      <c r="C8" s="110"/>
      <c r="D8" s="123"/>
      <c r="E8" s="110"/>
      <c r="F8" s="9" t="s">
        <v>473</v>
      </c>
      <c r="G8" s="9" t="s">
        <v>474</v>
      </c>
      <c r="H8" s="9" t="s">
        <v>475</v>
      </c>
      <c r="I8" s="110"/>
      <c r="J8" s="481"/>
      <c r="K8" s="110"/>
      <c r="L8" s="110"/>
      <c r="M8" s="112"/>
      <c r="N8" s="100"/>
    </row>
    <row r="9" spans="1:14" s="468" customFormat="1" ht="12" customHeight="1">
      <c r="A9" s="9" t="s">
        <v>14</v>
      </c>
      <c r="B9" s="26"/>
      <c r="C9" s="117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17">
        <v>9</v>
      </c>
      <c r="L9" s="117">
        <v>10</v>
      </c>
      <c r="M9" s="118">
        <v>11</v>
      </c>
      <c r="N9" s="11"/>
    </row>
    <row r="10" spans="1:14" s="468" customFormat="1" ht="12" customHeight="1">
      <c r="A10" s="9" t="s">
        <v>476</v>
      </c>
      <c r="B10" s="27"/>
      <c r="C10" s="43" t="s">
        <v>47</v>
      </c>
      <c r="D10" s="43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1" t="s">
        <v>477</v>
      </c>
      <c r="L10" s="12" t="s">
        <v>111</v>
      </c>
      <c r="M10" s="13" t="s">
        <v>119</v>
      </c>
      <c r="N10" s="11"/>
    </row>
    <row r="11" spans="1:23" ht="15.75" customHeight="1">
      <c r="A11" s="14" t="s">
        <v>478</v>
      </c>
      <c r="B11" s="27" t="s">
        <v>479</v>
      </c>
      <c r="C11" s="360">
        <v>127345</v>
      </c>
      <c r="D11" s="360">
        <v>38714</v>
      </c>
      <c r="E11" s="360">
        <v>0</v>
      </c>
      <c r="F11" s="360">
        <v>7641</v>
      </c>
      <c r="G11" s="360">
        <v>0</v>
      </c>
      <c r="H11" s="361">
        <v>0</v>
      </c>
      <c r="I11" s="360">
        <v>104671</v>
      </c>
      <c r="J11" s="360">
        <v>-5885</v>
      </c>
      <c r="K11" s="361">
        <v>0</v>
      </c>
      <c r="L11" s="360">
        <v>272486</v>
      </c>
      <c r="M11" s="360">
        <v>0</v>
      </c>
      <c r="N11" s="116"/>
      <c r="O11" s="469"/>
      <c r="P11" s="469"/>
      <c r="Q11" s="469"/>
      <c r="R11" s="469"/>
      <c r="S11" s="469"/>
      <c r="T11" s="469"/>
      <c r="U11" s="469"/>
      <c r="V11" s="469"/>
      <c r="W11" s="469"/>
    </row>
    <row r="12" spans="1:23" ht="12.75" customHeight="1">
      <c r="A12" s="14" t="s">
        <v>480</v>
      </c>
      <c r="B12" s="27" t="s">
        <v>481</v>
      </c>
      <c r="C12" s="362">
        <f>C13+C14</f>
        <v>0</v>
      </c>
      <c r="D12" s="362">
        <f aca="true" t="shared" si="0" ref="D12:M12">D13+D14</f>
        <v>0</v>
      </c>
      <c r="E12" s="362">
        <f t="shared" si="0"/>
        <v>0</v>
      </c>
      <c r="F12" s="362">
        <f t="shared" si="0"/>
        <v>0</v>
      </c>
      <c r="G12" s="362">
        <f t="shared" si="0"/>
        <v>0</v>
      </c>
      <c r="H12" s="362">
        <f t="shared" si="0"/>
        <v>0</v>
      </c>
      <c r="I12" s="362">
        <f t="shared" si="0"/>
        <v>0</v>
      </c>
      <c r="J12" s="362">
        <f t="shared" si="0"/>
        <v>0</v>
      </c>
      <c r="K12" s="362">
        <f t="shared" si="0"/>
        <v>0</v>
      </c>
      <c r="L12" s="360">
        <f aca="true" t="shared" si="1" ref="L12:L32">SUM(C12:K12)</f>
        <v>0</v>
      </c>
      <c r="M12" s="362">
        <f t="shared" si="0"/>
        <v>0</v>
      </c>
      <c r="N12" s="99"/>
      <c r="O12" s="469"/>
      <c r="P12" s="469"/>
      <c r="Q12" s="469"/>
      <c r="R12" s="469"/>
      <c r="S12" s="469"/>
      <c r="T12" s="469"/>
      <c r="U12" s="469"/>
      <c r="V12" s="469"/>
      <c r="W12" s="469"/>
    </row>
    <row r="13" spans="1:14" ht="12.75" customHeight="1">
      <c r="A13" s="16" t="s">
        <v>482</v>
      </c>
      <c r="B13" s="12" t="s">
        <v>483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0">
        <f t="shared" si="1"/>
        <v>0</v>
      </c>
      <c r="M13" s="361"/>
      <c r="N13" s="15"/>
    </row>
    <row r="14" spans="1:14" ht="12" customHeight="1">
      <c r="A14" s="16" t="s">
        <v>484</v>
      </c>
      <c r="B14" s="12" t="s">
        <v>485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0">
        <f t="shared" si="1"/>
        <v>0</v>
      </c>
      <c r="M14" s="361"/>
      <c r="N14" s="15"/>
    </row>
    <row r="15" spans="1:23" ht="12">
      <c r="A15" s="14" t="s">
        <v>486</v>
      </c>
      <c r="B15" s="27" t="s">
        <v>487</v>
      </c>
      <c r="C15" s="363">
        <f>C11+C12</f>
        <v>127345</v>
      </c>
      <c r="D15" s="363">
        <f aca="true" t="shared" si="2" ref="D15:M15">D11+D12</f>
        <v>38714</v>
      </c>
      <c r="E15" s="363">
        <f t="shared" si="2"/>
        <v>0</v>
      </c>
      <c r="F15" s="363">
        <f t="shared" si="2"/>
        <v>7641</v>
      </c>
      <c r="G15" s="363">
        <f t="shared" si="2"/>
        <v>0</v>
      </c>
      <c r="H15" s="363">
        <f t="shared" si="2"/>
        <v>0</v>
      </c>
      <c r="I15" s="363">
        <f t="shared" si="2"/>
        <v>104671</v>
      </c>
      <c r="J15" s="363">
        <f t="shared" si="2"/>
        <v>-5885</v>
      </c>
      <c r="K15" s="363">
        <f t="shared" si="2"/>
        <v>0</v>
      </c>
      <c r="L15" s="360">
        <f t="shared" si="1"/>
        <v>272486</v>
      </c>
      <c r="M15" s="363">
        <f t="shared" si="2"/>
        <v>0</v>
      </c>
      <c r="N15" s="99"/>
      <c r="O15" s="469"/>
      <c r="P15" s="469"/>
      <c r="Q15" s="469"/>
      <c r="R15" s="469"/>
      <c r="S15" s="469"/>
      <c r="T15" s="469"/>
      <c r="U15" s="469"/>
      <c r="V15" s="469"/>
      <c r="W15" s="469"/>
    </row>
    <row r="16" spans="1:20" ht="12.75" customHeight="1">
      <c r="A16" s="14" t="s">
        <v>488</v>
      </c>
      <c r="B16" s="33" t="s">
        <v>489</v>
      </c>
      <c r="C16" s="364"/>
      <c r="D16" s="365"/>
      <c r="E16" s="365"/>
      <c r="F16" s="365"/>
      <c r="G16" s="365"/>
      <c r="H16" s="366"/>
      <c r="I16" s="367">
        <f>+'справка №1-БАЛАНС'!G31</f>
        <v>1665</v>
      </c>
      <c r="J16" s="368">
        <f>+'справка №1-БАЛАНС'!G32</f>
        <v>0</v>
      </c>
      <c r="K16" s="361"/>
      <c r="L16" s="360">
        <f t="shared" si="1"/>
        <v>1665</v>
      </c>
      <c r="M16" s="361"/>
      <c r="N16" s="99"/>
      <c r="O16" s="469"/>
      <c r="P16" s="469"/>
      <c r="Q16" s="469"/>
      <c r="R16" s="469"/>
      <c r="S16" s="469"/>
      <c r="T16" s="469"/>
    </row>
    <row r="17" spans="1:23" ht="12.75" customHeight="1">
      <c r="A17" s="16" t="s">
        <v>490</v>
      </c>
      <c r="B17" s="12" t="s">
        <v>491</v>
      </c>
      <c r="C17" s="369">
        <f>C18+C19</f>
        <v>0</v>
      </c>
      <c r="D17" s="369">
        <f aca="true" t="shared" si="3" ref="D17:K17">D18+D19</f>
        <v>0</v>
      </c>
      <c r="E17" s="369">
        <f t="shared" si="3"/>
        <v>0</v>
      </c>
      <c r="F17" s="369">
        <f t="shared" si="3"/>
        <v>0</v>
      </c>
      <c r="G17" s="369">
        <f t="shared" si="3"/>
        <v>0</v>
      </c>
      <c r="H17" s="369">
        <f t="shared" si="3"/>
        <v>0</v>
      </c>
      <c r="I17" s="369">
        <f t="shared" si="3"/>
        <v>0</v>
      </c>
      <c r="J17" s="369">
        <f>J18+J19</f>
        <v>0</v>
      </c>
      <c r="K17" s="369">
        <f t="shared" si="3"/>
        <v>0</v>
      </c>
      <c r="L17" s="360">
        <f t="shared" si="1"/>
        <v>0</v>
      </c>
      <c r="M17" s="369">
        <f>M18+M19</f>
        <v>0</v>
      </c>
      <c r="N17" s="99"/>
      <c r="O17" s="469"/>
      <c r="P17" s="469"/>
      <c r="Q17" s="469"/>
      <c r="R17" s="469"/>
      <c r="S17" s="469"/>
      <c r="T17" s="469"/>
      <c r="U17" s="469"/>
      <c r="V17" s="469"/>
      <c r="W17" s="469"/>
    </row>
    <row r="18" spans="1:14" ht="12" customHeight="1">
      <c r="A18" s="17" t="s">
        <v>492</v>
      </c>
      <c r="B18" s="29" t="s">
        <v>493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0">
        <f t="shared" si="1"/>
        <v>0</v>
      </c>
      <c r="M18" s="361"/>
      <c r="N18" s="15"/>
    </row>
    <row r="19" spans="1:14" ht="12" customHeight="1">
      <c r="A19" s="17" t="s">
        <v>494</v>
      </c>
      <c r="B19" s="29" t="s">
        <v>495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0">
        <f t="shared" si="1"/>
        <v>0</v>
      </c>
      <c r="M19" s="361"/>
      <c r="N19" s="15"/>
    </row>
    <row r="20" spans="1:14" ht="12.75" customHeight="1">
      <c r="A20" s="16" t="s">
        <v>496</v>
      </c>
      <c r="B20" s="12" t="s">
        <v>497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0">
        <f t="shared" si="1"/>
        <v>0</v>
      </c>
      <c r="M20" s="361"/>
      <c r="N20" s="15"/>
    </row>
    <row r="21" spans="1:23" ht="23.25" customHeight="1">
      <c r="A21" s="16" t="s">
        <v>498</v>
      </c>
      <c r="B21" s="12" t="s">
        <v>499</v>
      </c>
      <c r="C21" s="362">
        <f>C22-C23</f>
        <v>0</v>
      </c>
      <c r="D21" s="362">
        <f aca="true" t="shared" si="4" ref="D21:M21">D22-D23</f>
        <v>0</v>
      </c>
      <c r="E21" s="362">
        <f t="shared" si="4"/>
        <v>0</v>
      </c>
      <c r="F21" s="362">
        <f t="shared" si="4"/>
        <v>0</v>
      </c>
      <c r="G21" s="362">
        <f t="shared" si="4"/>
        <v>0</v>
      </c>
      <c r="H21" s="362">
        <f t="shared" si="4"/>
        <v>0</v>
      </c>
      <c r="I21" s="362">
        <f t="shared" si="4"/>
        <v>0</v>
      </c>
      <c r="J21" s="362">
        <f t="shared" si="4"/>
        <v>0</v>
      </c>
      <c r="K21" s="362">
        <f t="shared" si="4"/>
        <v>0</v>
      </c>
      <c r="L21" s="360">
        <f t="shared" si="1"/>
        <v>0</v>
      </c>
      <c r="M21" s="362">
        <f t="shared" si="4"/>
        <v>0</v>
      </c>
      <c r="N21" s="99"/>
      <c r="O21" s="469"/>
      <c r="P21" s="469"/>
      <c r="Q21" s="469"/>
      <c r="R21" s="469"/>
      <c r="S21" s="469"/>
      <c r="T21" s="469"/>
      <c r="U21" s="469"/>
      <c r="V21" s="469"/>
      <c r="W21" s="469"/>
    </row>
    <row r="22" spans="1:14" ht="12">
      <c r="A22" s="16" t="s">
        <v>500</v>
      </c>
      <c r="B22" s="12" t="s">
        <v>501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60">
        <f t="shared" si="1"/>
        <v>0</v>
      </c>
      <c r="M22" s="370"/>
      <c r="N22" s="15"/>
    </row>
    <row r="23" spans="1:14" ht="12">
      <c r="A23" s="16" t="s">
        <v>502</v>
      </c>
      <c r="B23" s="12" t="s">
        <v>503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60">
        <f t="shared" si="1"/>
        <v>0</v>
      </c>
      <c r="M23" s="370"/>
      <c r="N23" s="15"/>
    </row>
    <row r="24" spans="1:23" ht="22.5" customHeight="1">
      <c r="A24" s="16" t="s">
        <v>504</v>
      </c>
      <c r="B24" s="12" t="s">
        <v>505</v>
      </c>
      <c r="C24" s="362">
        <f>C25-C26</f>
        <v>0</v>
      </c>
      <c r="D24" s="362">
        <f aca="true" t="shared" si="5" ref="D24:M24">D25-D26</f>
        <v>0</v>
      </c>
      <c r="E24" s="362">
        <f t="shared" si="5"/>
        <v>0</v>
      </c>
      <c r="F24" s="362">
        <f t="shared" si="5"/>
        <v>0</v>
      </c>
      <c r="G24" s="362">
        <f t="shared" si="5"/>
        <v>0</v>
      </c>
      <c r="H24" s="362">
        <f t="shared" si="5"/>
        <v>0</v>
      </c>
      <c r="I24" s="362">
        <f t="shared" si="5"/>
        <v>0</v>
      </c>
      <c r="J24" s="362">
        <f t="shared" si="5"/>
        <v>0</v>
      </c>
      <c r="K24" s="362">
        <f t="shared" si="5"/>
        <v>0</v>
      </c>
      <c r="L24" s="360">
        <f t="shared" si="1"/>
        <v>0</v>
      </c>
      <c r="M24" s="362">
        <f t="shared" si="5"/>
        <v>0</v>
      </c>
      <c r="N24" s="99"/>
      <c r="O24" s="469"/>
      <c r="P24" s="469"/>
      <c r="Q24" s="469"/>
      <c r="R24" s="469"/>
      <c r="S24" s="469"/>
      <c r="T24" s="469"/>
      <c r="U24" s="469"/>
      <c r="V24" s="469"/>
      <c r="W24" s="469"/>
    </row>
    <row r="25" spans="1:14" ht="12">
      <c r="A25" s="16" t="s">
        <v>500</v>
      </c>
      <c r="B25" s="12" t="s">
        <v>506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60">
        <f t="shared" si="1"/>
        <v>0</v>
      </c>
      <c r="M25" s="370"/>
      <c r="N25" s="15"/>
    </row>
    <row r="26" spans="1:14" ht="12">
      <c r="A26" s="16" t="s">
        <v>502</v>
      </c>
      <c r="B26" s="12" t="s">
        <v>507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60">
        <f t="shared" si="1"/>
        <v>0</v>
      </c>
      <c r="M26" s="370"/>
      <c r="N26" s="15"/>
    </row>
    <row r="27" spans="1:14" ht="12">
      <c r="A27" s="16" t="s">
        <v>508</v>
      </c>
      <c r="B27" s="12" t="s">
        <v>509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0">
        <f t="shared" si="1"/>
        <v>0</v>
      </c>
      <c r="M27" s="361"/>
      <c r="N27" s="15"/>
    </row>
    <row r="28" spans="1:14" ht="12">
      <c r="A28" s="16" t="s">
        <v>510</v>
      </c>
      <c r="B28" s="12" t="s">
        <v>511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0">
        <f t="shared" si="1"/>
        <v>0</v>
      </c>
      <c r="M28" s="361"/>
      <c r="N28" s="15"/>
    </row>
    <row r="29" spans="1:23" ht="14.25" customHeight="1">
      <c r="A29" s="14" t="s">
        <v>512</v>
      </c>
      <c r="B29" s="27" t="s">
        <v>513</v>
      </c>
      <c r="C29" s="362">
        <f>C17+C20+C21+C24+C28+C27+C15+C16</f>
        <v>127345</v>
      </c>
      <c r="D29" s="362">
        <f aca="true" t="shared" si="6" ref="D29:M29">D17+D20+D21+D24+D28+D27+D15+D16</f>
        <v>38714</v>
      </c>
      <c r="E29" s="362">
        <f t="shared" si="6"/>
        <v>0</v>
      </c>
      <c r="F29" s="362">
        <f t="shared" si="6"/>
        <v>7641</v>
      </c>
      <c r="G29" s="362">
        <f t="shared" si="6"/>
        <v>0</v>
      </c>
      <c r="H29" s="362">
        <f t="shared" si="6"/>
        <v>0</v>
      </c>
      <c r="I29" s="362">
        <f t="shared" si="6"/>
        <v>106336</v>
      </c>
      <c r="J29" s="362">
        <f t="shared" si="6"/>
        <v>-5885</v>
      </c>
      <c r="K29" s="362">
        <f t="shared" si="6"/>
        <v>0</v>
      </c>
      <c r="L29" s="360">
        <f t="shared" si="1"/>
        <v>274151</v>
      </c>
      <c r="M29" s="362">
        <f t="shared" si="6"/>
        <v>0</v>
      </c>
      <c r="N29" s="116"/>
      <c r="O29" s="469"/>
      <c r="P29" s="469"/>
      <c r="Q29" s="469"/>
      <c r="R29" s="469"/>
      <c r="S29" s="469"/>
      <c r="T29" s="469"/>
      <c r="U29" s="469"/>
      <c r="V29" s="469"/>
      <c r="W29" s="469"/>
    </row>
    <row r="30" spans="1:14" ht="23.25" customHeight="1">
      <c r="A30" s="16" t="s">
        <v>514</v>
      </c>
      <c r="B30" s="12" t="s">
        <v>515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0">
        <f t="shared" si="1"/>
        <v>0</v>
      </c>
      <c r="M30" s="361"/>
      <c r="N30" s="15"/>
    </row>
    <row r="31" spans="1:14" ht="24" customHeight="1">
      <c r="A31" s="16" t="s">
        <v>516</v>
      </c>
      <c r="B31" s="12" t="s">
        <v>517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0">
        <f t="shared" si="1"/>
        <v>0</v>
      </c>
      <c r="M31" s="361"/>
      <c r="N31" s="15"/>
    </row>
    <row r="32" spans="1:23" ht="23.25" customHeight="1">
      <c r="A32" s="14" t="s">
        <v>518</v>
      </c>
      <c r="B32" s="27" t="s">
        <v>519</v>
      </c>
      <c r="C32" s="362">
        <f aca="true" t="shared" si="7" ref="C32:K32">C29+C30+C31</f>
        <v>127345</v>
      </c>
      <c r="D32" s="362">
        <f t="shared" si="7"/>
        <v>38714</v>
      </c>
      <c r="E32" s="362">
        <f t="shared" si="7"/>
        <v>0</v>
      </c>
      <c r="F32" s="362">
        <f t="shared" si="7"/>
        <v>7641</v>
      </c>
      <c r="G32" s="362">
        <f t="shared" si="7"/>
        <v>0</v>
      </c>
      <c r="H32" s="362">
        <f t="shared" si="7"/>
        <v>0</v>
      </c>
      <c r="I32" s="362">
        <f t="shared" si="7"/>
        <v>106336</v>
      </c>
      <c r="J32" s="362">
        <f t="shared" si="7"/>
        <v>-5885</v>
      </c>
      <c r="K32" s="362">
        <f t="shared" si="7"/>
        <v>0</v>
      </c>
      <c r="L32" s="360">
        <f t="shared" si="1"/>
        <v>274151</v>
      </c>
      <c r="M32" s="362">
        <f>M29+M30+M31</f>
        <v>0</v>
      </c>
      <c r="N32" s="99"/>
      <c r="O32" s="469"/>
      <c r="P32" s="469"/>
      <c r="Q32" s="469"/>
      <c r="R32" s="469"/>
      <c r="S32" s="469"/>
      <c r="T32" s="469"/>
      <c r="U32" s="469"/>
      <c r="V32" s="469"/>
      <c r="W32" s="469"/>
    </row>
    <row r="33" spans="1:14" ht="14.25" customHeight="1">
      <c r="A33" s="193"/>
      <c r="B33" s="194"/>
      <c r="C33" s="18"/>
      <c r="D33" s="18"/>
      <c r="E33" s="18"/>
      <c r="F33" s="18"/>
      <c r="G33" s="18"/>
      <c r="H33" s="18"/>
      <c r="I33" s="18"/>
      <c r="J33" s="18"/>
      <c r="K33" s="18"/>
      <c r="L33" s="543">
        <f>L32-'справка №1-БАЛАНС'!G36</f>
        <v>0</v>
      </c>
      <c r="M33" s="195"/>
      <c r="N33" s="15"/>
    </row>
    <row r="34" spans="1:14" ht="23.25" customHeight="1">
      <c r="A34" s="193"/>
      <c r="B34" s="194"/>
      <c r="C34" s="18"/>
      <c r="D34" s="18"/>
      <c r="E34" s="18"/>
      <c r="F34" s="18"/>
      <c r="G34" s="18"/>
      <c r="H34" s="18"/>
      <c r="I34" s="18"/>
      <c r="J34" s="18"/>
      <c r="K34" s="18"/>
      <c r="L34" s="195"/>
      <c r="M34" s="196"/>
      <c r="N34" s="15"/>
    </row>
    <row r="35" spans="1:14" ht="12">
      <c r="A35" s="295" t="str">
        <f>'справка №1-БАЛАНС'!A98</f>
        <v>Дата на съставяне: 30.3.2015 г.</v>
      </c>
      <c r="B35" s="30"/>
      <c r="C35" s="19"/>
      <c r="D35" s="574" t="s">
        <v>520</v>
      </c>
      <c r="E35" s="574"/>
      <c r="F35" s="574"/>
      <c r="G35" s="574"/>
      <c r="H35" s="574"/>
      <c r="I35" s="574"/>
      <c r="J35" s="19" t="s">
        <v>852</v>
      </c>
      <c r="K35" s="19"/>
      <c r="L35" s="574"/>
      <c r="M35" s="574"/>
      <c r="N35" s="15"/>
    </row>
    <row r="36" spans="1:13" ht="12">
      <c r="A36" s="470"/>
      <c r="B36" s="471"/>
      <c r="C36" s="472"/>
      <c r="D36" s="286" t="str">
        <f>'справка №1-БАЛАНС'!C99</f>
        <v>            / И. Христов /</v>
      </c>
      <c r="E36" s="380"/>
      <c r="F36" s="472"/>
      <c r="G36" s="472"/>
      <c r="H36" s="472"/>
      <c r="I36" s="472"/>
      <c r="J36" s="567" t="s">
        <v>859</v>
      </c>
      <c r="K36" s="567"/>
      <c r="L36" s="472"/>
      <c r="M36" s="195"/>
    </row>
    <row r="37" spans="1:13" ht="12">
      <c r="A37" s="470"/>
      <c r="B37" s="471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195"/>
    </row>
    <row r="38" spans="1:13" ht="12">
      <c r="A38" s="470"/>
      <c r="B38" s="471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195"/>
    </row>
    <row r="39" spans="1:13" ht="12">
      <c r="A39" s="470"/>
      <c r="B39" s="471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195"/>
    </row>
    <row r="40" ht="12">
      <c r="M40" s="15"/>
    </row>
    <row r="41" ht="12">
      <c r="M41" s="15"/>
    </row>
    <row r="42" ht="12">
      <c r="M42" s="15"/>
    </row>
    <row r="43" ht="12">
      <c r="M43" s="15"/>
    </row>
    <row r="44" ht="12">
      <c r="M44" s="15"/>
    </row>
    <row r="45" ht="12">
      <c r="M45" s="15"/>
    </row>
    <row r="46" ht="12">
      <c r="M46" s="15"/>
    </row>
    <row r="47" ht="12">
      <c r="M47" s="15"/>
    </row>
    <row r="48" ht="12">
      <c r="M48" s="15"/>
    </row>
    <row r="49" ht="12">
      <c r="M49" s="15"/>
    </row>
    <row r="50" ht="12">
      <c r="M50" s="15"/>
    </row>
    <row r="51" ht="12">
      <c r="M51" s="15"/>
    </row>
    <row r="52" ht="12">
      <c r="M52" s="15"/>
    </row>
    <row r="53" ht="12">
      <c r="M53" s="15"/>
    </row>
    <row r="54" ht="12">
      <c r="M54" s="15"/>
    </row>
    <row r="55" ht="12">
      <c r="M55" s="15"/>
    </row>
    <row r="56" ht="12">
      <c r="M56" s="15"/>
    </row>
    <row r="57" ht="12">
      <c r="M57" s="15"/>
    </row>
    <row r="58" ht="12">
      <c r="M58" s="15"/>
    </row>
    <row r="59" ht="12">
      <c r="M59" s="15"/>
    </row>
    <row r="60" ht="12">
      <c r="M60" s="15"/>
    </row>
    <row r="61" ht="12">
      <c r="M61" s="15"/>
    </row>
    <row r="62" ht="12">
      <c r="M62" s="15"/>
    </row>
    <row r="63" ht="12">
      <c r="M63" s="15"/>
    </row>
    <row r="64" ht="12">
      <c r="M64" s="15"/>
    </row>
    <row r="65" ht="12">
      <c r="M65" s="15"/>
    </row>
    <row r="66" ht="12">
      <c r="M66" s="15"/>
    </row>
    <row r="67" ht="12">
      <c r="M67" s="15"/>
    </row>
    <row r="68" ht="12">
      <c r="M68" s="15"/>
    </row>
    <row r="69" ht="12">
      <c r="M69" s="15"/>
    </row>
    <row r="70" ht="12">
      <c r="M70" s="15"/>
    </row>
    <row r="71" ht="12">
      <c r="M71" s="15"/>
    </row>
    <row r="72" ht="12">
      <c r="M72" s="15"/>
    </row>
    <row r="73" ht="12">
      <c r="M73" s="15"/>
    </row>
    <row r="74" ht="12">
      <c r="M74" s="15"/>
    </row>
    <row r="75" ht="12">
      <c r="M75" s="15"/>
    </row>
    <row r="76" ht="12">
      <c r="M76" s="15"/>
    </row>
    <row r="77" ht="12">
      <c r="M77" s="15"/>
    </row>
    <row r="78" ht="12">
      <c r="M78" s="15"/>
    </row>
    <row r="79" ht="12">
      <c r="M79" s="15"/>
    </row>
    <row r="80" ht="12">
      <c r="M80" s="15"/>
    </row>
    <row r="81" ht="12">
      <c r="M81" s="15"/>
    </row>
    <row r="82" ht="12">
      <c r="M82" s="15"/>
    </row>
    <row r="83" ht="12">
      <c r="M83" s="15"/>
    </row>
    <row r="84" ht="12">
      <c r="M84" s="15"/>
    </row>
    <row r="85" ht="12">
      <c r="M85" s="15"/>
    </row>
    <row r="86" ht="12">
      <c r="M86" s="15"/>
    </row>
    <row r="87" ht="12">
      <c r="M87" s="15"/>
    </row>
    <row r="88" ht="12">
      <c r="M88" s="15"/>
    </row>
    <row r="89" ht="12">
      <c r="M89" s="15"/>
    </row>
    <row r="90" ht="12">
      <c r="M90" s="15"/>
    </row>
    <row r="91" ht="12">
      <c r="M91" s="15"/>
    </row>
    <row r="92" ht="12">
      <c r="M92" s="15"/>
    </row>
    <row r="93" ht="12">
      <c r="M93" s="15"/>
    </row>
    <row r="94" ht="12">
      <c r="M94" s="15"/>
    </row>
    <row r="95" ht="12">
      <c r="M95" s="15"/>
    </row>
    <row r="96" ht="12">
      <c r="M96" s="15"/>
    </row>
    <row r="97" ht="12">
      <c r="M97" s="15"/>
    </row>
    <row r="98" ht="12">
      <c r="M98" s="15"/>
    </row>
    <row r="99" ht="12">
      <c r="M99" s="15"/>
    </row>
    <row r="100" ht="12">
      <c r="M100" s="15"/>
    </row>
    <row r="101" ht="12">
      <c r="M101" s="15"/>
    </row>
    <row r="102" ht="12">
      <c r="M102" s="15"/>
    </row>
    <row r="103" ht="12">
      <c r="M103" s="15"/>
    </row>
    <row r="104" ht="12">
      <c r="M104" s="15"/>
    </row>
    <row r="105" ht="12">
      <c r="M105" s="15"/>
    </row>
    <row r="106" ht="12">
      <c r="M106" s="15"/>
    </row>
    <row r="107" ht="12">
      <c r="M107" s="15"/>
    </row>
    <row r="108" ht="12">
      <c r="M108" s="15"/>
    </row>
    <row r="109" ht="12">
      <c r="M109" s="15"/>
    </row>
    <row r="110" ht="12">
      <c r="M110" s="15"/>
    </row>
    <row r="111" ht="12">
      <c r="M111" s="15"/>
    </row>
    <row r="112" ht="12">
      <c r="M112" s="15"/>
    </row>
    <row r="113" ht="12">
      <c r="M113" s="15"/>
    </row>
    <row r="114" ht="12">
      <c r="M114" s="15"/>
    </row>
    <row r="115" ht="12">
      <c r="M115" s="15"/>
    </row>
    <row r="116" ht="12">
      <c r="M116" s="15"/>
    </row>
    <row r="117" ht="12">
      <c r="M117" s="15"/>
    </row>
    <row r="118" ht="12">
      <c r="M118" s="15"/>
    </row>
    <row r="119" ht="12">
      <c r="M119" s="15"/>
    </row>
    <row r="120" ht="12">
      <c r="M120" s="15"/>
    </row>
    <row r="121" ht="12">
      <c r="M121" s="15"/>
    </row>
    <row r="122" ht="12">
      <c r="M122" s="15"/>
    </row>
    <row r="123" ht="12">
      <c r="M123" s="15"/>
    </row>
    <row r="124" ht="12">
      <c r="M124" s="15"/>
    </row>
    <row r="125" ht="12">
      <c r="M125" s="15"/>
    </row>
    <row r="126" ht="12">
      <c r="M126" s="15"/>
    </row>
    <row r="127" ht="12">
      <c r="M127" s="15"/>
    </row>
    <row r="128" ht="12">
      <c r="M128" s="15"/>
    </row>
    <row r="129" ht="12">
      <c r="M129" s="15"/>
    </row>
    <row r="130" ht="12">
      <c r="M130" s="15"/>
    </row>
    <row r="131" ht="12">
      <c r="M131" s="15"/>
    </row>
    <row r="132" ht="12">
      <c r="M132" s="15"/>
    </row>
    <row r="133" ht="12">
      <c r="M133" s="15"/>
    </row>
    <row r="134" ht="12">
      <c r="M134" s="15"/>
    </row>
    <row r="135" ht="12">
      <c r="M135" s="15"/>
    </row>
    <row r="136" ht="12">
      <c r="M136" s="15"/>
    </row>
    <row r="137" ht="12">
      <c r="M137" s="15"/>
    </row>
    <row r="138" ht="12">
      <c r="M138" s="15"/>
    </row>
    <row r="139" ht="12">
      <c r="M139" s="15"/>
    </row>
    <row r="140" ht="12">
      <c r="M140" s="15"/>
    </row>
    <row r="141" ht="12">
      <c r="M141" s="15"/>
    </row>
    <row r="142" ht="12">
      <c r="M142" s="15"/>
    </row>
    <row r="143" ht="12">
      <c r="M143" s="15"/>
    </row>
    <row r="144" ht="12">
      <c r="M144" s="15"/>
    </row>
    <row r="145" ht="12">
      <c r="M145" s="15"/>
    </row>
    <row r="146" ht="12">
      <c r="M146" s="15"/>
    </row>
    <row r="147" ht="12">
      <c r="M147" s="15"/>
    </row>
    <row r="148" ht="12">
      <c r="M148" s="15"/>
    </row>
    <row r="149" ht="12">
      <c r="M149" s="15"/>
    </row>
    <row r="150" ht="12">
      <c r="M150" s="15"/>
    </row>
    <row r="151" ht="12">
      <c r="M151" s="15"/>
    </row>
    <row r="152" ht="12">
      <c r="M152" s="15"/>
    </row>
    <row r="153" ht="12">
      <c r="M153" s="15"/>
    </row>
    <row r="154" ht="12">
      <c r="M154" s="15"/>
    </row>
    <row r="155" ht="12">
      <c r="M155" s="15"/>
    </row>
    <row r="156" ht="12">
      <c r="M156" s="15"/>
    </row>
    <row r="157" ht="12">
      <c r="M157" s="15"/>
    </row>
    <row r="158" ht="12">
      <c r="M158" s="15"/>
    </row>
    <row r="159" ht="12">
      <c r="M159" s="15"/>
    </row>
    <row r="160" ht="12">
      <c r="M160" s="15"/>
    </row>
    <row r="161" ht="12">
      <c r="M161" s="15"/>
    </row>
    <row r="162" ht="12">
      <c r="M162" s="15"/>
    </row>
    <row r="163" ht="12">
      <c r="M163" s="15"/>
    </row>
    <row r="164" ht="12">
      <c r="M164" s="15"/>
    </row>
    <row r="165" ht="12">
      <c r="M165" s="15"/>
    </row>
    <row r="166" ht="12">
      <c r="M166" s="15"/>
    </row>
    <row r="167" ht="12">
      <c r="M167" s="15"/>
    </row>
    <row r="168" ht="12">
      <c r="M168" s="15"/>
    </row>
    <row r="169" ht="12">
      <c r="M169" s="15"/>
    </row>
    <row r="170" ht="12">
      <c r="M170" s="15"/>
    </row>
    <row r="171" ht="12">
      <c r="M171" s="15"/>
    </row>
    <row r="172" ht="12">
      <c r="M172" s="15"/>
    </row>
    <row r="173" ht="12">
      <c r="M173" s="15"/>
    </row>
    <row r="174" ht="12">
      <c r="M174" s="15"/>
    </row>
    <row r="175" ht="12">
      <c r="M175" s="15"/>
    </row>
    <row r="176" ht="12">
      <c r="M176" s="15"/>
    </row>
    <row r="177" ht="12">
      <c r="M177" s="15"/>
    </row>
    <row r="178" ht="12">
      <c r="M178" s="15"/>
    </row>
    <row r="179" ht="12">
      <c r="M179" s="15"/>
    </row>
    <row r="180" ht="12">
      <c r="M180" s="15"/>
    </row>
    <row r="181" ht="12">
      <c r="M181" s="15"/>
    </row>
    <row r="182" ht="12">
      <c r="M182" s="15"/>
    </row>
    <row r="183" ht="12">
      <c r="M183" s="15"/>
    </row>
    <row r="184" ht="12">
      <c r="M184" s="15"/>
    </row>
    <row r="185" ht="12">
      <c r="M185" s="15"/>
    </row>
    <row r="186" ht="12">
      <c r="M186" s="15"/>
    </row>
    <row r="187" ht="12">
      <c r="M187" s="15"/>
    </row>
    <row r="188" ht="12">
      <c r="M188" s="15"/>
    </row>
    <row r="189" ht="12">
      <c r="M189" s="15"/>
    </row>
    <row r="190" ht="12">
      <c r="M190" s="15"/>
    </row>
    <row r="191" ht="12">
      <c r="M191" s="15"/>
    </row>
    <row r="192" ht="12">
      <c r="M192" s="15"/>
    </row>
    <row r="193" ht="12">
      <c r="M193" s="15"/>
    </row>
    <row r="194" ht="12">
      <c r="M194" s="15"/>
    </row>
    <row r="195" ht="12">
      <c r="M195" s="15"/>
    </row>
    <row r="196" ht="12">
      <c r="M196" s="15"/>
    </row>
    <row r="197" ht="12">
      <c r="M197" s="15"/>
    </row>
    <row r="198" ht="12">
      <c r="M198" s="15"/>
    </row>
    <row r="199" ht="12">
      <c r="M199" s="15"/>
    </row>
    <row r="200" ht="12">
      <c r="M200" s="15"/>
    </row>
    <row r="201" ht="12">
      <c r="M201" s="15"/>
    </row>
    <row r="202" ht="12">
      <c r="M202" s="15"/>
    </row>
    <row r="203" ht="12">
      <c r="M203" s="15"/>
    </row>
    <row r="204" ht="12">
      <c r="M204" s="15"/>
    </row>
    <row r="205" ht="12">
      <c r="M205" s="15"/>
    </row>
    <row r="206" ht="12">
      <c r="M206" s="15"/>
    </row>
    <row r="207" ht="12">
      <c r="M207" s="15"/>
    </row>
    <row r="208" ht="12">
      <c r="M208" s="15"/>
    </row>
    <row r="209" ht="12">
      <c r="M209" s="15"/>
    </row>
    <row r="210" ht="12">
      <c r="M210" s="15"/>
    </row>
    <row r="211" ht="12">
      <c r="M211" s="15"/>
    </row>
    <row r="212" ht="12">
      <c r="M212" s="15"/>
    </row>
    <row r="213" ht="12">
      <c r="M213" s="15"/>
    </row>
    <row r="214" ht="12">
      <c r="M214" s="15"/>
    </row>
    <row r="215" ht="12">
      <c r="M215" s="15"/>
    </row>
    <row r="216" ht="12">
      <c r="M216" s="15"/>
    </row>
    <row r="217" ht="12">
      <c r="M217" s="15"/>
    </row>
    <row r="218" ht="12">
      <c r="M218" s="15"/>
    </row>
    <row r="219" ht="12">
      <c r="M219" s="15"/>
    </row>
    <row r="220" ht="12">
      <c r="M220" s="15"/>
    </row>
    <row r="221" ht="12">
      <c r="M221" s="15"/>
    </row>
    <row r="222" ht="12">
      <c r="M222" s="15"/>
    </row>
    <row r="223" ht="12">
      <c r="M223" s="15"/>
    </row>
    <row r="224" ht="12">
      <c r="M224" s="15"/>
    </row>
    <row r="225" ht="12">
      <c r="M225" s="15"/>
    </row>
    <row r="226" ht="12">
      <c r="M226" s="15"/>
    </row>
    <row r="227" ht="12">
      <c r="M227" s="15"/>
    </row>
    <row r="228" ht="12">
      <c r="M228" s="15"/>
    </row>
    <row r="229" ht="12">
      <c r="M229" s="15"/>
    </row>
    <row r="230" ht="12">
      <c r="M230" s="15"/>
    </row>
    <row r="231" ht="12">
      <c r="M231" s="15"/>
    </row>
    <row r="232" ht="12">
      <c r="M232" s="15"/>
    </row>
    <row r="233" ht="12">
      <c r="M233" s="15"/>
    </row>
    <row r="234" ht="12">
      <c r="M234" s="15"/>
    </row>
    <row r="235" ht="12">
      <c r="M235" s="15"/>
    </row>
    <row r="236" ht="12">
      <c r="M236" s="15"/>
    </row>
    <row r="237" ht="12">
      <c r="M237" s="15"/>
    </row>
    <row r="238" ht="12">
      <c r="M238" s="15"/>
    </row>
    <row r="239" ht="12">
      <c r="M239" s="15"/>
    </row>
    <row r="240" ht="12">
      <c r="M240" s="15"/>
    </row>
    <row r="241" ht="12">
      <c r="M241" s="15"/>
    </row>
    <row r="242" ht="12">
      <c r="M242" s="15"/>
    </row>
    <row r="243" ht="12">
      <c r="M243" s="15"/>
    </row>
    <row r="244" ht="12">
      <c r="M244" s="15"/>
    </row>
    <row r="245" ht="12">
      <c r="M245" s="15"/>
    </row>
    <row r="246" ht="12">
      <c r="M246" s="15"/>
    </row>
    <row r="247" ht="12">
      <c r="M247" s="15"/>
    </row>
    <row r="248" ht="12">
      <c r="M248" s="15"/>
    </row>
    <row r="249" ht="12">
      <c r="M249" s="15"/>
    </row>
    <row r="250" ht="12">
      <c r="M250" s="15"/>
    </row>
    <row r="251" ht="12">
      <c r="M251" s="15"/>
    </row>
    <row r="252" ht="12">
      <c r="M252" s="15"/>
    </row>
    <row r="253" ht="12">
      <c r="M253" s="15"/>
    </row>
    <row r="254" ht="12">
      <c r="M254" s="15"/>
    </row>
    <row r="255" ht="12">
      <c r="M255" s="15"/>
    </row>
    <row r="256" ht="12">
      <c r="M256" s="15"/>
    </row>
    <row r="257" ht="12">
      <c r="M257" s="15"/>
    </row>
    <row r="258" ht="12">
      <c r="M258" s="15"/>
    </row>
    <row r="259" ht="12">
      <c r="M259" s="15"/>
    </row>
    <row r="260" ht="12">
      <c r="M260" s="15"/>
    </row>
    <row r="261" ht="12">
      <c r="M261" s="15"/>
    </row>
    <row r="262" ht="12">
      <c r="M262" s="15"/>
    </row>
    <row r="263" ht="12">
      <c r="M263" s="15"/>
    </row>
    <row r="264" ht="12">
      <c r="M264" s="15"/>
    </row>
    <row r="265" ht="12">
      <c r="M265" s="15"/>
    </row>
    <row r="266" ht="12">
      <c r="M266" s="15"/>
    </row>
    <row r="267" ht="12">
      <c r="M267" s="15"/>
    </row>
    <row r="268" ht="12">
      <c r="M268" s="15"/>
    </row>
    <row r="269" ht="12">
      <c r="M269" s="15"/>
    </row>
    <row r="270" ht="12">
      <c r="M270" s="15"/>
    </row>
    <row r="271" ht="12">
      <c r="M271" s="15"/>
    </row>
    <row r="272" ht="12">
      <c r="M272" s="15"/>
    </row>
    <row r="273" ht="12">
      <c r="M273" s="15"/>
    </row>
    <row r="274" ht="12">
      <c r="M274" s="15"/>
    </row>
    <row r="275" ht="12">
      <c r="M275" s="15"/>
    </row>
    <row r="276" ht="12">
      <c r="M276" s="15"/>
    </row>
    <row r="277" ht="12">
      <c r="M277" s="15"/>
    </row>
    <row r="278" ht="12">
      <c r="M278" s="15"/>
    </row>
    <row r="279" ht="12">
      <c r="M279" s="15"/>
    </row>
    <row r="280" ht="12">
      <c r="M280" s="15"/>
    </row>
    <row r="281" ht="12">
      <c r="M281" s="15"/>
    </row>
    <row r="282" ht="12">
      <c r="M282" s="15"/>
    </row>
    <row r="283" ht="12">
      <c r="M283" s="15"/>
    </row>
    <row r="284" ht="12">
      <c r="M284" s="15"/>
    </row>
    <row r="285" ht="12">
      <c r="M285" s="15"/>
    </row>
    <row r="286" ht="12">
      <c r="M286" s="15"/>
    </row>
    <row r="287" ht="12">
      <c r="M287" s="15"/>
    </row>
    <row r="288" ht="12">
      <c r="M288" s="15"/>
    </row>
    <row r="289" ht="12">
      <c r="M289" s="15"/>
    </row>
    <row r="290" ht="12">
      <c r="M290" s="15"/>
    </row>
    <row r="291" ht="12">
      <c r="M291" s="15"/>
    </row>
    <row r="292" ht="12">
      <c r="M292" s="15"/>
    </row>
    <row r="293" ht="12">
      <c r="M293" s="15"/>
    </row>
    <row r="294" ht="12">
      <c r="M294" s="15"/>
    </row>
    <row r="295" ht="12">
      <c r="M295" s="15"/>
    </row>
    <row r="296" ht="12">
      <c r="M296" s="15"/>
    </row>
    <row r="297" ht="12">
      <c r="M297" s="15"/>
    </row>
    <row r="298" ht="12">
      <c r="M298" s="15"/>
    </row>
    <row r="299" ht="12">
      <c r="M299" s="15"/>
    </row>
    <row r="300" ht="12">
      <c r="M300" s="15"/>
    </row>
    <row r="301" ht="12">
      <c r="M301" s="15"/>
    </row>
    <row r="302" ht="12">
      <c r="M302" s="15"/>
    </row>
    <row r="303" ht="12">
      <c r="M303" s="15"/>
    </row>
    <row r="304" ht="12">
      <c r="M304" s="15"/>
    </row>
    <row r="305" ht="12">
      <c r="M305" s="15"/>
    </row>
    <row r="306" ht="12">
      <c r="M306" s="15"/>
    </row>
    <row r="307" ht="12">
      <c r="M307" s="15"/>
    </row>
    <row r="308" ht="12">
      <c r="M308" s="15"/>
    </row>
    <row r="309" ht="12">
      <c r="M309" s="15"/>
    </row>
    <row r="310" ht="12">
      <c r="M310" s="15"/>
    </row>
    <row r="311" ht="12">
      <c r="M311" s="15"/>
    </row>
    <row r="312" ht="12">
      <c r="M312" s="15"/>
    </row>
    <row r="313" ht="12">
      <c r="M313" s="15"/>
    </row>
    <row r="314" ht="12">
      <c r="M314" s="15"/>
    </row>
    <row r="315" ht="12">
      <c r="M315" s="15"/>
    </row>
    <row r="316" ht="12">
      <c r="M316" s="15"/>
    </row>
    <row r="317" ht="12">
      <c r="M317" s="15"/>
    </row>
    <row r="318" ht="12">
      <c r="M318" s="15"/>
    </row>
    <row r="319" ht="12">
      <c r="M319" s="15"/>
    </row>
    <row r="320" ht="12">
      <c r="M320" s="15"/>
    </row>
    <row r="321" ht="12">
      <c r="M321" s="15"/>
    </row>
    <row r="322" ht="12">
      <c r="M322" s="15"/>
    </row>
    <row r="323" ht="12">
      <c r="M323" s="15"/>
    </row>
    <row r="324" ht="12">
      <c r="M324" s="15"/>
    </row>
    <row r="325" ht="12">
      <c r="M325" s="15"/>
    </row>
    <row r="326" ht="12">
      <c r="M326" s="15"/>
    </row>
    <row r="327" ht="12">
      <c r="M327" s="15"/>
    </row>
    <row r="328" ht="12">
      <c r="M328" s="15"/>
    </row>
    <row r="329" ht="12">
      <c r="M329" s="15"/>
    </row>
    <row r="330" ht="12">
      <c r="M330" s="15"/>
    </row>
    <row r="331" ht="12">
      <c r="M331" s="15"/>
    </row>
    <row r="332" ht="12">
      <c r="M332" s="15"/>
    </row>
    <row r="333" ht="12">
      <c r="M333" s="15"/>
    </row>
    <row r="334" ht="12">
      <c r="M334" s="15"/>
    </row>
    <row r="335" ht="12">
      <c r="M335" s="15"/>
    </row>
    <row r="336" ht="12">
      <c r="M336" s="15"/>
    </row>
    <row r="337" ht="12">
      <c r="M337" s="15"/>
    </row>
    <row r="338" ht="12">
      <c r="M338" s="15"/>
    </row>
    <row r="339" ht="12">
      <c r="M339" s="15"/>
    </row>
    <row r="340" ht="12">
      <c r="M340" s="15"/>
    </row>
    <row r="341" ht="12">
      <c r="M341" s="15"/>
    </row>
    <row r="342" ht="12">
      <c r="M342" s="15"/>
    </row>
    <row r="343" ht="12">
      <c r="M343" s="15"/>
    </row>
    <row r="344" ht="12">
      <c r="M344" s="15"/>
    </row>
    <row r="345" ht="12">
      <c r="M345" s="15"/>
    </row>
    <row r="346" ht="12">
      <c r="M346" s="15"/>
    </row>
    <row r="347" ht="12">
      <c r="M347" s="15"/>
    </row>
    <row r="348" ht="12">
      <c r="M348" s="15"/>
    </row>
    <row r="349" ht="12">
      <c r="M349" s="15"/>
    </row>
    <row r="350" ht="12">
      <c r="M350" s="15"/>
    </row>
    <row r="351" ht="12">
      <c r="M351" s="15"/>
    </row>
    <row r="352" ht="12">
      <c r="M352" s="15"/>
    </row>
    <row r="353" ht="12">
      <c r="M353" s="15"/>
    </row>
    <row r="354" ht="12">
      <c r="M354" s="15"/>
    </row>
    <row r="355" ht="12">
      <c r="M355" s="15"/>
    </row>
    <row r="356" ht="12">
      <c r="M356" s="15"/>
    </row>
    <row r="357" ht="12">
      <c r="M357" s="15"/>
    </row>
    <row r="358" ht="12">
      <c r="M358" s="15"/>
    </row>
    <row r="359" ht="12">
      <c r="M359" s="15"/>
    </row>
    <row r="360" ht="12">
      <c r="M360" s="15"/>
    </row>
    <row r="361" ht="12">
      <c r="M361" s="15"/>
    </row>
    <row r="362" ht="12">
      <c r="M362" s="15"/>
    </row>
    <row r="363" ht="12">
      <c r="M363" s="15"/>
    </row>
    <row r="364" ht="12">
      <c r="M364" s="15"/>
    </row>
    <row r="365" ht="12">
      <c r="M365" s="15"/>
    </row>
    <row r="366" ht="12">
      <c r="M366" s="15"/>
    </row>
    <row r="367" ht="12">
      <c r="M367" s="15"/>
    </row>
    <row r="368" ht="12">
      <c r="M368" s="15"/>
    </row>
    <row r="369" ht="12">
      <c r="M369" s="15"/>
    </row>
    <row r="370" ht="12">
      <c r="M370" s="15"/>
    </row>
    <row r="371" ht="12">
      <c r="M371" s="15"/>
    </row>
    <row r="372" ht="12">
      <c r="M372" s="15"/>
    </row>
    <row r="373" ht="12">
      <c r="M373" s="15"/>
    </row>
    <row r="374" ht="12">
      <c r="M374" s="15"/>
    </row>
    <row r="375" ht="12">
      <c r="M375" s="15"/>
    </row>
    <row r="376" ht="12">
      <c r="M376" s="15"/>
    </row>
    <row r="377" ht="12">
      <c r="M377" s="15"/>
    </row>
    <row r="378" ht="12">
      <c r="M378" s="15"/>
    </row>
    <row r="379" ht="12">
      <c r="M379" s="15"/>
    </row>
    <row r="380" ht="12">
      <c r="M380" s="15"/>
    </row>
    <row r="381" ht="12">
      <c r="M381" s="15"/>
    </row>
    <row r="382" ht="12">
      <c r="M382" s="15"/>
    </row>
    <row r="383" ht="12">
      <c r="M383" s="15"/>
    </row>
    <row r="384" ht="12">
      <c r="M384" s="15"/>
    </row>
    <row r="385" ht="12">
      <c r="M385" s="15"/>
    </row>
    <row r="386" ht="12">
      <c r="M386" s="15"/>
    </row>
    <row r="387" ht="12">
      <c r="M387" s="15"/>
    </row>
    <row r="388" ht="12">
      <c r="M388" s="15"/>
    </row>
    <row r="389" ht="12">
      <c r="M389" s="15"/>
    </row>
    <row r="390" ht="12">
      <c r="M390" s="15"/>
    </row>
    <row r="391" ht="12">
      <c r="M391" s="15"/>
    </row>
    <row r="392" ht="12">
      <c r="M392" s="15"/>
    </row>
    <row r="393" ht="12">
      <c r="M393" s="15"/>
    </row>
    <row r="394" ht="12">
      <c r="M394" s="15"/>
    </row>
    <row r="395" ht="12">
      <c r="M395" s="15"/>
    </row>
    <row r="396" ht="12">
      <c r="M396" s="15"/>
    </row>
    <row r="397" ht="12">
      <c r="M397" s="15"/>
    </row>
    <row r="398" ht="12">
      <c r="M398" s="15"/>
    </row>
    <row r="399" ht="12">
      <c r="M399" s="15"/>
    </row>
    <row r="400" ht="12">
      <c r="M400" s="15"/>
    </row>
    <row r="401" ht="12">
      <c r="M401" s="15"/>
    </row>
    <row r="402" ht="12">
      <c r="M402" s="15"/>
    </row>
    <row r="403" ht="12">
      <c r="M403" s="15"/>
    </row>
    <row r="404" ht="12">
      <c r="M404" s="15"/>
    </row>
    <row r="405" ht="12">
      <c r="M405" s="15"/>
    </row>
    <row r="406" ht="12">
      <c r="M406" s="15"/>
    </row>
    <row r="407" ht="12">
      <c r="M407" s="15"/>
    </row>
    <row r="408" ht="12">
      <c r="M408" s="15"/>
    </row>
    <row r="409" ht="12">
      <c r="M409" s="15"/>
    </row>
    <row r="410" ht="12">
      <c r="M410" s="15"/>
    </row>
    <row r="411" ht="12">
      <c r="M411" s="15"/>
    </row>
    <row r="412" ht="12">
      <c r="M412" s="15"/>
    </row>
    <row r="413" ht="12">
      <c r="M413" s="15"/>
    </row>
    <row r="414" ht="12">
      <c r="M414" s="15"/>
    </row>
    <row r="415" ht="12">
      <c r="M415" s="15"/>
    </row>
    <row r="416" ht="12">
      <c r="M416" s="15"/>
    </row>
    <row r="417" ht="12">
      <c r="M417" s="15"/>
    </row>
    <row r="418" ht="12">
      <c r="M418" s="15"/>
    </row>
    <row r="419" ht="12">
      <c r="M419" s="15"/>
    </row>
    <row r="420" ht="12">
      <c r="M420" s="15"/>
    </row>
    <row r="421" ht="12">
      <c r="M421" s="15"/>
    </row>
    <row r="422" ht="12">
      <c r="M422" s="15"/>
    </row>
    <row r="423" ht="12">
      <c r="M423" s="15"/>
    </row>
    <row r="424" ht="12">
      <c r="M424" s="15"/>
    </row>
    <row r="425" ht="12">
      <c r="M425" s="15"/>
    </row>
    <row r="426" ht="12">
      <c r="M426" s="15"/>
    </row>
    <row r="427" ht="12">
      <c r="M427" s="15"/>
    </row>
    <row r="428" ht="12">
      <c r="M428" s="15"/>
    </row>
    <row r="429" ht="12">
      <c r="M429" s="15"/>
    </row>
    <row r="430" ht="12">
      <c r="M430" s="15"/>
    </row>
    <row r="431" ht="12">
      <c r="M431" s="15"/>
    </row>
    <row r="432" ht="12">
      <c r="M432" s="15"/>
    </row>
    <row r="433" ht="12">
      <c r="M433" s="15"/>
    </row>
    <row r="434" ht="12">
      <c r="M434" s="15"/>
    </row>
    <row r="435" ht="12">
      <c r="M435" s="15"/>
    </row>
    <row r="436" ht="12">
      <c r="M436" s="15"/>
    </row>
    <row r="437" ht="12">
      <c r="M437" s="15"/>
    </row>
    <row r="438" ht="12">
      <c r="M438" s="15"/>
    </row>
    <row r="439" ht="12">
      <c r="M439" s="15"/>
    </row>
    <row r="440" ht="12">
      <c r="M440" s="15"/>
    </row>
    <row r="441" ht="12">
      <c r="M441" s="15"/>
    </row>
    <row r="442" ht="12">
      <c r="M442" s="15"/>
    </row>
    <row r="443" ht="12">
      <c r="M443" s="15"/>
    </row>
    <row r="444" ht="12">
      <c r="M444" s="15"/>
    </row>
    <row r="445" ht="12">
      <c r="M445" s="15"/>
    </row>
    <row r="446" ht="12">
      <c r="M446" s="15"/>
    </row>
    <row r="447" ht="12">
      <c r="M447" s="15"/>
    </row>
    <row r="448" ht="12">
      <c r="M448" s="15"/>
    </row>
    <row r="449" ht="12">
      <c r="M449" s="15"/>
    </row>
    <row r="450" ht="12">
      <c r="M450" s="15"/>
    </row>
    <row r="451" ht="12">
      <c r="M451" s="15"/>
    </row>
    <row r="452" ht="12">
      <c r="M452" s="15"/>
    </row>
    <row r="453" ht="12">
      <c r="M453" s="15"/>
    </row>
    <row r="454" ht="12">
      <c r="M454" s="15"/>
    </row>
    <row r="455" ht="12">
      <c r="M455" s="15"/>
    </row>
    <row r="456" ht="12">
      <c r="M456" s="15"/>
    </row>
    <row r="457" ht="12">
      <c r="M457" s="15"/>
    </row>
    <row r="458" ht="12">
      <c r="M458" s="15"/>
    </row>
    <row r="459" ht="12">
      <c r="M459" s="15"/>
    </row>
    <row r="460" ht="12">
      <c r="M460" s="15"/>
    </row>
    <row r="461" ht="12">
      <c r="M461" s="15"/>
    </row>
    <row r="462" ht="12">
      <c r="M462" s="15"/>
    </row>
    <row r="463" ht="12">
      <c r="M463" s="15"/>
    </row>
    <row r="464" ht="12">
      <c r="M464" s="15"/>
    </row>
    <row r="465" ht="12">
      <c r="M465" s="15"/>
    </row>
    <row r="466" ht="12">
      <c r="M466" s="15"/>
    </row>
    <row r="467" ht="12">
      <c r="M467" s="15"/>
    </row>
    <row r="468" ht="12">
      <c r="M468" s="15"/>
    </row>
    <row r="469" ht="12">
      <c r="M469" s="15"/>
    </row>
    <row r="470" ht="12">
      <c r="M470" s="15"/>
    </row>
    <row r="471" ht="12">
      <c r="M471" s="15"/>
    </row>
    <row r="472" ht="12">
      <c r="M472" s="15"/>
    </row>
    <row r="473" ht="12">
      <c r="M473" s="15"/>
    </row>
    <row r="474" ht="12">
      <c r="M474" s="15"/>
    </row>
    <row r="475" ht="12">
      <c r="M475" s="15"/>
    </row>
    <row r="476" ht="12">
      <c r="M476" s="15"/>
    </row>
    <row r="477" ht="12">
      <c r="M477" s="15"/>
    </row>
    <row r="478" ht="12">
      <c r="M478" s="15"/>
    </row>
    <row r="479" ht="12">
      <c r="M479" s="15"/>
    </row>
    <row r="480" ht="12">
      <c r="M480" s="15"/>
    </row>
    <row r="481" ht="12">
      <c r="M481" s="15"/>
    </row>
    <row r="482" ht="12">
      <c r="M482" s="15"/>
    </row>
    <row r="483" ht="12">
      <c r="M483" s="15"/>
    </row>
    <row r="484" ht="12">
      <c r="M484" s="15"/>
    </row>
    <row r="485" ht="12">
      <c r="M485" s="15"/>
    </row>
    <row r="486" ht="12">
      <c r="M486" s="15"/>
    </row>
    <row r="487" ht="12">
      <c r="M487" s="15"/>
    </row>
    <row r="488" ht="12">
      <c r="M488" s="15"/>
    </row>
    <row r="489" ht="12">
      <c r="M489" s="15"/>
    </row>
    <row r="490" ht="12">
      <c r="M490" s="15"/>
    </row>
    <row r="491" ht="12">
      <c r="M491" s="15"/>
    </row>
    <row r="492" ht="12">
      <c r="M492" s="15"/>
    </row>
    <row r="493" ht="12">
      <c r="M493" s="15"/>
    </row>
    <row r="494" ht="12">
      <c r="M494" s="15"/>
    </row>
    <row r="495" ht="12">
      <c r="M495" s="15"/>
    </row>
    <row r="496" ht="12">
      <c r="M496" s="15"/>
    </row>
    <row r="497" ht="12">
      <c r="M497" s="15"/>
    </row>
    <row r="498" ht="12">
      <c r="M498" s="15"/>
    </row>
    <row r="499" ht="12">
      <c r="M499" s="15"/>
    </row>
    <row r="500" ht="12">
      <c r="M500" s="15"/>
    </row>
    <row r="501" ht="12">
      <c r="M501" s="15"/>
    </row>
    <row r="502" ht="12">
      <c r="M502" s="15"/>
    </row>
    <row r="503" ht="12">
      <c r="M503" s="15"/>
    </row>
    <row r="504" ht="12">
      <c r="M504" s="15"/>
    </row>
    <row r="505" ht="12">
      <c r="M505" s="15"/>
    </row>
    <row r="506" ht="12">
      <c r="M506" s="15"/>
    </row>
    <row r="507" ht="12">
      <c r="M507" s="15"/>
    </row>
    <row r="508" ht="12">
      <c r="M508" s="15"/>
    </row>
    <row r="509" ht="12">
      <c r="M509" s="15"/>
    </row>
    <row r="510" ht="12">
      <c r="M510" s="15"/>
    </row>
    <row r="511" ht="12">
      <c r="M511" s="15"/>
    </row>
    <row r="512" ht="12">
      <c r="M512" s="15"/>
    </row>
    <row r="513" ht="12">
      <c r="M513" s="15"/>
    </row>
    <row r="514" ht="12">
      <c r="M514" s="15"/>
    </row>
    <row r="515" ht="12">
      <c r="M515" s="15"/>
    </row>
    <row r="516" ht="12">
      <c r="M516" s="15"/>
    </row>
    <row r="517" ht="12">
      <c r="M517" s="15"/>
    </row>
    <row r="518" ht="12">
      <c r="M518" s="15"/>
    </row>
    <row r="519" ht="12">
      <c r="M519" s="15"/>
    </row>
    <row r="520" ht="12">
      <c r="M520" s="15"/>
    </row>
    <row r="521" ht="12">
      <c r="M521" s="15"/>
    </row>
    <row r="522" ht="12">
      <c r="M522" s="15"/>
    </row>
    <row r="523" ht="12">
      <c r="M523" s="15"/>
    </row>
    <row r="524" ht="12">
      <c r="M524" s="15"/>
    </row>
    <row r="525" ht="12">
      <c r="M525" s="15"/>
    </row>
    <row r="526" ht="12">
      <c r="M526" s="15"/>
    </row>
    <row r="527" ht="12">
      <c r="M527" s="15"/>
    </row>
    <row r="528" ht="12">
      <c r="M528" s="15"/>
    </row>
    <row r="529" ht="12">
      <c r="M529" s="15"/>
    </row>
    <row r="530" ht="12">
      <c r="M530" s="15"/>
    </row>
    <row r="531" ht="12">
      <c r="M531" s="15"/>
    </row>
    <row r="532" ht="12">
      <c r="M532" s="15"/>
    </row>
    <row r="533" ht="12">
      <c r="M533" s="15"/>
    </row>
    <row r="534" ht="12">
      <c r="M534" s="15"/>
    </row>
  </sheetData>
  <sheetProtection/>
  <mergeCells count="8">
    <mergeCell ref="J36:K36"/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2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PageLayoutView="0" workbookViewId="0" topLeftCell="C15">
      <selection activeCell="L55" sqref="L55"/>
    </sheetView>
  </sheetViews>
  <sheetFormatPr defaultColWidth="10.75390625" defaultRowHeight="12.75"/>
  <cols>
    <col min="1" max="1" width="4.125" style="34" customWidth="1"/>
    <col min="2" max="2" width="31.00390625" style="34" customWidth="1"/>
    <col min="3" max="3" width="9.25390625" style="34" customWidth="1"/>
    <col min="4" max="4" width="10.75390625" style="34" customWidth="1"/>
    <col min="5" max="6" width="9.375" style="34" customWidth="1"/>
    <col min="7" max="7" width="10.125" style="34" customWidth="1"/>
    <col min="8" max="8" width="10.25390625" style="34" customWidth="1"/>
    <col min="9" max="9" width="11.00390625" style="34" customWidth="1"/>
    <col min="10" max="10" width="12.375" style="34" customWidth="1"/>
    <col min="11" max="11" width="9.25390625" style="34" customWidth="1"/>
    <col min="12" max="12" width="10.75390625" style="34" customWidth="1"/>
    <col min="13" max="13" width="9.75390625" style="34" customWidth="1"/>
    <col min="14" max="14" width="8.375" style="34" customWidth="1"/>
    <col min="15" max="15" width="10.75390625" style="34" customWidth="1"/>
    <col min="16" max="16" width="10.00390625" style="34" customWidth="1"/>
    <col min="17" max="17" width="13.125" style="34" customWidth="1"/>
    <col min="18" max="18" width="11.25390625" style="34" customWidth="1"/>
    <col min="19" max="16384" width="10.75390625" style="34" customWidth="1"/>
  </cols>
  <sheetData>
    <row r="1" spans="1:18" ht="12">
      <c r="A1" s="197"/>
      <c r="B1" s="198" t="s">
        <v>521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7"/>
      <c r="N1" s="197"/>
      <c r="O1" s="197"/>
      <c r="P1" s="197"/>
      <c r="Q1" s="197"/>
      <c r="R1" s="197"/>
    </row>
    <row r="2" spans="1:18" ht="16.5" customHeight="1">
      <c r="A2" s="577" t="s">
        <v>382</v>
      </c>
      <c r="B2" s="578"/>
      <c r="C2" s="305"/>
      <c r="D2" s="305"/>
      <c r="E2" s="565" t="str">
        <f>'справка №1-БАЛАНС'!E3</f>
        <v>Еврохолд България АД</v>
      </c>
      <c r="F2" s="590"/>
      <c r="G2" s="590"/>
      <c r="H2" s="305"/>
      <c r="I2" s="203"/>
      <c r="J2" s="203"/>
      <c r="K2" s="203"/>
      <c r="L2" s="203"/>
      <c r="M2" s="578" t="s">
        <v>2</v>
      </c>
      <c r="N2" s="577"/>
      <c r="O2" s="577"/>
      <c r="P2" s="584">
        <f>'справка №1-БАЛАНС'!H3</f>
        <v>175187337</v>
      </c>
      <c r="Q2" s="584"/>
      <c r="R2" s="384"/>
    </row>
    <row r="3" spans="1:18" ht="12">
      <c r="A3" s="577" t="s">
        <v>5</v>
      </c>
      <c r="B3" s="578"/>
      <c r="C3" s="306"/>
      <c r="D3" s="306"/>
      <c r="E3" s="565" t="str">
        <f>'справка №1-БАЛАНС'!E5</f>
        <v>1.1.2014-31.12.2014</v>
      </c>
      <c r="F3" s="591"/>
      <c r="G3" s="591"/>
      <c r="H3" s="205"/>
      <c r="I3" s="205"/>
      <c r="J3" s="205"/>
      <c r="K3" s="205"/>
      <c r="L3" s="205"/>
      <c r="M3" s="585" t="s">
        <v>4</v>
      </c>
      <c r="N3" s="585"/>
      <c r="O3" s="302"/>
      <c r="P3" s="592" t="str">
        <f>'справка №1-БАЛАНС'!H4</f>
        <v> </v>
      </c>
      <c r="Q3" s="592"/>
      <c r="R3" s="383"/>
    </row>
    <row r="4" spans="1:18" ht="12">
      <c r="A4" s="199" t="s">
        <v>522</v>
      </c>
      <c r="B4" s="204"/>
      <c r="C4" s="204"/>
      <c r="D4" s="205"/>
      <c r="E4" s="593"/>
      <c r="F4" s="594"/>
      <c r="G4" s="594"/>
      <c r="H4" s="205"/>
      <c r="I4" s="205"/>
      <c r="J4" s="205"/>
      <c r="K4" s="205"/>
      <c r="L4" s="205"/>
      <c r="M4" s="205"/>
      <c r="N4" s="205"/>
      <c r="O4" s="205"/>
      <c r="P4" s="205"/>
      <c r="Q4" s="200"/>
      <c r="R4" s="200" t="s">
        <v>523</v>
      </c>
    </row>
    <row r="5" spans="1:18" s="68" customFormat="1" ht="30.75" customHeight="1">
      <c r="A5" s="586" t="s">
        <v>462</v>
      </c>
      <c r="B5" s="587"/>
      <c r="C5" s="579" t="s">
        <v>8</v>
      </c>
      <c r="D5" s="210" t="s">
        <v>524</v>
      </c>
      <c r="E5" s="210"/>
      <c r="F5" s="210"/>
      <c r="G5" s="210"/>
      <c r="H5" s="210" t="s">
        <v>525</v>
      </c>
      <c r="I5" s="210"/>
      <c r="J5" s="582" t="s">
        <v>526</v>
      </c>
      <c r="K5" s="210" t="s">
        <v>527</v>
      </c>
      <c r="L5" s="210"/>
      <c r="M5" s="210"/>
      <c r="N5" s="210"/>
      <c r="O5" s="210" t="s">
        <v>525</v>
      </c>
      <c r="P5" s="210"/>
      <c r="Q5" s="582" t="s">
        <v>528</v>
      </c>
      <c r="R5" s="582" t="s">
        <v>529</v>
      </c>
    </row>
    <row r="6" spans="1:18" s="68" customFormat="1" ht="48">
      <c r="A6" s="588"/>
      <c r="B6" s="589"/>
      <c r="C6" s="580"/>
      <c r="D6" s="211" t="s">
        <v>530</v>
      </c>
      <c r="E6" s="211" t="s">
        <v>531</v>
      </c>
      <c r="F6" s="211" t="s">
        <v>532</v>
      </c>
      <c r="G6" s="211" t="s">
        <v>533</v>
      </c>
      <c r="H6" s="211" t="s">
        <v>534</v>
      </c>
      <c r="I6" s="211" t="s">
        <v>535</v>
      </c>
      <c r="J6" s="583"/>
      <c r="K6" s="211" t="s">
        <v>530</v>
      </c>
      <c r="L6" s="211" t="s">
        <v>536</v>
      </c>
      <c r="M6" s="211" t="s">
        <v>537</v>
      </c>
      <c r="N6" s="211" t="s">
        <v>538</v>
      </c>
      <c r="O6" s="211" t="s">
        <v>534</v>
      </c>
      <c r="P6" s="211" t="s">
        <v>535</v>
      </c>
      <c r="Q6" s="583"/>
      <c r="R6" s="583"/>
    </row>
    <row r="7" spans="1:18" s="68" customFormat="1" ht="12">
      <c r="A7" s="213" t="s">
        <v>539</v>
      </c>
      <c r="B7" s="213"/>
      <c r="C7" s="214" t="s">
        <v>15</v>
      </c>
      <c r="D7" s="211">
        <v>1</v>
      </c>
      <c r="E7" s="211">
        <v>2</v>
      </c>
      <c r="F7" s="211">
        <v>3</v>
      </c>
      <c r="G7" s="211">
        <v>4</v>
      </c>
      <c r="H7" s="211">
        <v>5</v>
      </c>
      <c r="I7" s="211">
        <v>6</v>
      </c>
      <c r="J7" s="211">
        <v>7</v>
      </c>
      <c r="K7" s="211">
        <v>8</v>
      </c>
      <c r="L7" s="211">
        <v>9</v>
      </c>
      <c r="M7" s="211">
        <v>10</v>
      </c>
      <c r="N7" s="211">
        <v>11</v>
      </c>
      <c r="O7" s="211">
        <v>12</v>
      </c>
      <c r="P7" s="211">
        <v>13</v>
      </c>
      <c r="Q7" s="211">
        <v>14</v>
      </c>
      <c r="R7" s="211">
        <v>15</v>
      </c>
    </row>
    <row r="8" spans="1:18" ht="27" customHeight="1">
      <c r="A8" s="215" t="s">
        <v>540</v>
      </c>
      <c r="B8" s="216" t="s">
        <v>541</v>
      </c>
      <c r="C8" s="217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</row>
    <row r="9" spans="1:28" ht="12">
      <c r="A9" s="219" t="s">
        <v>542</v>
      </c>
      <c r="B9" s="219" t="s">
        <v>543</v>
      </c>
      <c r="C9" s="220" t="s">
        <v>544</v>
      </c>
      <c r="D9" s="312"/>
      <c r="E9" s="312"/>
      <c r="F9" s="312"/>
      <c r="G9" s="313">
        <f>D9+E9-F9</f>
        <v>0</v>
      </c>
      <c r="H9" s="314"/>
      <c r="I9" s="314"/>
      <c r="J9" s="313">
        <f>G9+H9-I9</f>
        <v>0</v>
      </c>
      <c r="K9" s="314"/>
      <c r="L9" s="314"/>
      <c r="M9" s="314"/>
      <c r="N9" s="313">
        <f>K9+L9-M9</f>
        <v>0</v>
      </c>
      <c r="O9" s="314"/>
      <c r="P9" s="314"/>
      <c r="Q9" s="313">
        <f aca="true" t="shared" si="0" ref="Q9:Q15">N9+O9-P9</f>
        <v>0</v>
      </c>
      <c r="R9" s="313">
        <f aca="true" t="shared" si="1" ref="R9:R15">J9-Q9</f>
        <v>0</v>
      </c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>
      <c r="A10" s="219" t="s">
        <v>545</v>
      </c>
      <c r="B10" s="219" t="s">
        <v>546</v>
      </c>
      <c r="C10" s="220" t="s">
        <v>547</v>
      </c>
      <c r="D10" s="312"/>
      <c r="E10" s="312"/>
      <c r="F10" s="312"/>
      <c r="G10" s="313">
        <f aca="true" t="shared" si="2" ref="G10:G39">D10+E10-F10</f>
        <v>0</v>
      </c>
      <c r="H10" s="314"/>
      <c r="I10" s="314"/>
      <c r="J10" s="313">
        <f aca="true" t="shared" si="3" ref="J10:J39">G10+H10-I10</f>
        <v>0</v>
      </c>
      <c r="K10" s="314"/>
      <c r="L10" s="314"/>
      <c r="M10" s="314"/>
      <c r="N10" s="313">
        <f aca="true" t="shared" si="4" ref="N10:N39">K10+L10-M10</f>
        <v>0</v>
      </c>
      <c r="O10" s="314"/>
      <c r="P10" s="314"/>
      <c r="Q10" s="313">
        <f t="shared" si="0"/>
        <v>0</v>
      </c>
      <c r="R10" s="313">
        <f t="shared" si="1"/>
        <v>0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>
      <c r="A11" s="219" t="s">
        <v>548</v>
      </c>
      <c r="B11" s="219" t="s">
        <v>549</v>
      </c>
      <c r="C11" s="220" t="s">
        <v>550</v>
      </c>
      <c r="D11" s="312"/>
      <c r="E11" s="312"/>
      <c r="F11" s="312"/>
      <c r="G11" s="313">
        <f t="shared" si="2"/>
        <v>0</v>
      </c>
      <c r="H11" s="314"/>
      <c r="I11" s="314"/>
      <c r="J11" s="313">
        <f t="shared" si="3"/>
        <v>0</v>
      </c>
      <c r="K11" s="314"/>
      <c r="L11" s="314"/>
      <c r="M11" s="314"/>
      <c r="N11" s="313">
        <f t="shared" si="4"/>
        <v>0</v>
      </c>
      <c r="O11" s="314"/>
      <c r="P11" s="314"/>
      <c r="Q11" s="313">
        <f t="shared" si="0"/>
        <v>0</v>
      </c>
      <c r="R11" s="313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2">
      <c r="A12" s="219" t="s">
        <v>551</v>
      </c>
      <c r="B12" s="219" t="s">
        <v>552</v>
      </c>
      <c r="C12" s="220" t="s">
        <v>553</v>
      </c>
      <c r="D12" s="312"/>
      <c r="E12" s="312"/>
      <c r="F12" s="312"/>
      <c r="G12" s="313">
        <f t="shared" si="2"/>
        <v>0</v>
      </c>
      <c r="H12" s="314"/>
      <c r="I12" s="314"/>
      <c r="J12" s="313">
        <f t="shared" si="3"/>
        <v>0</v>
      </c>
      <c r="K12" s="314"/>
      <c r="L12" s="314"/>
      <c r="M12" s="314"/>
      <c r="N12" s="313">
        <f t="shared" si="4"/>
        <v>0</v>
      </c>
      <c r="O12" s="314"/>
      <c r="P12" s="314"/>
      <c r="Q12" s="313">
        <f t="shared" si="0"/>
        <v>0</v>
      </c>
      <c r="R12" s="313">
        <f t="shared" si="1"/>
        <v>0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2">
      <c r="A13" s="219" t="s">
        <v>554</v>
      </c>
      <c r="B13" s="219" t="s">
        <v>555</v>
      </c>
      <c r="C13" s="220" t="s">
        <v>556</v>
      </c>
      <c r="D13" s="312">
        <v>16</v>
      </c>
      <c r="E13" s="312"/>
      <c r="F13" s="312"/>
      <c r="G13" s="313">
        <f t="shared" si="2"/>
        <v>16</v>
      </c>
      <c r="H13" s="314"/>
      <c r="I13" s="314"/>
      <c r="J13" s="313">
        <f t="shared" si="3"/>
        <v>16</v>
      </c>
      <c r="K13" s="314">
        <v>6</v>
      </c>
      <c r="L13" s="314">
        <v>4</v>
      </c>
      <c r="M13" s="314"/>
      <c r="N13" s="313">
        <f t="shared" si="4"/>
        <v>10</v>
      </c>
      <c r="O13" s="314"/>
      <c r="P13" s="314"/>
      <c r="Q13" s="313">
        <f t="shared" si="0"/>
        <v>10</v>
      </c>
      <c r="R13" s="313">
        <f t="shared" si="1"/>
        <v>6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>
      <c r="A14" s="219" t="s">
        <v>557</v>
      </c>
      <c r="B14" s="219" t="s">
        <v>558</v>
      </c>
      <c r="C14" s="220" t="s">
        <v>559</v>
      </c>
      <c r="D14" s="312">
        <v>59</v>
      </c>
      <c r="E14" s="312"/>
      <c r="F14" s="312"/>
      <c r="G14" s="313">
        <f t="shared" si="2"/>
        <v>59</v>
      </c>
      <c r="H14" s="314"/>
      <c r="I14" s="314"/>
      <c r="J14" s="313">
        <f t="shared" si="3"/>
        <v>59</v>
      </c>
      <c r="K14" s="314">
        <v>41</v>
      </c>
      <c r="L14" s="314">
        <v>7</v>
      </c>
      <c r="M14" s="314"/>
      <c r="N14" s="313">
        <f t="shared" si="4"/>
        <v>48</v>
      </c>
      <c r="O14" s="314"/>
      <c r="P14" s="314"/>
      <c r="Q14" s="313">
        <f t="shared" si="0"/>
        <v>48</v>
      </c>
      <c r="R14" s="313">
        <f t="shared" si="1"/>
        <v>11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483" customFormat="1" ht="24">
      <c r="A15" s="296" t="s">
        <v>853</v>
      </c>
      <c r="B15" s="227" t="s">
        <v>854</v>
      </c>
      <c r="C15" s="297" t="s">
        <v>855</v>
      </c>
      <c r="D15" s="311">
        <v>0</v>
      </c>
      <c r="E15" s="311"/>
      <c r="F15" s="311"/>
      <c r="G15" s="313">
        <f t="shared" si="2"/>
        <v>0</v>
      </c>
      <c r="H15" s="315"/>
      <c r="I15" s="315"/>
      <c r="J15" s="313">
        <f t="shared" si="3"/>
        <v>0</v>
      </c>
      <c r="K15" s="315">
        <v>0</v>
      </c>
      <c r="L15" s="315"/>
      <c r="M15" s="315"/>
      <c r="N15" s="313">
        <f t="shared" si="4"/>
        <v>0</v>
      </c>
      <c r="O15" s="315"/>
      <c r="P15" s="315"/>
      <c r="Q15" s="313">
        <f t="shared" si="0"/>
        <v>0</v>
      </c>
      <c r="R15" s="313">
        <f t="shared" si="1"/>
        <v>0</v>
      </c>
      <c r="S15" s="482"/>
      <c r="T15" s="482"/>
      <c r="U15" s="482"/>
      <c r="V15" s="482"/>
      <c r="W15" s="482"/>
      <c r="X15" s="482"/>
      <c r="Y15" s="482"/>
      <c r="Z15" s="482"/>
      <c r="AA15" s="482"/>
      <c r="AB15" s="482"/>
    </row>
    <row r="16" spans="1:28" ht="12">
      <c r="A16" s="219" t="s">
        <v>560</v>
      </c>
      <c r="B16" s="114" t="s">
        <v>561</v>
      </c>
      <c r="C16" s="220" t="s">
        <v>562</v>
      </c>
      <c r="D16" s="312">
        <v>0</v>
      </c>
      <c r="E16" s="312"/>
      <c r="F16" s="312"/>
      <c r="G16" s="313">
        <f t="shared" si="2"/>
        <v>0</v>
      </c>
      <c r="H16" s="314"/>
      <c r="I16" s="314"/>
      <c r="J16" s="313">
        <f t="shared" si="3"/>
        <v>0</v>
      </c>
      <c r="K16" s="314">
        <v>0</v>
      </c>
      <c r="L16" s="314"/>
      <c r="M16" s="314"/>
      <c r="N16" s="313">
        <f t="shared" si="4"/>
        <v>0</v>
      </c>
      <c r="O16" s="314"/>
      <c r="P16" s="314"/>
      <c r="Q16" s="313">
        <f aca="true" t="shared" si="5" ref="Q16:Q25">N16+O16-P16</f>
        <v>0</v>
      </c>
      <c r="R16" s="313">
        <f aca="true" t="shared" si="6" ref="R16:R25">J16-Q16</f>
        <v>0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485" customFormat="1" ht="12">
      <c r="A17" s="371"/>
      <c r="B17" s="221" t="s">
        <v>563</v>
      </c>
      <c r="C17" s="222" t="s">
        <v>564</v>
      </c>
      <c r="D17" s="316">
        <f>SUM(D9:D16)</f>
        <v>75</v>
      </c>
      <c r="E17" s="316">
        <f>SUM(E9:E16)</f>
        <v>0</v>
      </c>
      <c r="F17" s="316">
        <f>SUM(F9:F16)</f>
        <v>0</v>
      </c>
      <c r="G17" s="373">
        <f t="shared" si="2"/>
        <v>75</v>
      </c>
      <c r="H17" s="317">
        <f>SUM(H9:H16)</f>
        <v>0</v>
      </c>
      <c r="I17" s="317">
        <f>SUM(I9:I16)</f>
        <v>0</v>
      </c>
      <c r="J17" s="373">
        <f t="shared" si="3"/>
        <v>75</v>
      </c>
      <c r="K17" s="317">
        <f>SUM(K9:K16)</f>
        <v>47</v>
      </c>
      <c r="L17" s="317">
        <f>SUM(L9:L16)</f>
        <v>11</v>
      </c>
      <c r="M17" s="317">
        <f>SUM(M9:M16)</f>
        <v>0</v>
      </c>
      <c r="N17" s="373">
        <f t="shared" si="4"/>
        <v>58</v>
      </c>
      <c r="O17" s="317">
        <f>SUM(O9:O16)</f>
        <v>0</v>
      </c>
      <c r="P17" s="317">
        <f>SUM(P9:P16)</f>
        <v>0</v>
      </c>
      <c r="Q17" s="373">
        <f t="shared" si="5"/>
        <v>58</v>
      </c>
      <c r="R17" s="373">
        <f t="shared" si="6"/>
        <v>17</v>
      </c>
      <c r="S17" s="484"/>
      <c r="T17" s="484"/>
      <c r="U17" s="484"/>
      <c r="V17" s="484"/>
      <c r="W17" s="484"/>
      <c r="X17" s="484"/>
      <c r="Y17" s="484"/>
      <c r="Z17" s="484"/>
      <c r="AA17" s="484"/>
      <c r="AB17" s="484"/>
    </row>
    <row r="18" spans="1:28" ht="12">
      <c r="A18" s="223" t="s">
        <v>565</v>
      </c>
      <c r="B18" s="224" t="s">
        <v>566</v>
      </c>
      <c r="C18" s="222" t="s">
        <v>567</v>
      </c>
      <c r="D18" s="318"/>
      <c r="E18" s="318"/>
      <c r="F18" s="318"/>
      <c r="G18" s="313">
        <f t="shared" si="2"/>
        <v>0</v>
      </c>
      <c r="H18" s="319"/>
      <c r="I18" s="319"/>
      <c r="J18" s="313">
        <f t="shared" si="3"/>
        <v>0</v>
      </c>
      <c r="K18" s="319"/>
      <c r="L18" s="319"/>
      <c r="M18" s="319"/>
      <c r="N18" s="313">
        <f t="shared" si="4"/>
        <v>0</v>
      </c>
      <c r="O18" s="319"/>
      <c r="P18" s="319"/>
      <c r="Q18" s="313">
        <f t="shared" si="5"/>
        <v>0</v>
      </c>
      <c r="R18" s="313">
        <f t="shared" si="6"/>
        <v>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2" customHeight="1">
      <c r="A19" s="225" t="s">
        <v>568</v>
      </c>
      <c r="B19" s="224" t="s">
        <v>569</v>
      </c>
      <c r="C19" s="222" t="s">
        <v>570</v>
      </c>
      <c r="D19" s="318"/>
      <c r="E19" s="318"/>
      <c r="F19" s="318"/>
      <c r="G19" s="313">
        <f t="shared" si="2"/>
        <v>0</v>
      </c>
      <c r="H19" s="319"/>
      <c r="I19" s="319"/>
      <c r="J19" s="313">
        <f t="shared" si="3"/>
        <v>0</v>
      </c>
      <c r="K19" s="319"/>
      <c r="L19" s="319"/>
      <c r="M19" s="319"/>
      <c r="N19" s="313">
        <f t="shared" si="4"/>
        <v>0</v>
      </c>
      <c r="O19" s="319"/>
      <c r="P19" s="319"/>
      <c r="Q19" s="313">
        <f t="shared" si="5"/>
        <v>0</v>
      </c>
      <c r="R19" s="313">
        <f t="shared" si="6"/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2" customHeight="1">
      <c r="A20" s="226" t="s">
        <v>571</v>
      </c>
      <c r="B20" s="216" t="s">
        <v>572</v>
      </c>
      <c r="C20" s="220"/>
      <c r="D20" s="320"/>
      <c r="E20" s="320"/>
      <c r="F20" s="320"/>
      <c r="G20" s="313">
        <f t="shared" si="2"/>
        <v>0</v>
      </c>
      <c r="H20" s="321"/>
      <c r="I20" s="321"/>
      <c r="J20" s="313">
        <f t="shared" si="3"/>
        <v>0</v>
      </c>
      <c r="K20" s="321"/>
      <c r="L20" s="321"/>
      <c r="M20" s="321"/>
      <c r="N20" s="313">
        <f t="shared" si="4"/>
        <v>0</v>
      </c>
      <c r="O20" s="321"/>
      <c r="P20" s="321"/>
      <c r="Q20" s="313">
        <f t="shared" si="5"/>
        <v>0</v>
      </c>
      <c r="R20" s="313">
        <f t="shared" si="6"/>
        <v>0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2">
      <c r="A21" s="219" t="s">
        <v>542</v>
      </c>
      <c r="B21" s="219" t="s">
        <v>573</v>
      </c>
      <c r="C21" s="220" t="s">
        <v>574</v>
      </c>
      <c r="D21" s="312"/>
      <c r="E21" s="312"/>
      <c r="F21" s="312"/>
      <c r="G21" s="313">
        <f t="shared" si="2"/>
        <v>0</v>
      </c>
      <c r="H21" s="314"/>
      <c r="I21" s="314"/>
      <c r="J21" s="313">
        <f t="shared" si="3"/>
        <v>0</v>
      </c>
      <c r="K21" s="314"/>
      <c r="L21" s="314"/>
      <c r="M21" s="314"/>
      <c r="N21" s="313">
        <f t="shared" si="4"/>
        <v>0</v>
      </c>
      <c r="O21" s="314"/>
      <c r="P21" s="314"/>
      <c r="Q21" s="313">
        <f t="shared" si="5"/>
        <v>0</v>
      </c>
      <c r="R21" s="313">
        <f t="shared" si="6"/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2">
      <c r="A22" s="219" t="s">
        <v>545</v>
      </c>
      <c r="B22" s="219" t="s">
        <v>575</v>
      </c>
      <c r="C22" s="220" t="s">
        <v>576</v>
      </c>
      <c r="D22" s="312">
        <v>4</v>
      </c>
      <c r="E22" s="312"/>
      <c r="F22" s="312">
        <v>4</v>
      </c>
      <c r="G22" s="313">
        <f t="shared" si="2"/>
        <v>0</v>
      </c>
      <c r="H22" s="314"/>
      <c r="I22" s="314"/>
      <c r="J22" s="313">
        <f t="shared" si="3"/>
        <v>0</v>
      </c>
      <c r="K22" s="314">
        <v>4</v>
      </c>
      <c r="L22" s="314">
        <v>0</v>
      </c>
      <c r="M22" s="314">
        <v>4</v>
      </c>
      <c r="N22" s="313">
        <f t="shared" si="4"/>
        <v>0</v>
      </c>
      <c r="O22" s="314"/>
      <c r="P22" s="314"/>
      <c r="Q22" s="313">
        <f t="shared" si="5"/>
        <v>0</v>
      </c>
      <c r="R22" s="313">
        <f t="shared" si="6"/>
        <v>0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2">
      <c r="A23" s="227" t="s">
        <v>548</v>
      </c>
      <c r="B23" s="227" t="s">
        <v>577</v>
      </c>
      <c r="C23" s="220" t="s">
        <v>578</v>
      </c>
      <c r="D23" s="312"/>
      <c r="E23" s="312"/>
      <c r="F23" s="312"/>
      <c r="G23" s="313">
        <f t="shared" si="2"/>
        <v>0</v>
      </c>
      <c r="H23" s="314"/>
      <c r="I23" s="314"/>
      <c r="J23" s="313">
        <f t="shared" si="3"/>
        <v>0</v>
      </c>
      <c r="K23" s="314"/>
      <c r="L23" s="314"/>
      <c r="M23" s="314"/>
      <c r="N23" s="313">
        <f t="shared" si="4"/>
        <v>0</v>
      </c>
      <c r="O23" s="314"/>
      <c r="P23" s="314"/>
      <c r="Q23" s="313">
        <f t="shared" si="5"/>
        <v>0</v>
      </c>
      <c r="R23" s="313">
        <f t="shared" si="6"/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">
      <c r="A24" s="219" t="s">
        <v>551</v>
      </c>
      <c r="B24" s="228" t="s">
        <v>561</v>
      </c>
      <c r="C24" s="220" t="s">
        <v>579</v>
      </c>
      <c r="D24" s="312"/>
      <c r="E24" s="312"/>
      <c r="F24" s="312"/>
      <c r="G24" s="313">
        <f t="shared" si="2"/>
        <v>0</v>
      </c>
      <c r="H24" s="314"/>
      <c r="I24" s="314"/>
      <c r="J24" s="313">
        <f t="shared" si="3"/>
        <v>0</v>
      </c>
      <c r="K24" s="314"/>
      <c r="L24" s="314"/>
      <c r="M24" s="314"/>
      <c r="N24" s="313">
        <f t="shared" si="4"/>
        <v>0</v>
      </c>
      <c r="O24" s="314"/>
      <c r="P24" s="314"/>
      <c r="Q24" s="313">
        <f t="shared" si="5"/>
        <v>0</v>
      </c>
      <c r="R24" s="313">
        <f t="shared" si="6"/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485" customFormat="1" ht="12">
      <c r="A25" s="371"/>
      <c r="B25" s="221" t="s">
        <v>834</v>
      </c>
      <c r="C25" s="229" t="s">
        <v>581</v>
      </c>
      <c r="D25" s="322">
        <f>SUM(D21:D24)</f>
        <v>4</v>
      </c>
      <c r="E25" s="322">
        <f aca="true" t="shared" si="7" ref="E25:P25">SUM(E21:E24)</f>
        <v>0</v>
      </c>
      <c r="F25" s="322">
        <f t="shared" si="7"/>
        <v>4</v>
      </c>
      <c r="G25" s="372">
        <f t="shared" si="2"/>
        <v>0</v>
      </c>
      <c r="H25" s="323">
        <f t="shared" si="7"/>
        <v>0</v>
      </c>
      <c r="I25" s="323">
        <f t="shared" si="7"/>
        <v>0</v>
      </c>
      <c r="J25" s="372">
        <f t="shared" si="3"/>
        <v>0</v>
      </c>
      <c r="K25" s="323">
        <f t="shared" si="7"/>
        <v>4</v>
      </c>
      <c r="L25" s="323">
        <f t="shared" si="7"/>
        <v>0</v>
      </c>
      <c r="M25" s="323">
        <f t="shared" si="7"/>
        <v>4</v>
      </c>
      <c r="N25" s="372">
        <f t="shared" si="4"/>
        <v>0</v>
      </c>
      <c r="O25" s="323">
        <f t="shared" si="7"/>
        <v>0</v>
      </c>
      <c r="P25" s="323">
        <f t="shared" si="7"/>
        <v>0</v>
      </c>
      <c r="Q25" s="372">
        <f t="shared" si="5"/>
        <v>0</v>
      </c>
      <c r="R25" s="372">
        <f t="shared" si="6"/>
        <v>0</v>
      </c>
      <c r="S25" s="484"/>
      <c r="T25" s="484"/>
      <c r="U25" s="484"/>
      <c r="V25" s="484"/>
      <c r="W25" s="484"/>
      <c r="X25" s="484"/>
      <c r="Y25" s="484"/>
      <c r="Z25" s="484"/>
      <c r="AA25" s="484"/>
      <c r="AB25" s="484"/>
    </row>
    <row r="26" spans="1:18" ht="24" customHeight="1">
      <c r="A26" s="226" t="s">
        <v>582</v>
      </c>
      <c r="B26" s="230" t="s">
        <v>583</v>
      </c>
      <c r="C26" s="231"/>
      <c r="D26" s="324"/>
      <c r="E26" s="324"/>
      <c r="F26" s="324"/>
      <c r="G26" s="325"/>
      <c r="H26" s="326"/>
      <c r="I26" s="326"/>
      <c r="J26" s="325"/>
      <c r="K26" s="326"/>
      <c r="L26" s="326"/>
      <c r="M26" s="326"/>
      <c r="N26" s="325"/>
      <c r="O26" s="326"/>
      <c r="P26" s="326"/>
      <c r="Q26" s="325"/>
      <c r="R26" s="327"/>
    </row>
    <row r="27" spans="1:28" ht="12">
      <c r="A27" s="219" t="s">
        <v>542</v>
      </c>
      <c r="B27" s="232" t="s">
        <v>848</v>
      </c>
      <c r="C27" s="233" t="s">
        <v>584</v>
      </c>
      <c r="D27" s="328">
        <f>SUM(D28:D31)</f>
        <v>319301</v>
      </c>
      <c r="E27" s="328">
        <f aca="true" t="shared" si="8" ref="E27:P27">SUM(E28:E31)</f>
        <v>0</v>
      </c>
      <c r="F27" s="328">
        <f t="shared" si="8"/>
        <v>0</v>
      </c>
      <c r="G27" s="329">
        <f t="shared" si="2"/>
        <v>319301</v>
      </c>
      <c r="H27" s="330">
        <f t="shared" si="8"/>
        <v>0</v>
      </c>
      <c r="I27" s="330">
        <f t="shared" si="8"/>
        <v>0</v>
      </c>
      <c r="J27" s="329">
        <f t="shared" si="3"/>
        <v>319301</v>
      </c>
      <c r="K27" s="330">
        <f t="shared" si="8"/>
        <v>0</v>
      </c>
      <c r="L27" s="330">
        <f t="shared" si="8"/>
        <v>0</v>
      </c>
      <c r="M27" s="330">
        <f t="shared" si="8"/>
        <v>0</v>
      </c>
      <c r="N27" s="329">
        <f t="shared" si="4"/>
        <v>0</v>
      </c>
      <c r="O27" s="330">
        <f t="shared" si="8"/>
        <v>0</v>
      </c>
      <c r="P27" s="330">
        <f t="shared" si="8"/>
        <v>0</v>
      </c>
      <c r="Q27" s="329">
        <f>N27+O27-P27</f>
        <v>0</v>
      </c>
      <c r="R27" s="329">
        <f>J27-Q27</f>
        <v>319301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2">
      <c r="A28" s="219"/>
      <c r="B28" s="219" t="s">
        <v>106</v>
      </c>
      <c r="C28" s="220" t="s">
        <v>585</v>
      </c>
      <c r="D28" s="312">
        <v>319300</v>
      </c>
      <c r="E28" s="312"/>
      <c r="F28" s="312"/>
      <c r="G28" s="313">
        <f t="shared" si="2"/>
        <v>319300</v>
      </c>
      <c r="H28" s="314"/>
      <c r="I28" s="314"/>
      <c r="J28" s="313">
        <f t="shared" si="3"/>
        <v>319300</v>
      </c>
      <c r="K28" s="331"/>
      <c r="L28" s="331"/>
      <c r="M28" s="331"/>
      <c r="N28" s="313">
        <f t="shared" si="4"/>
        <v>0</v>
      </c>
      <c r="O28" s="331"/>
      <c r="P28" s="331"/>
      <c r="Q28" s="313">
        <f aca="true" t="shared" si="9" ref="Q28:Q39">N28+O28-P28</f>
        <v>0</v>
      </c>
      <c r="R28" s="313">
        <f aca="true" t="shared" si="10" ref="R28:R39">J28-Q28</f>
        <v>319300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2">
      <c r="A29" s="219"/>
      <c r="B29" s="219" t="s">
        <v>108</v>
      </c>
      <c r="C29" s="220" t="s">
        <v>586</v>
      </c>
      <c r="D29" s="312">
        <v>0</v>
      </c>
      <c r="E29" s="312"/>
      <c r="F29" s="312"/>
      <c r="G29" s="313">
        <f t="shared" si="2"/>
        <v>0</v>
      </c>
      <c r="H29" s="331"/>
      <c r="I29" s="331"/>
      <c r="J29" s="313">
        <f t="shared" si="3"/>
        <v>0</v>
      </c>
      <c r="K29" s="331"/>
      <c r="L29" s="331"/>
      <c r="M29" s="331"/>
      <c r="N29" s="313">
        <f t="shared" si="4"/>
        <v>0</v>
      </c>
      <c r="O29" s="331"/>
      <c r="P29" s="331"/>
      <c r="Q29" s="313">
        <f t="shared" si="9"/>
        <v>0</v>
      </c>
      <c r="R29" s="313">
        <f t="shared" si="10"/>
        <v>0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2">
      <c r="A30" s="219"/>
      <c r="B30" s="219" t="s">
        <v>112</v>
      </c>
      <c r="C30" s="220" t="s">
        <v>587</v>
      </c>
      <c r="D30" s="312">
        <v>1</v>
      </c>
      <c r="E30" s="312"/>
      <c r="F30" s="312"/>
      <c r="G30" s="313">
        <f t="shared" si="2"/>
        <v>1</v>
      </c>
      <c r="H30" s="331"/>
      <c r="I30" s="331"/>
      <c r="J30" s="313">
        <f t="shared" si="3"/>
        <v>1</v>
      </c>
      <c r="K30" s="331"/>
      <c r="L30" s="331"/>
      <c r="M30" s="331"/>
      <c r="N30" s="313">
        <f t="shared" si="4"/>
        <v>0</v>
      </c>
      <c r="O30" s="331"/>
      <c r="P30" s="331"/>
      <c r="Q30" s="313">
        <f t="shared" si="9"/>
        <v>0</v>
      </c>
      <c r="R30" s="313">
        <f t="shared" si="10"/>
        <v>1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2">
      <c r="A31" s="219"/>
      <c r="B31" s="219" t="s">
        <v>114</v>
      </c>
      <c r="C31" s="220" t="s">
        <v>588</v>
      </c>
      <c r="D31" s="312">
        <v>0</v>
      </c>
      <c r="E31" s="312"/>
      <c r="F31" s="312"/>
      <c r="G31" s="313">
        <f t="shared" si="2"/>
        <v>0</v>
      </c>
      <c r="H31" s="331"/>
      <c r="I31" s="331"/>
      <c r="J31" s="313">
        <f t="shared" si="3"/>
        <v>0</v>
      </c>
      <c r="K31" s="331"/>
      <c r="L31" s="331"/>
      <c r="M31" s="331"/>
      <c r="N31" s="313">
        <f t="shared" si="4"/>
        <v>0</v>
      </c>
      <c r="O31" s="331"/>
      <c r="P31" s="331"/>
      <c r="Q31" s="313">
        <f t="shared" si="9"/>
        <v>0</v>
      </c>
      <c r="R31" s="313">
        <f t="shared" si="10"/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2">
      <c r="A32" s="219" t="s">
        <v>545</v>
      </c>
      <c r="B32" s="232" t="s">
        <v>589</v>
      </c>
      <c r="C32" s="220" t="s">
        <v>590</v>
      </c>
      <c r="D32" s="320">
        <f>SUM(D33:D36)</f>
        <v>0</v>
      </c>
      <c r="E32" s="320">
        <f aca="true" t="shared" si="11" ref="E32:P32">SUM(E33:E36)</f>
        <v>0</v>
      </c>
      <c r="F32" s="320">
        <f t="shared" si="11"/>
        <v>0</v>
      </c>
      <c r="G32" s="313">
        <f t="shared" si="2"/>
        <v>0</v>
      </c>
      <c r="H32" s="321">
        <f t="shared" si="11"/>
        <v>0</v>
      </c>
      <c r="I32" s="321">
        <f t="shared" si="11"/>
        <v>0</v>
      </c>
      <c r="J32" s="313">
        <f t="shared" si="3"/>
        <v>0</v>
      </c>
      <c r="K32" s="321">
        <f t="shared" si="11"/>
        <v>0</v>
      </c>
      <c r="L32" s="321">
        <f t="shared" si="11"/>
        <v>0</v>
      </c>
      <c r="M32" s="321">
        <f t="shared" si="11"/>
        <v>0</v>
      </c>
      <c r="N32" s="313">
        <f t="shared" si="4"/>
        <v>0</v>
      </c>
      <c r="O32" s="321">
        <f t="shared" si="11"/>
        <v>0</v>
      </c>
      <c r="P32" s="321">
        <f t="shared" si="11"/>
        <v>0</v>
      </c>
      <c r="Q32" s="313">
        <f t="shared" si="9"/>
        <v>0</v>
      </c>
      <c r="R32" s="313">
        <f t="shared" si="10"/>
        <v>0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2">
      <c r="A33" s="219"/>
      <c r="B33" s="234" t="s">
        <v>120</v>
      </c>
      <c r="C33" s="220" t="s">
        <v>591</v>
      </c>
      <c r="D33" s="312"/>
      <c r="E33" s="312"/>
      <c r="F33" s="312"/>
      <c r="G33" s="313">
        <f t="shared" si="2"/>
        <v>0</v>
      </c>
      <c r="H33" s="331"/>
      <c r="I33" s="331"/>
      <c r="J33" s="313">
        <f t="shared" si="3"/>
        <v>0</v>
      </c>
      <c r="K33" s="331"/>
      <c r="L33" s="331"/>
      <c r="M33" s="331"/>
      <c r="N33" s="313">
        <f t="shared" si="4"/>
        <v>0</v>
      </c>
      <c r="O33" s="331"/>
      <c r="P33" s="331"/>
      <c r="Q33" s="313">
        <f t="shared" si="9"/>
        <v>0</v>
      </c>
      <c r="R33" s="313">
        <f t="shared" si="10"/>
        <v>0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2">
      <c r="A34" s="219"/>
      <c r="B34" s="234" t="s">
        <v>592</v>
      </c>
      <c r="C34" s="220" t="s">
        <v>593</v>
      </c>
      <c r="D34" s="312"/>
      <c r="E34" s="312"/>
      <c r="F34" s="312"/>
      <c r="G34" s="313">
        <f t="shared" si="2"/>
        <v>0</v>
      </c>
      <c r="H34" s="331"/>
      <c r="I34" s="331"/>
      <c r="J34" s="313">
        <f t="shared" si="3"/>
        <v>0</v>
      </c>
      <c r="K34" s="331"/>
      <c r="L34" s="331"/>
      <c r="M34" s="331"/>
      <c r="N34" s="313">
        <f t="shared" si="4"/>
        <v>0</v>
      </c>
      <c r="O34" s="331"/>
      <c r="P34" s="331"/>
      <c r="Q34" s="313">
        <f t="shared" si="9"/>
        <v>0</v>
      </c>
      <c r="R34" s="313">
        <f t="shared" si="10"/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2">
      <c r="A35" s="219"/>
      <c r="B35" s="234" t="s">
        <v>594</v>
      </c>
      <c r="C35" s="220" t="s">
        <v>595</v>
      </c>
      <c r="D35" s="312"/>
      <c r="E35" s="312"/>
      <c r="F35" s="312"/>
      <c r="G35" s="313">
        <f t="shared" si="2"/>
        <v>0</v>
      </c>
      <c r="H35" s="331"/>
      <c r="I35" s="331"/>
      <c r="J35" s="313">
        <f t="shared" si="3"/>
        <v>0</v>
      </c>
      <c r="K35" s="331"/>
      <c r="L35" s="331"/>
      <c r="M35" s="331"/>
      <c r="N35" s="313">
        <f t="shared" si="4"/>
        <v>0</v>
      </c>
      <c r="O35" s="331"/>
      <c r="P35" s="331"/>
      <c r="Q35" s="313">
        <f t="shared" si="9"/>
        <v>0</v>
      </c>
      <c r="R35" s="313">
        <f t="shared" si="10"/>
        <v>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24">
      <c r="A36" s="219"/>
      <c r="B36" s="234" t="s">
        <v>596</v>
      </c>
      <c r="C36" s="220" t="s">
        <v>597</v>
      </c>
      <c r="D36" s="312"/>
      <c r="E36" s="312"/>
      <c r="F36" s="312"/>
      <c r="G36" s="313">
        <f t="shared" si="2"/>
        <v>0</v>
      </c>
      <c r="H36" s="331"/>
      <c r="I36" s="331"/>
      <c r="J36" s="313">
        <f t="shared" si="3"/>
        <v>0</v>
      </c>
      <c r="K36" s="331"/>
      <c r="L36" s="331"/>
      <c r="M36" s="331"/>
      <c r="N36" s="313">
        <f t="shared" si="4"/>
        <v>0</v>
      </c>
      <c r="O36" s="331"/>
      <c r="P36" s="331"/>
      <c r="Q36" s="313">
        <f t="shared" si="9"/>
        <v>0</v>
      </c>
      <c r="R36" s="313">
        <f t="shared" si="10"/>
        <v>0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">
      <c r="A37" s="219" t="s">
        <v>548</v>
      </c>
      <c r="B37" s="234" t="s">
        <v>561</v>
      </c>
      <c r="C37" s="220" t="s">
        <v>598</v>
      </c>
      <c r="D37" s="312">
        <v>10</v>
      </c>
      <c r="E37" s="312">
        <v>417</v>
      </c>
      <c r="F37" s="312">
        <v>255</v>
      </c>
      <c r="G37" s="313">
        <f t="shared" si="2"/>
        <v>172</v>
      </c>
      <c r="H37" s="331"/>
      <c r="I37" s="331"/>
      <c r="J37" s="313">
        <f t="shared" si="3"/>
        <v>172</v>
      </c>
      <c r="K37" s="331"/>
      <c r="L37" s="331"/>
      <c r="M37" s="331"/>
      <c r="N37" s="313">
        <f t="shared" si="4"/>
        <v>0</v>
      </c>
      <c r="O37" s="331"/>
      <c r="P37" s="331"/>
      <c r="Q37" s="313">
        <f t="shared" si="9"/>
        <v>0</v>
      </c>
      <c r="R37" s="313">
        <f t="shared" si="10"/>
        <v>172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485" customFormat="1" ht="12">
      <c r="A38" s="371"/>
      <c r="B38" s="221" t="s">
        <v>849</v>
      </c>
      <c r="C38" s="222" t="s">
        <v>600</v>
      </c>
      <c r="D38" s="316">
        <f>D27+D32+D37</f>
        <v>319311</v>
      </c>
      <c r="E38" s="316">
        <f aca="true" t="shared" si="12" ref="E38:P38">E27+E32+E37</f>
        <v>417</v>
      </c>
      <c r="F38" s="316">
        <f t="shared" si="12"/>
        <v>255</v>
      </c>
      <c r="G38" s="373">
        <f t="shared" si="2"/>
        <v>319473</v>
      </c>
      <c r="H38" s="317">
        <f t="shared" si="12"/>
        <v>0</v>
      </c>
      <c r="I38" s="317">
        <f t="shared" si="12"/>
        <v>0</v>
      </c>
      <c r="J38" s="373">
        <f t="shared" si="3"/>
        <v>319473</v>
      </c>
      <c r="K38" s="317">
        <f t="shared" si="12"/>
        <v>0</v>
      </c>
      <c r="L38" s="317">
        <f t="shared" si="12"/>
        <v>0</v>
      </c>
      <c r="M38" s="317">
        <f t="shared" si="12"/>
        <v>0</v>
      </c>
      <c r="N38" s="373">
        <f t="shared" si="4"/>
        <v>0</v>
      </c>
      <c r="O38" s="317">
        <f t="shared" si="12"/>
        <v>0</v>
      </c>
      <c r="P38" s="317">
        <f t="shared" si="12"/>
        <v>0</v>
      </c>
      <c r="Q38" s="373">
        <f t="shared" si="9"/>
        <v>0</v>
      </c>
      <c r="R38" s="373">
        <f t="shared" si="10"/>
        <v>319473</v>
      </c>
      <c r="S38" s="484"/>
      <c r="T38" s="484"/>
      <c r="U38" s="484"/>
      <c r="V38" s="484"/>
      <c r="W38" s="484"/>
      <c r="X38" s="484"/>
      <c r="Y38" s="484"/>
      <c r="Z38" s="484"/>
      <c r="AA38" s="484"/>
      <c r="AB38" s="484"/>
    </row>
    <row r="39" spans="1:28" ht="12">
      <c r="A39" s="223" t="s">
        <v>601</v>
      </c>
      <c r="B39" s="223" t="s">
        <v>602</v>
      </c>
      <c r="C39" s="222" t="s">
        <v>603</v>
      </c>
      <c r="D39" s="332"/>
      <c r="E39" s="332"/>
      <c r="F39" s="332"/>
      <c r="G39" s="313">
        <f t="shared" si="2"/>
        <v>0</v>
      </c>
      <c r="H39" s="332"/>
      <c r="I39" s="332"/>
      <c r="J39" s="313">
        <f t="shared" si="3"/>
        <v>0</v>
      </c>
      <c r="K39" s="332"/>
      <c r="L39" s="332"/>
      <c r="M39" s="332"/>
      <c r="N39" s="313">
        <f t="shared" si="4"/>
        <v>0</v>
      </c>
      <c r="O39" s="332"/>
      <c r="P39" s="332"/>
      <c r="Q39" s="313">
        <f t="shared" si="9"/>
        <v>0</v>
      </c>
      <c r="R39" s="313">
        <f t="shared" si="10"/>
        <v>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">
      <c r="A40" s="219"/>
      <c r="B40" s="223" t="s">
        <v>604</v>
      </c>
      <c r="C40" s="212" t="s">
        <v>605</v>
      </c>
      <c r="D40" s="333">
        <f>D17+D18+D19+D25+D38+D39</f>
        <v>319390</v>
      </c>
      <c r="E40" s="333">
        <f>E17+E18+E19+E25+E38+E39</f>
        <v>417</v>
      </c>
      <c r="F40" s="333">
        <f aca="true" t="shared" si="13" ref="F40:R40">F17+F18+F19+F25+F38+F39</f>
        <v>259</v>
      </c>
      <c r="G40" s="333">
        <f t="shared" si="13"/>
        <v>319548</v>
      </c>
      <c r="H40" s="333">
        <f t="shared" si="13"/>
        <v>0</v>
      </c>
      <c r="I40" s="333">
        <f t="shared" si="13"/>
        <v>0</v>
      </c>
      <c r="J40" s="333">
        <f t="shared" si="13"/>
        <v>319548</v>
      </c>
      <c r="K40" s="333">
        <f t="shared" si="13"/>
        <v>51</v>
      </c>
      <c r="L40" s="333">
        <f t="shared" si="13"/>
        <v>11</v>
      </c>
      <c r="M40" s="333">
        <f t="shared" si="13"/>
        <v>4</v>
      </c>
      <c r="N40" s="333">
        <f t="shared" si="13"/>
        <v>58</v>
      </c>
      <c r="O40" s="333">
        <f t="shared" si="13"/>
        <v>0</v>
      </c>
      <c r="P40" s="333">
        <f t="shared" si="13"/>
        <v>0</v>
      </c>
      <c r="Q40" s="333">
        <f t="shared" si="13"/>
        <v>58</v>
      </c>
      <c r="R40" s="333">
        <f t="shared" si="13"/>
        <v>319490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18" ht="12">
      <c r="A41" s="199"/>
      <c r="B41" s="199"/>
      <c r="C41" s="199"/>
      <c r="D41" s="235"/>
      <c r="E41" s="235"/>
      <c r="F41" s="235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</row>
    <row r="42" spans="1:18" ht="12">
      <c r="A42" s="199"/>
      <c r="B42" s="199" t="s">
        <v>606</v>
      </c>
      <c r="C42" s="199"/>
      <c r="D42" s="206"/>
      <c r="E42" s="206"/>
      <c r="F42" s="206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</row>
    <row r="43" spans="1:18" ht="12">
      <c r="A43" s="199"/>
      <c r="B43" s="199"/>
      <c r="C43" s="199"/>
      <c r="D43" s="206"/>
      <c r="E43" s="206"/>
      <c r="F43" s="206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</row>
    <row r="44" spans="1:18" ht="12">
      <c r="A44" s="199"/>
      <c r="B44" s="207" t="str">
        <f>'справка №1-БАЛАНС'!A98</f>
        <v>Дата на съставяне: 30.3.2015 г.</v>
      </c>
      <c r="C44" s="207"/>
      <c r="D44" s="208"/>
      <c r="E44" s="208"/>
      <c r="F44" s="208"/>
      <c r="G44" s="199"/>
      <c r="H44" s="209" t="s">
        <v>607</v>
      </c>
      <c r="I44" s="209"/>
      <c r="J44" s="209"/>
      <c r="K44" s="581"/>
      <c r="L44" s="581"/>
      <c r="M44" s="581"/>
      <c r="N44" s="581"/>
      <c r="O44" s="577" t="s">
        <v>780</v>
      </c>
      <c r="P44" s="578"/>
      <c r="Q44" s="578"/>
      <c r="R44" s="578"/>
    </row>
    <row r="45" spans="1:18" ht="12">
      <c r="A45" s="197"/>
      <c r="B45" s="197"/>
      <c r="C45" s="197"/>
      <c r="D45" s="486"/>
      <c r="E45" s="486"/>
      <c r="F45" s="486"/>
      <c r="G45" s="197"/>
      <c r="H45" s="197"/>
      <c r="I45" s="286" t="str">
        <f>'справка №1-БАЛАНС'!C99</f>
        <v>            / И. Христов /</v>
      </c>
      <c r="J45" s="380"/>
      <c r="K45" s="197"/>
      <c r="L45" s="197"/>
      <c r="M45" s="197"/>
      <c r="N45" s="197"/>
      <c r="O45" s="567" t="s">
        <v>859</v>
      </c>
      <c r="P45" s="567"/>
      <c r="Q45" s="197"/>
      <c r="R45" s="197"/>
    </row>
    <row r="46" spans="1:18" ht="12">
      <c r="A46" s="197"/>
      <c r="B46" s="197"/>
      <c r="C46" s="197"/>
      <c r="D46" s="486"/>
      <c r="E46" s="486"/>
      <c r="F46" s="486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1:18" ht="12">
      <c r="A47" s="197"/>
      <c r="B47" s="197"/>
      <c r="C47" s="197"/>
      <c r="D47" s="486"/>
      <c r="E47" s="486"/>
      <c r="F47" s="486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1:18" ht="12">
      <c r="A48" s="197"/>
      <c r="B48" s="197"/>
      <c r="C48" s="197"/>
      <c r="D48" s="486"/>
      <c r="E48" s="486"/>
      <c r="F48" s="486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18" ht="12">
      <c r="A49" s="197"/>
      <c r="B49" s="197"/>
      <c r="C49" s="197"/>
      <c r="D49" s="486"/>
      <c r="E49" s="486"/>
      <c r="F49" s="486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18" ht="12">
      <c r="A50" s="197"/>
      <c r="B50" s="197"/>
      <c r="C50" s="197"/>
      <c r="D50" s="486"/>
      <c r="E50" s="486"/>
      <c r="F50" s="486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4:6" ht="12">
      <c r="D51" s="483"/>
      <c r="E51" s="483"/>
      <c r="F51" s="483"/>
    </row>
    <row r="52" spans="4:6" ht="12">
      <c r="D52" s="483"/>
      <c r="E52" s="483"/>
      <c r="F52" s="483"/>
    </row>
    <row r="53" spans="4:6" ht="12">
      <c r="D53" s="483"/>
      <c r="E53" s="483"/>
      <c r="F53" s="483"/>
    </row>
    <row r="54" spans="4:6" ht="12">
      <c r="D54" s="483"/>
      <c r="E54" s="483"/>
      <c r="F54" s="483"/>
    </row>
    <row r="55" spans="4:6" ht="12">
      <c r="D55" s="483"/>
      <c r="E55" s="483"/>
      <c r="F55" s="483"/>
    </row>
    <row r="56" spans="4:6" ht="12">
      <c r="D56" s="483"/>
      <c r="E56" s="483"/>
      <c r="F56" s="483"/>
    </row>
    <row r="57" spans="4:6" ht="12">
      <c r="D57" s="483"/>
      <c r="E57" s="483"/>
      <c r="F57" s="483"/>
    </row>
    <row r="58" spans="4:6" ht="12">
      <c r="D58" s="483"/>
      <c r="E58" s="483"/>
      <c r="F58" s="483"/>
    </row>
    <row r="59" spans="4:6" ht="12">
      <c r="D59" s="483"/>
      <c r="E59" s="483"/>
      <c r="F59" s="483"/>
    </row>
    <row r="60" spans="4:6" ht="12">
      <c r="D60" s="483"/>
      <c r="E60" s="483"/>
      <c r="F60" s="483"/>
    </row>
    <row r="61" spans="4:6" ht="12">
      <c r="D61" s="483"/>
      <c r="E61" s="483"/>
      <c r="F61" s="483"/>
    </row>
    <row r="62" spans="4:6" ht="12">
      <c r="D62" s="483"/>
      <c r="E62" s="483"/>
      <c r="F62" s="483"/>
    </row>
    <row r="63" spans="4:6" ht="12">
      <c r="D63" s="483"/>
      <c r="E63" s="483"/>
      <c r="F63" s="483"/>
    </row>
    <row r="64" spans="4:6" ht="12">
      <c r="D64" s="483"/>
      <c r="E64" s="483"/>
      <c r="F64" s="483"/>
    </row>
    <row r="65" spans="4:6" ht="12">
      <c r="D65" s="483"/>
      <c r="E65" s="483"/>
      <c r="F65" s="483"/>
    </row>
    <row r="66" spans="4:6" ht="12">
      <c r="D66" s="483"/>
      <c r="E66" s="483"/>
      <c r="F66" s="483"/>
    </row>
    <row r="67" spans="4:6" ht="12">
      <c r="D67" s="483"/>
      <c r="E67" s="483"/>
      <c r="F67" s="483"/>
    </row>
    <row r="68" spans="5:6" ht="12">
      <c r="E68" s="483"/>
      <c r="F68" s="483"/>
    </row>
    <row r="69" spans="5:6" ht="12">
      <c r="E69" s="483"/>
      <c r="F69" s="483"/>
    </row>
    <row r="70" spans="5:6" ht="12">
      <c r="E70" s="483"/>
      <c r="F70" s="483"/>
    </row>
    <row r="71" spans="5:6" ht="12">
      <c r="E71" s="483"/>
      <c r="F71" s="483"/>
    </row>
    <row r="72" spans="5:6" ht="12">
      <c r="E72" s="483"/>
      <c r="F72" s="483"/>
    </row>
    <row r="73" spans="5:6" ht="12">
      <c r="E73" s="483"/>
      <c r="F73" s="483"/>
    </row>
    <row r="74" spans="5:6" ht="12">
      <c r="E74" s="483"/>
      <c r="F74" s="483"/>
    </row>
    <row r="75" spans="5:6" ht="12">
      <c r="E75" s="483"/>
      <c r="F75" s="483"/>
    </row>
    <row r="76" spans="5:6" ht="12">
      <c r="E76" s="483"/>
      <c r="F76" s="483"/>
    </row>
    <row r="77" spans="5:6" ht="12">
      <c r="E77" s="483"/>
      <c r="F77" s="483"/>
    </row>
    <row r="78" spans="5:6" ht="12">
      <c r="E78" s="483"/>
      <c r="F78" s="483"/>
    </row>
    <row r="79" spans="5:6" ht="12">
      <c r="E79" s="483"/>
      <c r="F79" s="483"/>
    </row>
    <row r="80" spans="5:6" ht="12">
      <c r="E80" s="483"/>
      <c r="F80" s="483"/>
    </row>
    <row r="81" spans="5:6" ht="12">
      <c r="E81" s="483"/>
      <c r="F81" s="483"/>
    </row>
    <row r="82" spans="5:6" ht="12">
      <c r="E82" s="483"/>
      <c r="F82" s="483"/>
    </row>
    <row r="83" spans="5:6" ht="12">
      <c r="E83" s="483"/>
      <c r="F83" s="483"/>
    </row>
    <row r="84" spans="5:6" ht="12">
      <c r="E84" s="483"/>
      <c r="F84" s="483"/>
    </row>
    <row r="85" spans="5:6" ht="12">
      <c r="E85" s="483"/>
      <c r="F85" s="483"/>
    </row>
    <row r="86" spans="5:6" ht="12">
      <c r="E86" s="483"/>
      <c r="F86" s="483"/>
    </row>
    <row r="87" spans="5:6" ht="12">
      <c r="E87" s="483"/>
      <c r="F87" s="483"/>
    </row>
    <row r="88" spans="5:6" ht="12">
      <c r="E88" s="483"/>
      <c r="F88" s="483"/>
    </row>
    <row r="89" spans="5:6" ht="12">
      <c r="E89" s="483"/>
      <c r="F89" s="483"/>
    </row>
    <row r="90" spans="5:6" ht="12">
      <c r="E90" s="483"/>
      <c r="F90" s="483"/>
    </row>
    <row r="91" spans="5:6" ht="12">
      <c r="E91" s="483"/>
      <c r="F91" s="483"/>
    </row>
    <row r="92" spans="5:6" ht="12">
      <c r="E92" s="483"/>
      <c r="F92" s="483"/>
    </row>
    <row r="93" spans="5:6" ht="12">
      <c r="E93" s="483"/>
      <c r="F93" s="483"/>
    </row>
    <row r="94" spans="5:6" ht="12">
      <c r="E94" s="483"/>
      <c r="F94" s="483"/>
    </row>
    <row r="95" spans="5:6" ht="12">
      <c r="E95" s="483"/>
      <c r="F95" s="483"/>
    </row>
    <row r="96" spans="5:6" ht="12">
      <c r="E96" s="483"/>
      <c r="F96" s="483"/>
    </row>
    <row r="97" spans="5:6" ht="12">
      <c r="E97" s="483"/>
      <c r="F97" s="483"/>
    </row>
    <row r="98" spans="5:6" ht="12">
      <c r="E98" s="483"/>
      <c r="F98" s="483"/>
    </row>
    <row r="99" spans="5:6" ht="12">
      <c r="E99" s="483"/>
      <c r="F99" s="483"/>
    </row>
    <row r="100" spans="5:6" ht="12">
      <c r="E100" s="483"/>
      <c r="F100" s="483"/>
    </row>
    <row r="101" spans="5:6" ht="12">
      <c r="E101" s="483"/>
      <c r="F101" s="483"/>
    </row>
    <row r="102" spans="5:6" ht="12">
      <c r="E102" s="483"/>
      <c r="F102" s="483"/>
    </row>
    <row r="103" spans="5:6" ht="12">
      <c r="E103" s="483"/>
      <c r="F103" s="483"/>
    </row>
    <row r="104" spans="5:6" ht="12">
      <c r="E104" s="483"/>
      <c r="F104" s="483"/>
    </row>
    <row r="105" spans="5:6" ht="12">
      <c r="E105" s="483"/>
      <c r="F105" s="483"/>
    </row>
    <row r="106" spans="5:6" ht="12">
      <c r="E106" s="483"/>
      <c r="F106" s="483"/>
    </row>
    <row r="107" spans="5:6" ht="12">
      <c r="E107" s="483"/>
      <c r="F107" s="483"/>
    </row>
    <row r="108" spans="5:6" ht="12">
      <c r="E108" s="483"/>
      <c r="F108" s="483"/>
    </row>
    <row r="109" spans="5:6" ht="12">
      <c r="E109" s="483"/>
      <c r="F109" s="483"/>
    </row>
    <row r="110" spans="5:6" ht="12">
      <c r="E110" s="483"/>
      <c r="F110" s="483"/>
    </row>
    <row r="111" spans="5:6" ht="12">
      <c r="E111" s="483"/>
      <c r="F111" s="483"/>
    </row>
    <row r="112" spans="5:6" ht="12">
      <c r="E112" s="483"/>
      <c r="F112" s="483"/>
    </row>
    <row r="113" spans="5:6" ht="12">
      <c r="E113" s="483"/>
      <c r="F113" s="483"/>
    </row>
    <row r="114" spans="5:6" ht="12">
      <c r="E114" s="483"/>
      <c r="F114" s="483"/>
    </row>
    <row r="115" spans="5:6" ht="12">
      <c r="E115" s="483"/>
      <c r="F115" s="483"/>
    </row>
    <row r="116" spans="5:6" ht="12">
      <c r="E116" s="483"/>
      <c r="F116" s="483"/>
    </row>
    <row r="117" spans="5:6" ht="12">
      <c r="E117" s="483"/>
      <c r="F117" s="483"/>
    </row>
    <row r="118" spans="5:6" ht="12">
      <c r="E118" s="483"/>
      <c r="F118" s="483"/>
    </row>
    <row r="119" spans="5:6" ht="12">
      <c r="E119" s="483"/>
      <c r="F119" s="483"/>
    </row>
    <row r="120" spans="5:6" ht="12">
      <c r="E120" s="483"/>
      <c r="F120" s="483"/>
    </row>
    <row r="121" spans="5:6" ht="12">
      <c r="E121" s="483"/>
      <c r="F121" s="483"/>
    </row>
    <row r="122" spans="5:6" ht="12">
      <c r="E122" s="483"/>
      <c r="F122" s="483"/>
    </row>
    <row r="123" spans="5:6" ht="12">
      <c r="E123" s="483"/>
      <c r="F123" s="483"/>
    </row>
    <row r="124" spans="5:6" ht="12">
      <c r="E124" s="483"/>
      <c r="F124" s="483"/>
    </row>
    <row r="125" spans="5:6" ht="12">
      <c r="E125" s="483"/>
      <c r="F125" s="483"/>
    </row>
    <row r="126" spans="5:6" ht="12">
      <c r="E126" s="483"/>
      <c r="F126" s="483"/>
    </row>
    <row r="127" spans="5:6" ht="12">
      <c r="E127" s="483"/>
      <c r="F127" s="483"/>
    </row>
    <row r="128" spans="5:6" ht="12">
      <c r="E128" s="483"/>
      <c r="F128" s="483"/>
    </row>
    <row r="129" spans="5:6" ht="12">
      <c r="E129" s="483"/>
      <c r="F129" s="483"/>
    </row>
    <row r="130" spans="5:6" ht="12">
      <c r="E130" s="483"/>
      <c r="F130" s="483"/>
    </row>
    <row r="131" spans="5:6" ht="12">
      <c r="E131" s="483"/>
      <c r="F131" s="483"/>
    </row>
    <row r="132" spans="5:6" ht="12">
      <c r="E132" s="483"/>
      <c r="F132" s="483"/>
    </row>
    <row r="133" spans="5:6" ht="12">
      <c r="E133" s="483"/>
      <c r="F133" s="483"/>
    </row>
    <row r="134" spans="5:6" ht="12">
      <c r="E134" s="483"/>
      <c r="F134" s="483"/>
    </row>
    <row r="135" spans="5:6" ht="12">
      <c r="E135" s="483"/>
      <c r="F135" s="483"/>
    </row>
    <row r="136" spans="5:6" ht="12">
      <c r="E136" s="483"/>
      <c r="F136" s="483"/>
    </row>
    <row r="137" spans="5:6" ht="12">
      <c r="E137" s="483"/>
      <c r="F137" s="483"/>
    </row>
    <row r="138" spans="5:6" ht="12">
      <c r="E138" s="483"/>
      <c r="F138" s="483"/>
    </row>
    <row r="139" spans="5:6" ht="12">
      <c r="E139" s="483"/>
      <c r="F139" s="483"/>
    </row>
    <row r="140" spans="5:6" ht="12">
      <c r="E140" s="483"/>
      <c r="F140" s="483"/>
    </row>
    <row r="141" spans="5:6" ht="12">
      <c r="E141" s="483"/>
      <c r="F141" s="483"/>
    </row>
    <row r="142" spans="5:6" ht="12">
      <c r="E142" s="483"/>
      <c r="F142" s="483"/>
    </row>
    <row r="143" spans="5:6" ht="12">
      <c r="E143" s="483"/>
      <c r="F143" s="483"/>
    </row>
    <row r="144" spans="5:6" ht="12">
      <c r="E144" s="483"/>
      <c r="F144" s="483"/>
    </row>
    <row r="145" spans="5:6" ht="12">
      <c r="E145" s="483"/>
      <c r="F145" s="483"/>
    </row>
    <row r="146" spans="5:6" ht="12">
      <c r="E146" s="483"/>
      <c r="F146" s="483"/>
    </row>
    <row r="147" spans="5:6" ht="12">
      <c r="E147" s="483"/>
      <c r="F147" s="483"/>
    </row>
    <row r="148" spans="5:6" ht="12">
      <c r="E148" s="483"/>
      <c r="F148" s="483"/>
    </row>
    <row r="149" spans="5:6" ht="12">
      <c r="E149" s="483"/>
      <c r="F149" s="483"/>
    </row>
    <row r="150" spans="5:6" ht="12">
      <c r="E150" s="483"/>
      <c r="F150" s="483"/>
    </row>
    <row r="151" spans="5:6" ht="12">
      <c r="E151" s="483"/>
      <c r="F151" s="483"/>
    </row>
    <row r="152" spans="5:6" ht="12">
      <c r="E152" s="483"/>
      <c r="F152" s="483"/>
    </row>
    <row r="153" spans="5:6" ht="12">
      <c r="E153" s="483"/>
      <c r="F153" s="483"/>
    </row>
    <row r="154" spans="5:6" ht="12">
      <c r="E154" s="483"/>
      <c r="F154" s="483"/>
    </row>
    <row r="155" spans="5:6" ht="12">
      <c r="E155" s="483"/>
      <c r="F155" s="483"/>
    </row>
    <row r="156" spans="5:6" ht="12">
      <c r="E156" s="483"/>
      <c r="F156" s="483"/>
    </row>
    <row r="157" spans="5:6" ht="12">
      <c r="E157" s="483"/>
      <c r="F157" s="483"/>
    </row>
    <row r="158" spans="5:6" ht="12">
      <c r="E158" s="483"/>
      <c r="F158" s="483"/>
    </row>
    <row r="159" spans="5:6" ht="12">
      <c r="E159" s="483"/>
      <c r="F159" s="483"/>
    </row>
    <row r="160" spans="5:6" ht="12">
      <c r="E160" s="483"/>
      <c r="F160" s="483"/>
    </row>
    <row r="161" spans="5:6" ht="12">
      <c r="E161" s="483"/>
      <c r="F161" s="483"/>
    </row>
    <row r="162" spans="5:6" ht="12">
      <c r="E162" s="483"/>
      <c r="F162" s="483"/>
    </row>
    <row r="163" spans="5:6" ht="12">
      <c r="E163" s="483"/>
      <c r="F163" s="483"/>
    </row>
    <row r="164" spans="5:6" ht="12">
      <c r="E164" s="483"/>
      <c r="F164" s="483"/>
    </row>
    <row r="165" spans="5:6" ht="12">
      <c r="E165" s="483"/>
      <c r="F165" s="483"/>
    </row>
    <row r="166" spans="5:6" ht="12">
      <c r="E166" s="483"/>
      <c r="F166" s="483"/>
    </row>
    <row r="167" spans="5:6" ht="12">
      <c r="E167" s="483"/>
      <c r="F167" s="483"/>
    </row>
    <row r="168" spans="5:6" ht="12">
      <c r="E168" s="483"/>
      <c r="F168" s="483"/>
    </row>
    <row r="169" spans="5:6" ht="12">
      <c r="E169" s="483"/>
      <c r="F169" s="483"/>
    </row>
    <row r="170" spans="5:6" ht="12">
      <c r="E170" s="483"/>
      <c r="F170" s="483"/>
    </row>
    <row r="171" spans="5:6" ht="12">
      <c r="E171" s="483"/>
      <c r="F171" s="483"/>
    </row>
    <row r="172" spans="5:6" ht="12">
      <c r="E172" s="483"/>
      <c r="F172" s="483"/>
    </row>
    <row r="173" spans="5:6" ht="12">
      <c r="E173" s="483"/>
      <c r="F173" s="483"/>
    </row>
    <row r="174" spans="5:6" ht="12">
      <c r="E174" s="483"/>
      <c r="F174" s="483"/>
    </row>
    <row r="175" spans="5:6" ht="12">
      <c r="E175" s="483"/>
      <c r="F175" s="483"/>
    </row>
    <row r="176" spans="5:6" ht="12">
      <c r="E176" s="483"/>
      <c r="F176" s="483"/>
    </row>
    <row r="177" spans="5:6" ht="12">
      <c r="E177" s="483"/>
      <c r="F177" s="483"/>
    </row>
    <row r="178" spans="5:6" ht="12">
      <c r="E178" s="483"/>
      <c r="F178" s="483"/>
    </row>
    <row r="179" spans="5:6" ht="12">
      <c r="E179" s="483"/>
      <c r="F179" s="483"/>
    </row>
    <row r="180" spans="5:6" ht="12">
      <c r="E180" s="483"/>
      <c r="F180" s="483"/>
    </row>
    <row r="181" spans="5:6" ht="12">
      <c r="E181" s="483"/>
      <c r="F181" s="483"/>
    </row>
    <row r="182" spans="5:6" ht="12">
      <c r="E182" s="483"/>
      <c r="F182" s="483"/>
    </row>
    <row r="183" spans="5:6" ht="12">
      <c r="E183" s="483"/>
      <c r="F183" s="483"/>
    </row>
    <row r="184" spans="5:6" ht="12">
      <c r="E184" s="483"/>
      <c r="F184" s="483"/>
    </row>
    <row r="185" spans="5:6" ht="12">
      <c r="E185" s="483"/>
      <c r="F185" s="483"/>
    </row>
    <row r="186" spans="5:6" ht="12">
      <c r="E186" s="483"/>
      <c r="F186" s="483"/>
    </row>
    <row r="187" spans="5:6" ht="12">
      <c r="E187" s="483"/>
      <c r="F187" s="483"/>
    </row>
    <row r="188" spans="5:6" ht="12">
      <c r="E188" s="483"/>
      <c r="F188" s="483"/>
    </row>
    <row r="189" spans="5:6" ht="12">
      <c r="E189" s="483"/>
      <c r="F189" s="483"/>
    </row>
    <row r="190" spans="5:6" ht="12">
      <c r="E190" s="483"/>
      <c r="F190" s="483"/>
    </row>
    <row r="191" spans="5:6" ht="12">
      <c r="E191" s="483"/>
      <c r="F191" s="483"/>
    </row>
    <row r="192" spans="5:6" ht="12">
      <c r="E192" s="483"/>
      <c r="F192" s="483"/>
    </row>
    <row r="193" spans="5:6" ht="12">
      <c r="E193" s="483"/>
      <c r="F193" s="483"/>
    </row>
    <row r="194" spans="5:6" ht="12">
      <c r="E194" s="483"/>
      <c r="F194" s="483"/>
    </row>
    <row r="195" spans="5:6" ht="12">
      <c r="E195" s="483"/>
      <c r="F195" s="483"/>
    </row>
    <row r="196" spans="5:6" ht="12">
      <c r="E196" s="483"/>
      <c r="F196" s="483"/>
    </row>
    <row r="197" spans="5:6" ht="12">
      <c r="E197" s="483"/>
      <c r="F197" s="483"/>
    </row>
    <row r="198" spans="5:6" ht="12">
      <c r="E198" s="483"/>
      <c r="F198" s="483"/>
    </row>
    <row r="199" spans="5:6" ht="12">
      <c r="E199" s="483"/>
      <c r="F199" s="483"/>
    </row>
    <row r="200" spans="5:6" ht="12">
      <c r="E200" s="483"/>
      <c r="F200" s="483"/>
    </row>
    <row r="201" spans="5:6" ht="12">
      <c r="E201" s="483"/>
      <c r="F201" s="483"/>
    </row>
    <row r="202" spans="5:6" ht="12">
      <c r="E202" s="483"/>
      <c r="F202" s="483"/>
    </row>
    <row r="203" spans="5:6" ht="12">
      <c r="E203" s="483"/>
      <c r="F203" s="483"/>
    </row>
    <row r="204" spans="5:6" ht="12">
      <c r="E204" s="483"/>
      <c r="F204" s="483"/>
    </row>
    <row r="205" spans="5:6" ht="12">
      <c r="E205" s="483"/>
      <c r="F205" s="483"/>
    </row>
    <row r="206" spans="5:6" ht="12">
      <c r="E206" s="483"/>
      <c r="F206" s="483"/>
    </row>
    <row r="207" spans="5:6" ht="12">
      <c r="E207" s="483"/>
      <c r="F207" s="483"/>
    </row>
    <row r="208" spans="5:6" ht="12">
      <c r="E208" s="483"/>
      <c r="F208" s="483"/>
    </row>
    <row r="209" spans="5:6" ht="12">
      <c r="E209" s="483"/>
      <c r="F209" s="483"/>
    </row>
    <row r="210" spans="5:6" ht="12">
      <c r="E210" s="483"/>
      <c r="F210" s="483"/>
    </row>
    <row r="211" spans="5:6" ht="12">
      <c r="E211" s="483"/>
      <c r="F211" s="483"/>
    </row>
    <row r="212" spans="5:6" ht="12">
      <c r="E212" s="483"/>
      <c r="F212" s="483"/>
    </row>
    <row r="213" spans="5:6" ht="12">
      <c r="E213" s="483"/>
      <c r="F213" s="483"/>
    </row>
    <row r="214" spans="5:6" ht="12">
      <c r="E214" s="483"/>
      <c r="F214" s="483"/>
    </row>
    <row r="215" spans="5:6" ht="12">
      <c r="E215" s="483"/>
      <c r="F215" s="483"/>
    </row>
    <row r="216" spans="5:6" ht="12">
      <c r="E216" s="483"/>
      <c r="F216" s="483"/>
    </row>
    <row r="217" spans="5:6" ht="12">
      <c r="E217" s="483"/>
      <c r="F217" s="483"/>
    </row>
    <row r="218" spans="5:6" ht="12">
      <c r="E218" s="483"/>
      <c r="F218" s="483"/>
    </row>
    <row r="219" spans="5:6" ht="12">
      <c r="E219" s="483"/>
      <c r="F219" s="483"/>
    </row>
    <row r="220" spans="5:6" ht="12">
      <c r="E220" s="483"/>
      <c r="F220" s="483"/>
    </row>
    <row r="221" spans="5:6" ht="12">
      <c r="E221" s="483"/>
      <c r="F221" s="483"/>
    </row>
    <row r="222" spans="5:6" ht="12">
      <c r="E222" s="483"/>
      <c r="F222" s="483"/>
    </row>
    <row r="223" spans="5:6" ht="12">
      <c r="E223" s="483"/>
      <c r="F223" s="483"/>
    </row>
    <row r="224" spans="5:6" ht="12">
      <c r="E224" s="483"/>
      <c r="F224" s="483"/>
    </row>
    <row r="225" spans="5:6" ht="12">
      <c r="E225" s="483"/>
      <c r="F225" s="483"/>
    </row>
    <row r="226" spans="5:6" ht="12">
      <c r="E226" s="483"/>
      <c r="F226" s="483"/>
    </row>
    <row r="227" spans="5:6" ht="12">
      <c r="E227" s="483"/>
      <c r="F227" s="483"/>
    </row>
    <row r="228" spans="5:6" ht="12">
      <c r="E228" s="483"/>
      <c r="F228" s="483"/>
    </row>
    <row r="229" spans="5:6" ht="12">
      <c r="E229" s="483"/>
      <c r="F229" s="483"/>
    </row>
    <row r="230" spans="5:6" ht="12">
      <c r="E230" s="483"/>
      <c r="F230" s="483"/>
    </row>
    <row r="231" spans="5:6" ht="12">
      <c r="E231" s="483"/>
      <c r="F231" s="483"/>
    </row>
    <row r="232" spans="5:6" ht="12">
      <c r="E232" s="483"/>
      <c r="F232" s="483"/>
    </row>
  </sheetData>
  <sheetProtection/>
  <mergeCells count="17">
    <mergeCell ref="M2:O2"/>
    <mergeCell ref="P2:Q2"/>
    <mergeCell ref="M3:N3"/>
    <mergeCell ref="A5:B6"/>
    <mergeCell ref="A2:B2"/>
    <mergeCell ref="A3:B3"/>
    <mergeCell ref="E2:G2"/>
    <mergeCell ref="E3:G3"/>
    <mergeCell ref="P3:Q3"/>
    <mergeCell ref="E4:G4"/>
    <mergeCell ref="O45:P45"/>
    <mergeCell ref="O44:R44"/>
    <mergeCell ref="C5:C6"/>
    <mergeCell ref="K44:N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15"/>
  <sheetViews>
    <sheetView zoomScalePageLayoutView="0" workbookViewId="0" topLeftCell="A87">
      <selection activeCell="D97" sqref="D97:E97"/>
    </sheetView>
  </sheetViews>
  <sheetFormatPr defaultColWidth="9.00390625" defaultRowHeight="12.75"/>
  <cols>
    <col min="1" max="1" width="47.25390625" style="34" customWidth="1"/>
    <col min="2" max="2" width="11.875" style="70" customWidth="1"/>
    <col min="3" max="3" width="13.375" style="34" customWidth="1"/>
    <col min="4" max="4" width="12.375" style="34" customWidth="1"/>
    <col min="5" max="5" width="11.625" style="34" bestFit="1" customWidth="1"/>
    <col min="6" max="6" width="12.625" style="34" bestFit="1" customWidth="1"/>
    <col min="7" max="26" width="10.75390625" style="34" customWidth="1"/>
    <col min="27" max="16384" width="9.125" style="34" customWidth="1"/>
  </cols>
  <sheetData>
    <row r="1" spans="1:6" ht="24" customHeight="1">
      <c r="A1" s="598" t="s">
        <v>608</v>
      </c>
      <c r="B1" s="598"/>
      <c r="C1" s="598"/>
      <c r="D1" s="598"/>
      <c r="E1" s="598"/>
      <c r="F1" s="560"/>
    </row>
    <row r="2" spans="1:6" ht="12">
      <c r="A2" s="264"/>
      <c r="B2" s="265"/>
      <c r="C2" s="266"/>
      <c r="E2" s="487"/>
      <c r="F2" s="66"/>
    </row>
    <row r="3" spans="1:15" ht="13.5" customHeight="1">
      <c r="A3" s="599" t="str">
        <f>"Име на отчитащото се предприятие:"&amp;"           "&amp;'справка №1-БАЛАНС'!E3</f>
        <v>Име на отчитащото се предприятие:           Еврохолд България АД</v>
      </c>
      <c r="B3" s="599"/>
      <c r="C3" s="384" t="s">
        <v>2</v>
      </c>
      <c r="E3" s="384">
        <f>'справка №1-БАЛАНС'!H3</f>
        <v>175187337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">
      <c r="A4" s="600" t="str">
        <f>"Отчетен период:"&amp;"           "&amp;'справка №1-БАЛАНС'!E5</f>
        <v>Отчетен период:           1.1.2014-31.12.2014</v>
      </c>
      <c r="B4" s="600"/>
      <c r="C4" s="383" t="s">
        <v>4</v>
      </c>
      <c r="D4" s="383"/>
      <c r="E4" s="384" t="str">
        <f>'справка №1-БАЛАНС'!H4</f>
        <v> 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6" ht="12.75" customHeight="1">
      <c r="A5" s="267" t="s">
        <v>609</v>
      </c>
      <c r="B5" s="268"/>
      <c r="C5" s="269"/>
      <c r="D5" s="269"/>
      <c r="E5" s="270" t="s">
        <v>610</v>
      </c>
      <c r="F5" s="67"/>
    </row>
    <row r="6" spans="1:14" s="68" customFormat="1" ht="24">
      <c r="A6" s="241" t="s">
        <v>462</v>
      </c>
      <c r="B6" s="242" t="s">
        <v>8</v>
      </c>
      <c r="C6" s="546" t="s">
        <v>611</v>
      </c>
      <c r="D6" s="81" t="s">
        <v>612</v>
      </c>
      <c r="E6" s="81"/>
      <c r="F6" s="84"/>
      <c r="G6" s="85"/>
      <c r="H6" s="85"/>
      <c r="I6" s="85"/>
      <c r="J6" s="85"/>
      <c r="K6" s="85"/>
      <c r="L6" s="85"/>
      <c r="M6" s="85"/>
      <c r="N6" s="85"/>
    </row>
    <row r="7" spans="1:15" s="68" customFormat="1" ht="12">
      <c r="A7" s="241"/>
      <c r="B7" s="243"/>
      <c r="C7" s="546"/>
      <c r="D7" s="244" t="s">
        <v>613</v>
      </c>
      <c r="E7" s="86" t="s">
        <v>614</v>
      </c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s="68" customFormat="1" ht="12">
      <c r="A8" s="81" t="s">
        <v>14</v>
      </c>
      <c r="B8" s="243" t="s">
        <v>15</v>
      </c>
      <c r="C8" s="81">
        <v>1</v>
      </c>
      <c r="D8" s="81">
        <v>2</v>
      </c>
      <c r="E8" s="81">
        <v>3</v>
      </c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6" ht="12">
      <c r="A9" s="244" t="s">
        <v>615</v>
      </c>
      <c r="B9" s="245" t="s">
        <v>616</v>
      </c>
      <c r="C9" s="334">
        <v>0</v>
      </c>
      <c r="D9" s="334"/>
      <c r="E9" s="313">
        <v>0</v>
      </c>
      <c r="F9" s="74"/>
    </row>
    <row r="10" spans="1:6" ht="12">
      <c r="A10" s="244" t="s">
        <v>617</v>
      </c>
      <c r="B10" s="246"/>
      <c r="C10" s="335"/>
      <c r="D10" s="335"/>
      <c r="E10" s="313"/>
      <c r="F10" s="74"/>
    </row>
    <row r="11" spans="1:15" ht="12">
      <c r="A11" s="247" t="s">
        <v>618</v>
      </c>
      <c r="B11" s="248" t="s">
        <v>619</v>
      </c>
      <c r="C11" s="336">
        <v>19558</v>
      </c>
      <c r="D11" s="336">
        <v>0</v>
      </c>
      <c r="E11" s="313">
        <v>0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6" ht="12">
      <c r="A12" s="247" t="s">
        <v>620</v>
      </c>
      <c r="B12" s="248" t="s">
        <v>621</v>
      </c>
      <c r="C12" s="334">
        <v>19558</v>
      </c>
      <c r="D12" s="334"/>
      <c r="E12" s="313">
        <v>0</v>
      </c>
      <c r="F12" s="74"/>
    </row>
    <row r="13" spans="1:6" ht="12">
      <c r="A13" s="247" t="s">
        <v>622</v>
      </c>
      <c r="B13" s="248" t="s">
        <v>623</v>
      </c>
      <c r="C13" s="334">
        <v>0</v>
      </c>
      <c r="D13" s="334"/>
      <c r="E13" s="313">
        <v>0</v>
      </c>
      <c r="F13" s="74"/>
    </row>
    <row r="14" spans="1:6" ht="12">
      <c r="A14" s="247" t="s">
        <v>624</v>
      </c>
      <c r="B14" s="248" t="s">
        <v>625</v>
      </c>
      <c r="C14" s="334">
        <v>0</v>
      </c>
      <c r="D14" s="334"/>
      <c r="E14" s="313">
        <v>0</v>
      </c>
      <c r="F14" s="74"/>
    </row>
    <row r="15" spans="1:6" ht="12">
      <c r="A15" s="247" t="s">
        <v>626</v>
      </c>
      <c r="B15" s="248" t="s">
        <v>627</v>
      </c>
      <c r="C15" s="334">
        <v>0</v>
      </c>
      <c r="D15" s="334"/>
      <c r="E15" s="313">
        <v>0</v>
      </c>
      <c r="F15" s="74"/>
    </row>
    <row r="16" spans="1:15" ht="12">
      <c r="A16" s="247" t="s">
        <v>628</v>
      </c>
      <c r="B16" s="248" t="s">
        <v>629</v>
      </c>
      <c r="C16" s="336">
        <v>9784</v>
      </c>
      <c r="D16" s="336">
        <v>0</v>
      </c>
      <c r="E16" s="313">
        <v>9784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</row>
    <row r="17" spans="1:6" ht="12">
      <c r="A17" s="247" t="s">
        <v>630</v>
      </c>
      <c r="B17" s="248" t="s">
        <v>631</v>
      </c>
      <c r="C17" s="334">
        <v>0</v>
      </c>
      <c r="D17" s="334"/>
      <c r="E17" s="313">
        <v>0</v>
      </c>
      <c r="F17" s="74"/>
    </row>
    <row r="18" spans="1:6" ht="12">
      <c r="A18" s="247" t="s">
        <v>624</v>
      </c>
      <c r="B18" s="248" t="s">
        <v>632</v>
      </c>
      <c r="C18" s="544">
        <v>9784</v>
      </c>
      <c r="D18" s="334"/>
      <c r="E18" s="313">
        <v>9784</v>
      </c>
      <c r="F18" s="74"/>
    </row>
    <row r="19" spans="1:15" ht="12">
      <c r="A19" s="249" t="s">
        <v>633</v>
      </c>
      <c r="B19" s="245" t="s">
        <v>634</v>
      </c>
      <c r="C19" s="335">
        <v>29342</v>
      </c>
      <c r="D19" s="335">
        <v>0</v>
      </c>
      <c r="E19" s="321">
        <v>9784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</row>
    <row r="20" spans="1:6" ht="12">
      <c r="A20" s="244" t="s">
        <v>635</v>
      </c>
      <c r="B20" s="246"/>
      <c r="C20" s="336"/>
      <c r="D20" s="335"/>
      <c r="E20" s="313">
        <v>0</v>
      </c>
      <c r="F20" s="74"/>
    </row>
    <row r="21" spans="1:6" ht="12">
      <c r="A21" s="247" t="s">
        <v>636</v>
      </c>
      <c r="B21" s="245" t="s">
        <v>637</v>
      </c>
      <c r="C21" s="334">
        <v>0</v>
      </c>
      <c r="D21" s="334"/>
      <c r="E21" s="313">
        <v>0</v>
      </c>
      <c r="F21" s="74"/>
    </row>
    <row r="22" spans="1:6" ht="12">
      <c r="A22" s="247"/>
      <c r="B22" s="246"/>
      <c r="C22" s="336"/>
      <c r="D22" s="335"/>
      <c r="E22" s="313"/>
      <c r="F22" s="74"/>
    </row>
    <row r="23" spans="1:6" ht="12">
      <c r="A23" s="244" t="s">
        <v>638</v>
      </c>
      <c r="B23" s="250"/>
      <c r="C23" s="336"/>
      <c r="D23" s="335"/>
      <c r="E23" s="313"/>
      <c r="F23" s="74"/>
    </row>
    <row r="24" spans="1:15" ht="12">
      <c r="A24" s="247" t="s">
        <v>639</v>
      </c>
      <c r="B24" s="248" t="s">
        <v>640</v>
      </c>
      <c r="C24" s="336">
        <f>SUM(C25:C27)</f>
        <v>447</v>
      </c>
      <c r="D24" s="336">
        <f>SUM(D25:D27)</f>
        <v>447</v>
      </c>
      <c r="E24" s="313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1:27" ht="12">
      <c r="A25" s="247" t="s">
        <v>641</v>
      </c>
      <c r="B25" s="248" t="s">
        <v>642</v>
      </c>
      <c r="C25" s="544">
        <v>42</v>
      </c>
      <c r="D25" s="544">
        <v>42</v>
      </c>
      <c r="E25" s="313"/>
      <c r="F25" s="74"/>
      <c r="AA25" s="533"/>
    </row>
    <row r="26" spans="1:6" ht="12">
      <c r="A26" s="247" t="s">
        <v>643</v>
      </c>
      <c r="B26" s="248" t="s">
        <v>644</v>
      </c>
      <c r="C26" s="544">
        <v>405</v>
      </c>
      <c r="D26" s="544">
        <v>405</v>
      </c>
      <c r="E26" s="313"/>
      <c r="F26" s="74"/>
    </row>
    <row r="27" spans="1:6" ht="12">
      <c r="A27" s="247" t="s">
        <v>645</v>
      </c>
      <c r="B27" s="248" t="s">
        <v>646</v>
      </c>
      <c r="C27" s="544">
        <v>0</v>
      </c>
      <c r="D27" s="334">
        <v>0</v>
      </c>
      <c r="E27" s="313"/>
      <c r="F27" s="74"/>
    </row>
    <row r="28" spans="1:6" ht="12">
      <c r="A28" s="247" t="s">
        <v>647</v>
      </c>
      <c r="B28" s="248" t="s">
        <v>648</v>
      </c>
      <c r="C28" s="544">
        <v>22</v>
      </c>
      <c r="D28" s="334">
        <v>22</v>
      </c>
      <c r="E28" s="313"/>
      <c r="F28" s="74"/>
    </row>
    <row r="29" spans="1:6" ht="12">
      <c r="A29" s="247" t="s">
        <v>649</v>
      </c>
      <c r="B29" s="248" t="s">
        <v>650</v>
      </c>
      <c r="C29" s="544">
        <v>0</v>
      </c>
      <c r="D29" s="334">
        <v>0</v>
      </c>
      <c r="E29" s="313"/>
      <c r="F29" s="74"/>
    </row>
    <row r="30" spans="1:6" ht="12">
      <c r="A30" s="247" t="s">
        <v>651</v>
      </c>
      <c r="B30" s="248" t="s">
        <v>652</v>
      </c>
      <c r="C30" s="544">
        <v>0</v>
      </c>
      <c r="D30" s="334">
        <v>0</v>
      </c>
      <c r="E30" s="313"/>
      <c r="F30" s="74"/>
    </row>
    <row r="31" spans="1:6" ht="12">
      <c r="A31" s="247" t="s">
        <v>653</v>
      </c>
      <c r="B31" s="248" t="s">
        <v>654</v>
      </c>
      <c r="C31" s="544">
        <v>16</v>
      </c>
      <c r="D31" s="334">
        <v>16</v>
      </c>
      <c r="E31" s="313"/>
      <c r="F31" s="74"/>
    </row>
    <row r="32" spans="1:6" ht="12">
      <c r="A32" s="247" t="s">
        <v>655</v>
      </c>
      <c r="B32" s="248" t="s">
        <v>656</v>
      </c>
      <c r="C32" s="544">
        <v>0</v>
      </c>
      <c r="D32" s="334">
        <v>0</v>
      </c>
      <c r="E32" s="313"/>
      <c r="F32" s="74"/>
    </row>
    <row r="33" spans="1:15" ht="12">
      <c r="A33" s="247" t="s">
        <v>657</v>
      </c>
      <c r="B33" s="248" t="s">
        <v>658</v>
      </c>
      <c r="C33" s="336">
        <v>0</v>
      </c>
      <c r="D33" s="336">
        <v>0</v>
      </c>
      <c r="E33" s="313"/>
      <c r="F33" s="74"/>
      <c r="G33" s="75"/>
      <c r="H33" s="75"/>
      <c r="I33" s="75"/>
      <c r="J33" s="75"/>
      <c r="K33" s="75"/>
      <c r="L33" s="75"/>
      <c r="M33" s="75"/>
      <c r="N33" s="75"/>
      <c r="O33" s="75"/>
    </row>
    <row r="34" spans="1:6" ht="12">
      <c r="A34" s="247" t="s">
        <v>659</v>
      </c>
      <c r="B34" s="248" t="s">
        <v>660</v>
      </c>
      <c r="C34" s="334">
        <v>0</v>
      </c>
      <c r="D34" s="334">
        <v>0</v>
      </c>
      <c r="E34" s="313"/>
      <c r="F34" s="74"/>
    </row>
    <row r="35" spans="1:6" ht="12">
      <c r="A35" s="247" t="s">
        <v>661</v>
      </c>
      <c r="B35" s="248" t="s">
        <v>662</v>
      </c>
      <c r="C35" s="334">
        <v>0</v>
      </c>
      <c r="D35" s="334">
        <v>0</v>
      </c>
      <c r="E35" s="313"/>
      <c r="F35" s="74"/>
    </row>
    <row r="36" spans="1:6" ht="12">
      <c r="A36" s="247" t="s">
        <v>663</v>
      </c>
      <c r="B36" s="248" t="s">
        <v>664</v>
      </c>
      <c r="C36" s="334">
        <v>0</v>
      </c>
      <c r="D36" s="334">
        <v>0</v>
      </c>
      <c r="E36" s="313"/>
      <c r="F36" s="74"/>
    </row>
    <row r="37" spans="1:6" ht="12">
      <c r="A37" s="247" t="s">
        <v>665</v>
      </c>
      <c r="B37" s="248" t="s">
        <v>666</v>
      </c>
      <c r="C37" s="334">
        <v>0</v>
      </c>
      <c r="D37" s="334">
        <v>0</v>
      </c>
      <c r="E37" s="313"/>
      <c r="F37" s="74"/>
    </row>
    <row r="38" spans="1:15" ht="12">
      <c r="A38" s="247" t="s">
        <v>667</v>
      </c>
      <c r="B38" s="248" t="s">
        <v>668</v>
      </c>
      <c r="C38" s="336">
        <v>313</v>
      </c>
      <c r="D38" s="336">
        <v>313</v>
      </c>
      <c r="E38" s="313"/>
      <c r="F38" s="74"/>
      <c r="G38" s="75"/>
      <c r="H38" s="75"/>
      <c r="I38" s="75"/>
      <c r="J38" s="75"/>
      <c r="K38" s="75"/>
      <c r="L38" s="75"/>
      <c r="M38" s="75"/>
      <c r="N38" s="75"/>
      <c r="O38" s="75"/>
    </row>
    <row r="39" spans="1:6" ht="12">
      <c r="A39" s="247" t="s">
        <v>669</v>
      </c>
      <c r="B39" s="248" t="s">
        <v>670</v>
      </c>
      <c r="C39" s="544">
        <v>0</v>
      </c>
      <c r="D39" s="334">
        <v>0</v>
      </c>
      <c r="E39" s="313"/>
      <c r="F39" s="74"/>
    </row>
    <row r="40" spans="1:6" ht="12">
      <c r="A40" s="247" t="s">
        <v>671</v>
      </c>
      <c r="B40" s="248" t="s">
        <v>672</v>
      </c>
      <c r="C40" s="544">
        <v>0</v>
      </c>
      <c r="D40" s="334">
        <v>0</v>
      </c>
      <c r="E40" s="313"/>
      <c r="F40" s="74"/>
    </row>
    <row r="41" spans="1:6" ht="12">
      <c r="A41" s="247" t="s">
        <v>673</v>
      </c>
      <c r="B41" s="248" t="s">
        <v>674</v>
      </c>
      <c r="C41" s="544">
        <v>0</v>
      </c>
      <c r="D41" s="334">
        <v>0</v>
      </c>
      <c r="E41" s="313"/>
      <c r="F41" s="74"/>
    </row>
    <row r="42" spans="1:6" ht="12">
      <c r="A42" s="247" t="s">
        <v>675</v>
      </c>
      <c r="B42" s="248" t="s">
        <v>676</v>
      </c>
      <c r="C42" s="544">
        <v>313</v>
      </c>
      <c r="D42" s="334">
        <v>313</v>
      </c>
      <c r="E42" s="313"/>
      <c r="F42" s="74"/>
    </row>
    <row r="43" spans="1:15" ht="12">
      <c r="A43" s="249" t="s">
        <v>677</v>
      </c>
      <c r="B43" s="245" t="s">
        <v>678</v>
      </c>
      <c r="C43" s="561">
        <f>SUM(C38,C33,C28:C32,C24)</f>
        <v>798</v>
      </c>
      <c r="D43" s="561">
        <f>D24+D28+D29+D31+D30+D32+D33+D38</f>
        <v>798</v>
      </c>
      <c r="E43" s="562"/>
      <c r="F43" s="74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2">
      <c r="A44" s="244" t="s">
        <v>679</v>
      </c>
      <c r="B44" s="246" t="s">
        <v>680</v>
      </c>
      <c r="C44" s="561">
        <f>C43+C21+C19+C9</f>
        <v>30140</v>
      </c>
      <c r="D44" s="561">
        <f>D43+D21+D19+D9</f>
        <v>798</v>
      </c>
      <c r="E44" s="562">
        <f>E43+E21+E19+E9</f>
        <v>9784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</row>
    <row r="45" spans="1:27" ht="12">
      <c r="A45" s="251"/>
      <c r="B45" s="252"/>
      <c r="C45" s="337"/>
      <c r="D45" s="337"/>
      <c r="E45" s="337"/>
      <c r="F45" s="7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2">
      <c r="A46" s="251"/>
      <c r="B46" s="252"/>
      <c r="C46" s="337"/>
      <c r="D46" s="337"/>
      <c r="E46" s="337"/>
      <c r="F46" s="7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6" ht="12">
      <c r="A47" s="251" t="s">
        <v>681</v>
      </c>
      <c r="B47" s="252"/>
      <c r="C47" s="338"/>
      <c r="D47" s="338"/>
      <c r="E47" s="338"/>
      <c r="F47" s="84" t="s">
        <v>274</v>
      </c>
    </row>
    <row r="48" spans="1:6" s="68" customFormat="1" ht="24">
      <c r="A48" s="241" t="s">
        <v>462</v>
      </c>
      <c r="B48" s="242" t="s">
        <v>8</v>
      </c>
      <c r="C48" s="547" t="s">
        <v>682</v>
      </c>
      <c r="D48" s="340" t="s">
        <v>683</v>
      </c>
      <c r="E48" s="340"/>
      <c r="F48" s="81" t="s">
        <v>684</v>
      </c>
    </row>
    <row r="49" spans="1:6" s="68" customFormat="1" ht="12">
      <c r="A49" s="241"/>
      <c r="B49" s="243"/>
      <c r="C49" s="547"/>
      <c r="D49" s="339" t="s">
        <v>613</v>
      </c>
      <c r="E49" s="339" t="s">
        <v>614</v>
      </c>
      <c r="F49" s="81"/>
    </row>
    <row r="50" spans="1:6" s="68" customFormat="1" ht="12">
      <c r="A50" s="81" t="s">
        <v>14</v>
      </c>
      <c r="B50" s="243" t="s">
        <v>15</v>
      </c>
      <c r="C50" s="340">
        <v>1</v>
      </c>
      <c r="D50" s="340">
        <v>2</v>
      </c>
      <c r="E50" s="341">
        <v>3</v>
      </c>
      <c r="F50" s="83">
        <v>4</v>
      </c>
    </row>
    <row r="51" spans="1:6" ht="12">
      <c r="A51" s="244" t="s">
        <v>685</v>
      </c>
      <c r="B51" s="250"/>
      <c r="C51" s="335"/>
      <c r="D51" s="335"/>
      <c r="E51" s="335"/>
      <c r="F51" s="254"/>
    </row>
    <row r="52" spans="1:16" ht="12">
      <c r="A52" s="247" t="s">
        <v>686</v>
      </c>
      <c r="B52" s="248" t="s">
        <v>687</v>
      </c>
      <c r="C52" s="335">
        <v>20459</v>
      </c>
      <c r="D52" s="335">
        <v>0</v>
      </c>
      <c r="E52" s="564">
        <f>C52-D52</f>
        <v>20459</v>
      </c>
      <c r="F52" s="564">
        <f>SUM(F53:F55)</f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6" ht="12">
      <c r="A53" s="247" t="s">
        <v>688</v>
      </c>
      <c r="B53" s="248" t="s">
        <v>689</v>
      </c>
      <c r="C53" s="544">
        <v>20459</v>
      </c>
      <c r="D53" s="334"/>
      <c r="E53" s="563">
        <f>C53-D53</f>
        <v>20459</v>
      </c>
      <c r="F53" s="76"/>
    </row>
    <row r="54" spans="1:6" ht="12">
      <c r="A54" s="247" t="s">
        <v>690</v>
      </c>
      <c r="B54" s="248" t="s">
        <v>691</v>
      </c>
      <c r="C54" s="544">
        <v>0</v>
      </c>
      <c r="D54" s="334"/>
      <c r="E54" s="564">
        <f aca="true" t="shared" si="0" ref="E54:E95">C54-D54</f>
        <v>0</v>
      </c>
      <c r="F54" s="76"/>
    </row>
    <row r="55" spans="1:6" ht="12">
      <c r="A55" s="247" t="s">
        <v>675</v>
      </c>
      <c r="B55" s="248" t="s">
        <v>692</v>
      </c>
      <c r="C55" s="544">
        <v>0</v>
      </c>
      <c r="D55" s="334"/>
      <c r="E55" s="564">
        <f t="shared" si="0"/>
        <v>0</v>
      </c>
      <c r="F55" s="76"/>
    </row>
    <row r="56" spans="1:16" ht="24">
      <c r="A56" s="247" t="s">
        <v>693</v>
      </c>
      <c r="B56" s="248" t="s">
        <v>694</v>
      </c>
      <c r="C56" s="335">
        <v>34787</v>
      </c>
      <c r="D56" s="335">
        <v>0</v>
      </c>
      <c r="E56" s="564">
        <f t="shared" si="0"/>
        <v>34787</v>
      </c>
      <c r="F56" s="564">
        <f>F57+F59</f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6" ht="12">
      <c r="A57" s="247" t="s">
        <v>695</v>
      </c>
      <c r="B57" s="248" t="s">
        <v>696</v>
      </c>
      <c r="C57" s="544">
        <v>19558</v>
      </c>
      <c r="D57" s="334"/>
      <c r="E57" s="564">
        <f t="shared" si="0"/>
        <v>19558</v>
      </c>
      <c r="F57" s="76"/>
    </row>
    <row r="58" spans="1:6" ht="12">
      <c r="A58" s="255" t="s">
        <v>697</v>
      </c>
      <c r="B58" s="248" t="s">
        <v>698</v>
      </c>
      <c r="C58" s="544">
        <v>0</v>
      </c>
      <c r="D58" s="342"/>
      <c r="E58" s="564">
        <f t="shared" si="0"/>
        <v>0</v>
      </c>
      <c r="F58" s="76"/>
    </row>
    <row r="59" spans="1:6" ht="12">
      <c r="A59" s="255" t="s">
        <v>699</v>
      </c>
      <c r="B59" s="248" t="s">
        <v>700</v>
      </c>
      <c r="C59" s="544">
        <v>15229</v>
      </c>
      <c r="D59" s="334"/>
      <c r="E59" s="564">
        <f t="shared" si="0"/>
        <v>15229</v>
      </c>
      <c r="F59" s="76"/>
    </row>
    <row r="60" spans="1:6" ht="12">
      <c r="A60" s="255" t="s">
        <v>697</v>
      </c>
      <c r="B60" s="248" t="s">
        <v>701</v>
      </c>
      <c r="C60" s="544">
        <v>0</v>
      </c>
      <c r="D60" s="342"/>
      <c r="E60" s="564">
        <f t="shared" si="0"/>
        <v>0</v>
      </c>
      <c r="F60" s="76"/>
    </row>
    <row r="61" spans="1:6" ht="12">
      <c r="A61" s="247" t="s">
        <v>138</v>
      </c>
      <c r="B61" s="248" t="s">
        <v>702</v>
      </c>
      <c r="C61" s="544">
        <v>0</v>
      </c>
      <c r="D61" s="334"/>
      <c r="E61" s="564">
        <f t="shared" si="0"/>
        <v>0</v>
      </c>
      <c r="F61" s="77"/>
    </row>
    <row r="62" spans="1:6" ht="12">
      <c r="A62" s="247" t="s">
        <v>141</v>
      </c>
      <c r="B62" s="248" t="s">
        <v>703</v>
      </c>
      <c r="C62" s="544">
        <v>0</v>
      </c>
      <c r="D62" s="334"/>
      <c r="E62" s="564">
        <f t="shared" si="0"/>
        <v>0</v>
      </c>
      <c r="F62" s="77"/>
    </row>
    <row r="63" spans="1:6" ht="12">
      <c r="A63" s="247" t="s">
        <v>704</v>
      </c>
      <c r="B63" s="248" t="s">
        <v>705</v>
      </c>
      <c r="C63" s="544">
        <v>0</v>
      </c>
      <c r="D63" s="334"/>
      <c r="E63" s="564">
        <f t="shared" si="0"/>
        <v>0</v>
      </c>
      <c r="F63" s="77"/>
    </row>
    <row r="64" spans="1:6" ht="12">
      <c r="A64" s="247" t="s">
        <v>706</v>
      </c>
      <c r="B64" s="248" t="s">
        <v>707</v>
      </c>
      <c r="C64" s="544">
        <v>933</v>
      </c>
      <c r="D64" s="334"/>
      <c r="E64" s="564">
        <f t="shared" si="0"/>
        <v>933</v>
      </c>
      <c r="F64" s="77"/>
    </row>
    <row r="65" spans="1:6" ht="12">
      <c r="A65" s="247" t="s">
        <v>708</v>
      </c>
      <c r="B65" s="248" t="s">
        <v>709</v>
      </c>
      <c r="C65" s="544">
        <v>0</v>
      </c>
      <c r="D65" s="342"/>
      <c r="E65" s="564">
        <f t="shared" si="0"/>
        <v>0</v>
      </c>
      <c r="F65" s="77"/>
    </row>
    <row r="66" spans="1:16" ht="12">
      <c r="A66" s="249" t="s">
        <v>710</v>
      </c>
      <c r="B66" s="245" t="s">
        <v>711</v>
      </c>
      <c r="C66" s="335">
        <v>56179</v>
      </c>
      <c r="D66" s="335">
        <v>0</v>
      </c>
      <c r="E66" s="564">
        <f t="shared" si="0"/>
        <v>56179</v>
      </c>
      <c r="F66" s="71">
        <f>F52+F56+F61+F62+F63+F64</f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6" ht="12">
      <c r="A67" s="244" t="s">
        <v>712</v>
      </c>
      <c r="B67" s="246"/>
      <c r="C67" s="335"/>
      <c r="D67" s="335"/>
      <c r="E67" s="564"/>
      <c r="F67" s="78"/>
    </row>
    <row r="68" spans="1:6" ht="12">
      <c r="A68" s="247" t="s">
        <v>713</v>
      </c>
      <c r="B68" s="256" t="s">
        <v>714</v>
      </c>
      <c r="C68" s="334">
        <v>0</v>
      </c>
      <c r="D68" s="334"/>
      <c r="E68" s="564">
        <f t="shared" si="0"/>
        <v>0</v>
      </c>
      <c r="F68" s="77"/>
    </row>
    <row r="69" spans="1:6" ht="12">
      <c r="A69" s="244"/>
      <c r="B69" s="246"/>
      <c r="C69" s="335"/>
      <c r="D69" s="335"/>
      <c r="E69" s="564"/>
      <c r="F69" s="78"/>
    </row>
    <row r="70" spans="1:6" ht="12">
      <c r="A70" s="244" t="s">
        <v>715</v>
      </c>
      <c r="B70" s="250"/>
      <c r="C70" s="335"/>
      <c r="D70" s="335"/>
      <c r="E70" s="564"/>
      <c r="F70" s="78"/>
    </row>
    <row r="71" spans="1:16" ht="12">
      <c r="A71" s="247" t="s">
        <v>686</v>
      </c>
      <c r="B71" s="248" t="s">
        <v>716</v>
      </c>
      <c r="C71" s="336">
        <v>4429</v>
      </c>
      <c r="D71" s="336">
        <v>4429</v>
      </c>
      <c r="E71" s="564">
        <f>SUM(E72:E74)</f>
        <v>0</v>
      </c>
      <c r="F71" s="73">
        <f>SUM(F72:F74)</f>
        <v>0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6" ht="12">
      <c r="A72" s="247" t="s">
        <v>717</v>
      </c>
      <c r="B72" s="248" t="s">
        <v>718</v>
      </c>
      <c r="C72" s="544">
        <v>0</v>
      </c>
      <c r="D72" s="334">
        <v>0</v>
      </c>
      <c r="E72" s="564">
        <f t="shared" si="0"/>
        <v>0</v>
      </c>
      <c r="F72" s="77"/>
    </row>
    <row r="73" spans="1:6" ht="12">
      <c r="A73" s="247" t="s">
        <v>719</v>
      </c>
      <c r="B73" s="248" t="s">
        <v>720</v>
      </c>
      <c r="C73" s="544">
        <v>0</v>
      </c>
      <c r="D73" s="334">
        <v>0</v>
      </c>
      <c r="E73" s="564">
        <f t="shared" si="0"/>
        <v>0</v>
      </c>
      <c r="F73" s="77"/>
    </row>
    <row r="74" spans="1:6" ht="12">
      <c r="A74" s="257" t="s">
        <v>721</v>
      </c>
      <c r="B74" s="248" t="s">
        <v>722</v>
      </c>
      <c r="C74" s="544">
        <v>4429</v>
      </c>
      <c r="D74" s="334">
        <v>4429</v>
      </c>
      <c r="E74" s="564">
        <f t="shared" si="0"/>
        <v>0</v>
      </c>
      <c r="F74" s="77"/>
    </row>
    <row r="75" spans="1:16" ht="24">
      <c r="A75" s="247" t="s">
        <v>693</v>
      </c>
      <c r="B75" s="248" t="s">
        <v>723</v>
      </c>
      <c r="C75" s="335">
        <v>10268</v>
      </c>
      <c r="D75" s="335">
        <v>10268</v>
      </c>
      <c r="E75" s="564">
        <f>E76+E78</f>
        <v>0</v>
      </c>
      <c r="F75" s="71">
        <f>F76+F78</f>
        <v>0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6" ht="12">
      <c r="A76" s="247" t="s">
        <v>724</v>
      </c>
      <c r="B76" s="248" t="s">
        <v>725</v>
      </c>
      <c r="C76" s="544">
        <v>0</v>
      </c>
      <c r="D76" s="334">
        <v>0</v>
      </c>
      <c r="E76" s="564">
        <f t="shared" si="0"/>
        <v>0</v>
      </c>
      <c r="F76" s="76"/>
    </row>
    <row r="77" spans="1:6" ht="12">
      <c r="A77" s="247" t="s">
        <v>726</v>
      </c>
      <c r="B77" s="248" t="s">
        <v>727</v>
      </c>
      <c r="C77" s="544">
        <v>0</v>
      </c>
      <c r="D77" s="342">
        <v>0</v>
      </c>
      <c r="E77" s="564">
        <f t="shared" si="0"/>
        <v>0</v>
      </c>
      <c r="F77" s="76"/>
    </row>
    <row r="78" spans="1:6" ht="12">
      <c r="A78" s="247" t="s">
        <v>728</v>
      </c>
      <c r="B78" s="248" t="s">
        <v>729</v>
      </c>
      <c r="C78" s="544">
        <v>10268</v>
      </c>
      <c r="D78" s="334">
        <v>10268</v>
      </c>
      <c r="E78" s="564">
        <f t="shared" si="0"/>
        <v>0</v>
      </c>
      <c r="F78" s="76"/>
    </row>
    <row r="79" spans="1:6" ht="12">
      <c r="A79" s="247" t="s">
        <v>697</v>
      </c>
      <c r="B79" s="248" t="s">
        <v>730</v>
      </c>
      <c r="C79" s="544">
        <v>0</v>
      </c>
      <c r="D79" s="342">
        <v>0</v>
      </c>
      <c r="E79" s="564">
        <f t="shared" si="0"/>
        <v>0</v>
      </c>
      <c r="F79" s="76"/>
    </row>
    <row r="80" spans="1:16" ht="12">
      <c r="A80" s="247" t="s">
        <v>731</v>
      </c>
      <c r="B80" s="248" t="s">
        <v>732</v>
      </c>
      <c r="C80" s="335">
        <v>1200</v>
      </c>
      <c r="D80" s="335">
        <v>1200</v>
      </c>
      <c r="E80" s="564">
        <f>SUM(E81:E84)</f>
        <v>0</v>
      </c>
      <c r="F80" s="71">
        <f>SUM(F81:F84)</f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6" ht="12">
      <c r="A81" s="247" t="s">
        <v>733</v>
      </c>
      <c r="B81" s="248" t="s">
        <v>734</v>
      </c>
      <c r="C81" s="334">
        <v>0</v>
      </c>
      <c r="D81" s="334">
        <v>0</v>
      </c>
      <c r="E81" s="564">
        <f t="shared" si="0"/>
        <v>0</v>
      </c>
      <c r="F81" s="76"/>
    </row>
    <row r="82" spans="1:6" ht="12">
      <c r="A82" s="247" t="s">
        <v>735</v>
      </c>
      <c r="B82" s="248" t="s">
        <v>736</v>
      </c>
      <c r="C82" s="334">
        <v>0</v>
      </c>
      <c r="D82" s="334">
        <v>0</v>
      </c>
      <c r="E82" s="564">
        <f t="shared" si="0"/>
        <v>0</v>
      </c>
      <c r="F82" s="76"/>
    </row>
    <row r="83" spans="1:6" ht="24">
      <c r="A83" s="247" t="s">
        <v>737</v>
      </c>
      <c r="B83" s="248" t="s">
        <v>738</v>
      </c>
      <c r="C83" s="334">
        <v>0</v>
      </c>
      <c r="D83" s="334">
        <v>0</v>
      </c>
      <c r="E83" s="564">
        <f t="shared" si="0"/>
        <v>0</v>
      </c>
      <c r="F83" s="76"/>
    </row>
    <row r="84" spans="1:6" ht="12">
      <c r="A84" s="247" t="s">
        <v>739</v>
      </c>
      <c r="B84" s="248" t="s">
        <v>740</v>
      </c>
      <c r="C84" s="334">
        <v>1200</v>
      </c>
      <c r="D84" s="334">
        <v>1200</v>
      </c>
      <c r="E84" s="564">
        <f t="shared" si="0"/>
        <v>0</v>
      </c>
      <c r="F84" s="76"/>
    </row>
    <row r="85" spans="1:16" ht="12">
      <c r="A85" s="247" t="s">
        <v>741</v>
      </c>
      <c r="B85" s="248" t="s">
        <v>742</v>
      </c>
      <c r="C85" s="335">
        <f>SUM(C87:C89)</f>
        <v>1019</v>
      </c>
      <c r="D85" s="335">
        <f>SUM(D87:D89)</f>
        <v>1019</v>
      </c>
      <c r="E85" s="564">
        <f>SUM(E86:E90)+E94</f>
        <v>0</v>
      </c>
      <c r="F85" s="563">
        <f>SUM(F86:F90)+F94</f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6" ht="12">
      <c r="A86" s="247" t="s">
        <v>743</v>
      </c>
      <c r="B86" s="248" t="s">
        <v>744</v>
      </c>
      <c r="C86" s="544">
        <v>0</v>
      </c>
      <c r="D86" s="334">
        <v>0</v>
      </c>
      <c r="E86" s="564">
        <f t="shared" si="0"/>
        <v>0</v>
      </c>
      <c r="F86" s="76"/>
    </row>
    <row r="87" spans="1:6" ht="12">
      <c r="A87" s="247" t="s">
        <v>745</v>
      </c>
      <c r="B87" s="248" t="s">
        <v>746</v>
      </c>
      <c r="C87" s="544">
        <v>995</v>
      </c>
      <c r="D87" s="334">
        <v>995</v>
      </c>
      <c r="E87" s="564">
        <f t="shared" si="0"/>
        <v>0</v>
      </c>
      <c r="F87" s="76"/>
    </row>
    <row r="88" spans="1:6" ht="12">
      <c r="A88" s="247" t="s">
        <v>747</v>
      </c>
      <c r="B88" s="248" t="s">
        <v>748</v>
      </c>
      <c r="C88" s="544">
        <v>0</v>
      </c>
      <c r="D88" s="334">
        <v>0</v>
      </c>
      <c r="E88" s="564">
        <f t="shared" si="0"/>
        <v>0</v>
      </c>
      <c r="F88" s="76"/>
    </row>
    <row r="89" spans="1:6" ht="12">
      <c r="A89" s="247" t="s">
        <v>749</v>
      </c>
      <c r="B89" s="248" t="s">
        <v>750</v>
      </c>
      <c r="C89" s="544">
        <v>24</v>
      </c>
      <c r="D89" s="334">
        <v>24</v>
      </c>
      <c r="E89" s="564">
        <f t="shared" si="0"/>
        <v>0</v>
      </c>
      <c r="F89" s="76"/>
    </row>
    <row r="90" spans="1:16" ht="12">
      <c r="A90" s="247" t="s">
        <v>751</v>
      </c>
      <c r="B90" s="248" t="s">
        <v>752</v>
      </c>
      <c r="C90" s="335">
        <v>353</v>
      </c>
      <c r="D90" s="335">
        <v>353</v>
      </c>
      <c r="E90" s="564">
        <f>SUM(E91:E93)</f>
        <v>0</v>
      </c>
      <c r="F90" s="71">
        <f>SUM(F91:F93)</f>
        <v>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6" ht="12">
      <c r="A91" s="247" t="s">
        <v>753</v>
      </c>
      <c r="B91" s="248" t="s">
        <v>754</v>
      </c>
      <c r="C91" s="544">
        <v>0</v>
      </c>
      <c r="D91" s="334">
        <v>0</v>
      </c>
      <c r="E91" s="564">
        <f t="shared" si="0"/>
        <v>0</v>
      </c>
      <c r="F91" s="76"/>
    </row>
    <row r="92" spans="1:6" ht="12">
      <c r="A92" s="247" t="s">
        <v>661</v>
      </c>
      <c r="B92" s="248" t="s">
        <v>755</v>
      </c>
      <c r="C92" s="544">
        <v>0</v>
      </c>
      <c r="D92" s="334">
        <v>0</v>
      </c>
      <c r="E92" s="564">
        <f t="shared" si="0"/>
        <v>0</v>
      </c>
      <c r="F92" s="76"/>
    </row>
    <row r="93" spans="1:6" ht="12">
      <c r="A93" s="247" t="s">
        <v>665</v>
      </c>
      <c r="B93" s="248" t="s">
        <v>756</v>
      </c>
      <c r="C93" s="544">
        <v>353</v>
      </c>
      <c r="D93" s="334">
        <v>353</v>
      </c>
      <c r="E93" s="564">
        <f t="shared" si="0"/>
        <v>0</v>
      </c>
      <c r="F93" s="76"/>
    </row>
    <row r="94" spans="1:6" ht="12">
      <c r="A94" s="247" t="s">
        <v>757</v>
      </c>
      <c r="B94" s="248" t="s">
        <v>758</v>
      </c>
      <c r="C94" s="544">
        <v>7</v>
      </c>
      <c r="D94" s="334">
        <v>7</v>
      </c>
      <c r="E94" s="564">
        <f t="shared" si="0"/>
        <v>0</v>
      </c>
      <c r="F94" s="76"/>
    </row>
    <row r="95" spans="1:6" ht="12">
      <c r="A95" s="247" t="s">
        <v>759</v>
      </c>
      <c r="B95" s="248" t="s">
        <v>760</v>
      </c>
      <c r="C95" s="544">
        <v>2215</v>
      </c>
      <c r="D95" s="334">
        <f>C95</f>
        <v>2215</v>
      </c>
      <c r="E95" s="564">
        <f t="shared" si="0"/>
        <v>0</v>
      </c>
      <c r="F95" s="77"/>
    </row>
    <row r="96" spans="1:16" ht="12">
      <c r="A96" s="249" t="s">
        <v>761</v>
      </c>
      <c r="B96" s="256" t="s">
        <v>762</v>
      </c>
      <c r="C96" s="563">
        <f>C85+C80+C75+C71+C95+C90+C94</f>
        <v>19491</v>
      </c>
      <c r="D96" s="563">
        <f>D85+D80+D75+D71+D95+D90+D94</f>
        <v>19491</v>
      </c>
      <c r="E96" s="564">
        <f>E85+E80+E75+E71+E95</f>
        <v>0</v>
      </c>
      <c r="F96" s="72">
        <f>F85+F80+F75+F71+F95</f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">
      <c r="A97" s="244" t="s">
        <v>763</v>
      </c>
      <c r="B97" s="246" t="s">
        <v>764</v>
      </c>
      <c r="C97" s="563">
        <f>C96+C68+C66</f>
        <v>75670</v>
      </c>
      <c r="D97" s="563">
        <f>D96+D68+D66</f>
        <v>19491</v>
      </c>
      <c r="E97" s="564">
        <f>E96+E68+E66</f>
        <v>56179</v>
      </c>
      <c r="F97" s="72">
        <f>F96+F68+F66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2">
      <c r="A98" s="253"/>
      <c r="B98" s="258"/>
      <c r="C98" s="79"/>
      <c r="D98" s="79"/>
      <c r="E98" s="79"/>
      <c r="F98" s="80"/>
    </row>
    <row r="99" spans="1:27" ht="12">
      <c r="A99" s="251" t="s">
        <v>765</v>
      </c>
      <c r="B99" s="259"/>
      <c r="C99" s="79"/>
      <c r="D99" s="79"/>
      <c r="E99" s="79"/>
      <c r="F99" s="260" t="s">
        <v>523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16" s="488" customFormat="1" ht="24">
      <c r="A100" s="81" t="s">
        <v>462</v>
      </c>
      <c r="B100" s="246" t="s">
        <v>463</v>
      </c>
      <c r="C100" s="81" t="s">
        <v>766</v>
      </c>
      <c r="D100" s="81" t="s">
        <v>767</v>
      </c>
      <c r="E100" s="81" t="s">
        <v>768</v>
      </c>
      <c r="F100" s="81" t="s">
        <v>769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s="488" customFormat="1" ht="12">
      <c r="A101" s="81" t="s">
        <v>14</v>
      </c>
      <c r="B101" s="246" t="s">
        <v>15</v>
      </c>
      <c r="C101" s="81">
        <v>1</v>
      </c>
      <c r="D101" s="81">
        <v>2</v>
      </c>
      <c r="E101" s="81">
        <v>3</v>
      </c>
      <c r="F101" s="83">
        <v>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4" ht="12">
      <c r="A102" s="247" t="s">
        <v>770</v>
      </c>
      <c r="B102" s="248" t="s">
        <v>771</v>
      </c>
      <c r="C102" s="76"/>
      <c r="D102" s="76"/>
      <c r="E102" s="76"/>
      <c r="F102" s="87">
        <v>0</v>
      </c>
      <c r="G102" s="75"/>
      <c r="H102" s="75"/>
      <c r="I102" s="75"/>
      <c r="J102" s="75"/>
      <c r="K102" s="75"/>
      <c r="L102" s="75"/>
      <c r="M102" s="75"/>
      <c r="N102" s="75"/>
    </row>
    <row r="103" spans="1:6" ht="12">
      <c r="A103" s="247" t="s">
        <v>772</v>
      </c>
      <c r="B103" s="248" t="s">
        <v>773</v>
      </c>
      <c r="C103" s="76"/>
      <c r="D103" s="76"/>
      <c r="E103" s="76"/>
      <c r="F103" s="87">
        <v>0</v>
      </c>
    </row>
    <row r="104" spans="1:6" ht="12">
      <c r="A104" s="247" t="s">
        <v>774</v>
      </c>
      <c r="B104" s="248" t="s">
        <v>775</v>
      </c>
      <c r="C104" s="76"/>
      <c r="D104" s="76"/>
      <c r="E104" s="76"/>
      <c r="F104" s="87">
        <v>0</v>
      </c>
    </row>
    <row r="105" spans="1:16" ht="12">
      <c r="A105" s="261" t="s">
        <v>776</v>
      </c>
      <c r="B105" s="246" t="s">
        <v>777</v>
      </c>
      <c r="C105" s="71">
        <v>0</v>
      </c>
      <c r="D105" s="71">
        <v>0</v>
      </c>
      <c r="E105" s="71">
        <v>0</v>
      </c>
      <c r="F105" s="71"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27" ht="12">
      <c r="A106" s="262" t="s">
        <v>778</v>
      </c>
      <c r="B106" s="263"/>
      <c r="C106" s="251"/>
      <c r="D106" s="251"/>
      <c r="E106" s="251"/>
      <c r="F106" s="8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ht="24" customHeight="1">
      <c r="A107" s="597" t="s">
        <v>779</v>
      </c>
      <c r="B107" s="597"/>
      <c r="C107" s="597"/>
      <c r="D107" s="597"/>
      <c r="E107" s="597"/>
      <c r="F107" s="597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6" ht="12">
      <c r="A108" s="251"/>
      <c r="B108" s="252"/>
      <c r="C108" s="251"/>
      <c r="D108" s="251"/>
      <c r="E108" s="251"/>
      <c r="F108" s="84"/>
    </row>
    <row r="109" spans="1:6" ht="12" customHeight="1">
      <c r="A109" s="596" t="str">
        <f>'справка №1-БАЛАНС'!A98</f>
        <v>Дата на съставяне: 30.3.2015 г.</v>
      </c>
      <c r="B109" s="596"/>
      <c r="C109" s="596" t="s">
        <v>380</v>
      </c>
      <c r="D109" s="596"/>
      <c r="E109" s="596"/>
      <c r="F109" s="596"/>
    </row>
    <row r="110" spans="1:6" ht="12">
      <c r="A110" s="237"/>
      <c r="B110" s="238"/>
      <c r="C110" s="286" t="str">
        <f>'справка №1-БАЛАНС'!C99</f>
        <v>            / И. Христов /</v>
      </c>
      <c r="D110" s="380"/>
      <c r="E110" s="472"/>
      <c r="F110" s="239"/>
    </row>
    <row r="111" spans="1:6" ht="12">
      <c r="A111" s="237"/>
      <c r="B111" s="238"/>
      <c r="C111" s="595" t="s">
        <v>780</v>
      </c>
      <c r="D111" s="595"/>
      <c r="E111" s="595"/>
      <c r="F111" s="595"/>
    </row>
    <row r="112" spans="1:6" ht="12" customHeight="1">
      <c r="A112" s="197"/>
      <c r="B112" s="240"/>
      <c r="C112" s="567" t="s">
        <v>859</v>
      </c>
      <c r="D112" s="567"/>
      <c r="E112" s="197"/>
      <c r="F112" s="197"/>
    </row>
    <row r="113" spans="1:6" ht="12">
      <c r="A113" s="197"/>
      <c r="B113" s="240"/>
      <c r="C113" s="197"/>
      <c r="D113" s="197"/>
      <c r="E113" s="197"/>
      <c r="F113" s="197"/>
    </row>
    <row r="114" spans="1:6" ht="12">
      <c r="A114" s="197"/>
      <c r="B114" s="240"/>
      <c r="C114" s="197"/>
      <c r="D114" s="197"/>
      <c r="E114" s="197"/>
      <c r="F114" s="197"/>
    </row>
    <row r="115" spans="1:6" ht="12">
      <c r="A115" s="197"/>
      <c r="B115" s="240"/>
      <c r="C115" s="197"/>
      <c r="D115" s="197"/>
      <c r="E115" s="197"/>
      <c r="F115" s="197"/>
    </row>
  </sheetData>
  <sheetProtection/>
  <mergeCells count="8">
    <mergeCell ref="C112:D112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86:D89 C21:D21 C102:E104 C17:D18 C34:D37 C53:D55 C91:D95 C57:D65 C76:D79 C68:D68 C81:D84 F91:F95 C39:D42 C72:D74 F53:F55 F57:F65 F68 F72:F74 F76:F79 F81:F84 F86:F89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4"/>
  <sheetViews>
    <sheetView zoomScalePageLayoutView="0" workbookViewId="0" topLeftCell="A1">
      <selection activeCell="C12" sqref="C12:F16"/>
    </sheetView>
  </sheetViews>
  <sheetFormatPr defaultColWidth="10.75390625" defaultRowHeight="12.75"/>
  <cols>
    <col min="1" max="1" width="52.75390625" style="75" customWidth="1"/>
    <col min="2" max="2" width="9.125" style="493" customWidth="1"/>
    <col min="3" max="3" width="12.875" style="75" customWidth="1"/>
    <col min="4" max="4" width="12.75390625" style="75" customWidth="1"/>
    <col min="5" max="5" width="12.875" style="75" customWidth="1"/>
    <col min="6" max="6" width="11.375" style="75" customWidth="1"/>
    <col min="7" max="7" width="12.375" style="75" customWidth="1"/>
    <col min="8" max="8" width="14.125" style="75" customWidth="1"/>
    <col min="9" max="9" width="14.00390625" style="75" customWidth="1"/>
    <col min="10" max="16384" width="10.75390625" style="75" customWidth="1"/>
  </cols>
  <sheetData>
    <row r="1" spans="1:9" ht="12">
      <c r="A1" s="271"/>
      <c r="B1" s="272"/>
      <c r="C1" s="271"/>
      <c r="D1" s="271"/>
      <c r="E1" s="271"/>
      <c r="F1" s="271"/>
      <c r="G1" s="271"/>
      <c r="H1" s="271"/>
      <c r="I1" s="271"/>
    </row>
    <row r="2" spans="1:9" ht="12">
      <c r="A2" s="271"/>
      <c r="B2" s="272"/>
      <c r="C2" s="273"/>
      <c r="D2" s="276"/>
      <c r="E2" s="273" t="s">
        <v>781</v>
      </c>
      <c r="F2" s="273"/>
      <c r="G2" s="273"/>
      <c r="H2" s="271"/>
      <c r="I2" s="271"/>
    </row>
    <row r="3" spans="1:9" ht="12">
      <c r="A3" s="271"/>
      <c r="B3" s="272"/>
      <c r="C3" s="274" t="s">
        <v>782</v>
      </c>
      <c r="D3" s="274"/>
      <c r="E3" s="274"/>
      <c r="F3" s="274"/>
      <c r="G3" s="274"/>
      <c r="H3" s="271"/>
      <c r="I3" s="271"/>
    </row>
    <row r="4" spans="1:9" ht="15" customHeight="1">
      <c r="A4" s="202" t="s">
        <v>382</v>
      </c>
      <c r="B4" s="303"/>
      <c r="C4" s="565" t="str">
        <f>'справка №1-БАЛАНС'!E3</f>
        <v>Еврохолд България АД</v>
      </c>
      <c r="D4" s="591"/>
      <c r="E4" s="591"/>
      <c r="F4" s="303"/>
      <c r="G4" s="345" t="s">
        <v>2</v>
      </c>
      <c r="H4" s="345"/>
      <c r="I4" s="346">
        <f>'справка №1-БАЛАНС'!H3</f>
        <v>175187337</v>
      </c>
    </row>
    <row r="5" spans="1:9" ht="12">
      <c r="A5" s="277" t="s">
        <v>5</v>
      </c>
      <c r="B5" s="304"/>
      <c r="C5" s="565" t="str">
        <f>'справка №1-БАЛАНС'!E5</f>
        <v>1.1.2014-31.12.2014</v>
      </c>
      <c r="D5" s="603"/>
      <c r="E5" s="603"/>
      <c r="F5" s="304"/>
      <c r="G5" s="383" t="s">
        <v>4</v>
      </c>
      <c r="H5" s="489"/>
      <c r="I5" s="495" t="str">
        <f>'справка №1-БАЛАНС'!H4</f>
        <v> </v>
      </c>
    </row>
    <row r="6" spans="1:9" ht="12">
      <c r="A6" s="204"/>
      <c r="B6" s="278"/>
      <c r="C6" s="205"/>
      <c r="D6" s="205"/>
      <c r="E6" s="287"/>
      <c r="F6" s="205"/>
      <c r="G6" s="205"/>
      <c r="H6" s="205"/>
      <c r="I6" s="204" t="s">
        <v>783</v>
      </c>
    </row>
    <row r="7" spans="1:9" s="490" customFormat="1" ht="12">
      <c r="A7" s="103" t="s">
        <v>462</v>
      </c>
      <c r="B7" s="47"/>
      <c r="C7" s="103" t="s">
        <v>784</v>
      </c>
      <c r="D7" s="104"/>
      <c r="E7" s="105"/>
      <c r="F7" s="106" t="s">
        <v>785</v>
      </c>
      <c r="G7" s="106"/>
      <c r="H7" s="106"/>
      <c r="I7" s="106"/>
    </row>
    <row r="8" spans="1:9" s="490" customFormat="1" ht="21.75" customHeight="1">
      <c r="A8" s="103"/>
      <c r="B8" s="49" t="s">
        <v>8</v>
      </c>
      <c r="C8" s="50" t="s">
        <v>786</v>
      </c>
      <c r="D8" s="50" t="s">
        <v>787</v>
      </c>
      <c r="E8" s="50" t="s">
        <v>788</v>
      </c>
      <c r="F8" s="105" t="s">
        <v>789</v>
      </c>
      <c r="G8" s="107" t="s">
        <v>790</v>
      </c>
      <c r="H8" s="107"/>
      <c r="I8" s="107" t="s">
        <v>791</v>
      </c>
    </row>
    <row r="9" spans="1:9" s="490" customFormat="1" ht="15.75" customHeight="1">
      <c r="A9" s="103"/>
      <c r="B9" s="51"/>
      <c r="C9" s="52"/>
      <c r="D9" s="52"/>
      <c r="E9" s="52"/>
      <c r="F9" s="105"/>
      <c r="G9" s="48" t="s">
        <v>534</v>
      </c>
      <c r="H9" s="48" t="s">
        <v>535</v>
      </c>
      <c r="I9" s="107"/>
    </row>
    <row r="10" spans="1:9" s="491" customFormat="1" ht="12">
      <c r="A10" s="53" t="s">
        <v>14</v>
      </c>
      <c r="B10" s="54" t="s">
        <v>15</v>
      </c>
      <c r="C10" s="55">
        <v>1</v>
      </c>
      <c r="D10" s="55">
        <v>2</v>
      </c>
      <c r="E10" s="55">
        <v>3</v>
      </c>
      <c r="F10" s="53">
        <v>4</v>
      </c>
      <c r="G10" s="53">
        <v>5</v>
      </c>
      <c r="H10" s="53">
        <v>6</v>
      </c>
      <c r="I10" s="53">
        <v>7</v>
      </c>
    </row>
    <row r="11" spans="1:9" s="491" customFormat="1" ht="12">
      <c r="A11" s="56" t="s">
        <v>792</v>
      </c>
      <c r="B11" s="57"/>
      <c r="C11" s="53"/>
      <c r="D11" s="53"/>
      <c r="E11" s="53"/>
      <c r="F11" s="53"/>
      <c r="G11" s="53"/>
      <c r="H11" s="53"/>
      <c r="I11" s="53"/>
    </row>
    <row r="12" spans="1:9" s="491" customFormat="1" ht="12">
      <c r="A12" s="44" t="s">
        <v>793</v>
      </c>
      <c r="B12" s="58" t="s">
        <v>794</v>
      </c>
      <c r="C12" s="314">
        <v>257892</v>
      </c>
      <c r="D12" s="314"/>
      <c r="E12" s="314"/>
      <c r="F12" s="314">
        <v>319463</v>
      </c>
      <c r="G12" s="314"/>
      <c r="H12" s="314"/>
      <c r="I12" s="321">
        <f>F12+G12-H12</f>
        <v>319463</v>
      </c>
    </row>
    <row r="13" spans="1:9" s="491" customFormat="1" ht="12">
      <c r="A13" s="44" t="s">
        <v>795</v>
      </c>
      <c r="B13" s="58" t="s">
        <v>796</v>
      </c>
      <c r="C13" s="314"/>
      <c r="D13" s="314"/>
      <c r="E13" s="314"/>
      <c r="F13" s="314"/>
      <c r="G13" s="314"/>
      <c r="H13" s="314"/>
      <c r="I13" s="321">
        <f aca="true" t="shared" si="0" ref="I13:I26">F13+G13-H13</f>
        <v>0</v>
      </c>
    </row>
    <row r="14" spans="1:9" s="491" customFormat="1" ht="12">
      <c r="A14" s="44" t="s">
        <v>594</v>
      </c>
      <c r="B14" s="58" t="s">
        <v>797</v>
      </c>
      <c r="C14" s="314"/>
      <c r="D14" s="314"/>
      <c r="E14" s="314"/>
      <c r="F14" s="314">
        <v>0</v>
      </c>
      <c r="G14" s="314"/>
      <c r="H14" s="314"/>
      <c r="I14" s="321">
        <f t="shared" si="0"/>
        <v>0</v>
      </c>
    </row>
    <row r="15" spans="1:9" s="491" customFormat="1" ht="12">
      <c r="A15" s="44" t="s">
        <v>798</v>
      </c>
      <c r="B15" s="58" t="s">
        <v>799</v>
      </c>
      <c r="C15" s="314"/>
      <c r="D15" s="314"/>
      <c r="E15" s="314"/>
      <c r="F15" s="314"/>
      <c r="G15" s="314"/>
      <c r="H15" s="314"/>
      <c r="I15" s="321">
        <f t="shared" si="0"/>
        <v>0</v>
      </c>
    </row>
    <row r="16" spans="1:9" s="491" customFormat="1" ht="12">
      <c r="A16" s="44" t="s">
        <v>78</v>
      </c>
      <c r="B16" s="58" t="s">
        <v>800</v>
      </c>
      <c r="C16" s="314">
        <v>1</v>
      </c>
      <c r="D16" s="314"/>
      <c r="E16" s="314"/>
      <c r="F16" s="314">
        <v>10</v>
      </c>
      <c r="G16" s="314"/>
      <c r="H16" s="314"/>
      <c r="I16" s="321">
        <f t="shared" si="0"/>
        <v>10</v>
      </c>
    </row>
    <row r="17" spans="1:9" s="491" customFormat="1" ht="12">
      <c r="A17" s="59" t="s">
        <v>563</v>
      </c>
      <c r="B17" s="60" t="s">
        <v>801</v>
      </c>
      <c r="C17" s="321">
        <f aca="true" t="shared" si="1" ref="C17:H17">C12+C13+C15+C16</f>
        <v>257893</v>
      </c>
      <c r="D17" s="321">
        <f t="shared" si="1"/>
        <v>0</v>
      </c>
      <c r="E17" s="321">
        <f t="shared" si="1"/>
        <v>0</v>
      </c>
      <c r="F17" s="321">
        <f t="shared" si="1"/>
        <v>319473</v>
      </c>
      <c r="G17" s="321">
        <f t="shared" si="1"/>
        <v>0</v>
      </c>
      <c r="H17" s="321">
        <f t="shared" si="1"/>
        <v>0</v>
      </c>
      <c r="I17" s="321">
        <f t="shared" si="0"/>
        <v>319473</v>
      </c>
    </row>
    <row r="18" spans="1:9" s="491" customFormat="1" ht="12">
      <c r="A18" s="56" t="s">
        <v>802</v>
      </c>
      <c r="B18" s="61"/>
      <c r="C18" s="321"/>
      <c r="D18" s="321"/>
      <c r="E18" s="321"/>
      <c r="F18" s="321"/>
      <c r="G18" s="321"/>
      <c r="H18" s="321"/>
      <c r="I18" s="321"/>
    </row>
    <row r="19" spans="1:16" s="491" customFormat="1" ht="12">
      <c r="A19" s="44" t="s">
        <v>793</v>
      </c>
      <c r="B19" s="58" t="s">
        <v>803</v>
      </c>
      <c r="C19" s="314"/>
      <c r="D19" s="314"/>
      <c r="E19" s="314"/>
      <c r="F19" s="314"/>
      <c r="G19" s="314"/>
      <c r="H19" s="314"/>
      <c r="I19" s="321">
        <f t="shared" si="0"/>
        <v>0</v>
      </c>
      <c r="J19" s="492"/>
      <c r="K19" s="492"/>
      <c r="L19" s="492"/>
      <c r="M19" s="492"/>
      <c r="N19" s="492"/>
      <c r="O19" s="492"/>
      <c r="P19" s="492"/>
    </row>
    <row r="20" spans="1:16" s="491" customFormat="1" ht="12">
      <c r="A20" s="44" t="s">
        <v>804</v>
      </c>
      <c r="B20" s="58" t="s">
        <v>805</v>
      </c>
      <c r="C20" s="314"/>
      <c r="D20" s="314"/>
      <c r="E20" s="314"/>
      <c r="F20" s="314"/>
      <c r="G20" s="314"/>
      <c r="H20" s="314"/>
      <c r="I20" s="321">
        <f t="shared" si="0"/>
        <v>0</v>
      </c>
      <c r="J20" s="492"/>
      <c r="K20" s="492"/>
      <c r="L20" s="492"/>
      <c r="M20" s="492"/>
      <c r="N20" s="492"/>
      <c r="O20" s="492"/>
      <c r="P20" s="492"/>
    </row>
    <row r="21" spans="1:16" s="491" customFormat="1" ht="12">
      <c r="A21" s="44" t="s">
        <v>806</v>
      </c>
      <c r="B21" s="58" t="s">
        <v>807</v>
      </c>
      <c r="C21" s="314"/>
      <c r="D21" s="314"/>
      <c r="E21" s="314"/>
      <c r="F21" s="314"/>
      <c r="G21" s="314"/>
      <c r="H21" s="314"/>
      <c r="I21" s="321">
        <f t="shared" si="0"/>
        <v>0</v>
      </c>
      <c r="J21" s="492"/>
      <c r="K21" s="492"/>
      <c r="L21" s="492"/>
      <c r="M21" s="492"/>
      <c r="N21" s="492"/>
      <c r="O21" s="492"/>
      <c r="P21" s="492"/>
    </row>
    <row r="22" spans="1:16" s="491" customFormat="1" ht="12">
      <c r="A22" s="44" t="s">
        <v>808</v>
      </c>
      <c r="B22" s="58" t="s">
        <v>809</v>
      </c>
      <c r="C22" s="314"/>
      <c r="D22" s="314"/>
      <c r="E22" s="314"/>
      <c r="F22" s="343"/>
      <c r="G22" s="314"/>
      <c r="H22" s="314"/>
      <c r="I22" s="321">
        <f t="shared" si="0"/>
        <v>0</v>
      </c>
      <c r="J22" s="492"/>
      <c r="K22" s="492"/>
      <c r="L22" s="492"/>
      <c r="M22" s="492"/>
      <c r="N22" s="492"/>
      <c r="O22" s="492"/>
      <c r="P22" s="492"/>
    </row>
    <row r="23" spans="1:16" s="491" customFormat="1" ht="12">
      <c r="A23" s="44" t="s">
        <v>810</v>
      </c>
      <c r="B23" s="58" t="s">
        <v>811</v>
      </c>
      <c r="C23" s="314"/>
      <c r="D23" s="314"/>
      <c r="E23" s="314"/>
      <c r="F23" s="314"/>
      <c r="G23" s="314"/>
      <c r="H23" s="314"/>
      <c r="I23" s="321">
        <f t="shared" si="0"/>
        <v>0</v>
      </c>
      <c r="J23" s="492"/>
      <c r="K23" s="492"/>
      <c r="L23" s="492"/>
      <c r="M23" s="492"/>
      <c r="N23" s="492"/>
      <c r="O23" s="492"/>
      <c r="P23" s="492"/>
    </row>
    <row r="24" spans="1:16" s="491" customFormat="1" ht="12">
      <c r="A24" s="44" t="s">
        <v>812</v>
      </c>
      <c r="B24" s="58" t="s">
        <v>813</v>
      </c>
      <c r="C24" s="314"/>
      <c r="D24" s="314"/>
      <c r="E24" s="314"/>
      <c r="F24" s="314"/>
      <c r="G24" s="314"/>
      <c r="H24" s="314"/>
      <c r="I24" s="321">
        <f t="shared" si="0"/>
        <v>0</v>
      </c>
      <c r="J24" s="492"/>
      <c r="K24" s="492"/>
      <c r="L24" s="492"/>
      <c r="M24" s="492"/>
      <c r="N24" s="492"/>
      <c r="O24" s="492"/>
      <c r="P24" s="492"/>
    </row>
    <row r="25" spans="1:16" s="491" customFormat="1" ht="12">
      <c r="A25" s="62" t="s">
        <v>814</v>
      </c>
      <c r="B25" s="63" t="s">
        <v>815</v>
      </c>
      <c r="C25" s="314"/>
      <c r="D25" s="314"/>
      <c r="E25" s="314"/>
      <c r="F25" s="314">
        <v>0</v>
      </c>
      <c r="G25" s="314"/>
      <c r="H25" s="314"/>
      <c r="I25" s="321">
        <f t="shared" si="0"/>
        <v>0</v>
      </c>
      <c r="J25" s="492"/>
      <c r="K25" s="492"/>
      <c r="L25" s="492"/>
      <c r="M25" s="492"/>
      <c r="N25" s="492"/>
      <c r="O25" s="492"/>
      <c r="P25" s="492"/>
    </row>
    <row r="26" spans="1:16" s="491" customFormat="1" ht="12">
      <c r="A26" s="59" t="s">
        <v>580</v>
      </c>
      <c r="B26" s="60" t="s">
        <v>816</v>
      </c>
      <c r="C26" s="321">
        <f aca="true" t="shared" si="2" ref="C26:H26">SUM(C19:C25)</f>
        <v>0</v>
      </c>
      <c r="D26" s="321">
        <f t="shared" si="2"/>
        <v>0</v>
      </c>
      <c r="E26" s="321">
        <f t="shared" si="2"/>
        <v>0</v>
      </c>
      <c r="F26" s="321">
        <f t="shared" si="2"/>
        <v>0</v>
      </c>
      <c r="G26" s="321">
        <f t="shared" si="2"/>
        <v>0</v>
      </c>
      <c r="H26" s="321">
        <f t="shared" si="2"/>
        <v>0</v>
      </c>
      <c r="I26" s="321">
        <f t="shared" si="0"/>
        <v>0</v>
      </c>
      <c r="J26" s="492"/>
      <c r="K26" s="492"/>
      <c r="L26" s="492"/>
      <c r="M26" s="492"/>
      <c r="N26" s="492"/>
      <c r="O26" s="492"/>
      <c r="P26" s="492"/>
    </row>
    <row r="27" spans="1:16" s="491" customFormat="1" ht="12">
      <c r="A27" s="64"/>
      <c r="B27" s="65"/>
      <c r="C27" s="45"/>
      <c r="D27" s="46"/>
      <c r="E27" s="46"/>
      <c r="F27" s="46"/>
      <c r="G27" s="46"/>
      <c r="H27" s="46"/>
      <c r="I27" s="46"/>
      <c r="J27" s="492"/>
      <c r="K27" s="492"/>
      <c r="L27" s="492"/>
      <c r="M27" s="492"/>
      <c r="N27" s="492"/>
      <c r="O27" s="492"/>
      <c r="P27" s="492"/>
    </row>
    <row r="28" spans="1:9" s="491" customFormat="1" ht="12">
      <c r="A28" s="115" t="s">
        <v>817</v>
      </c>
      <c r="B28" s="115"/>
      <c r="C28" s="115"/>
      <c r="D28" s="279"/>
      <c r="E28" s="279"/>
      <c r="F28" s="279"/>
      <c r="G28" s="279"/>
      <c r="H28" s="279"/>
      <c r="I28" s="279"/>
    </row>
    <row r="29" spans="1:9" s="491" customFormat="1" ht="12">
      <c r="A29" s="271"/>
      <c r="B29" s="272"/>
      <c r="C29" s="271"/>
      <c r="D29" s="280"/>
      <c r="E29" s="280"/>
      <c r="F29" s="280"/>
      <c r="G29" s="280"/>
      <c r="H29" s="280"/>
      <c r="I29" s="280"/>
    </row>
    <row r="30" spans="1:10" s="491" customFormat="1" ht="15" customHeight="1">
      <c r="A30" s="273" t="str">
        <f>'справка №1-БАЛАНС'!A98</f>
        <v>Дата на съставяне: 30.3.2015 г.</v>
      </c>
      <c r="B30" s="602"/>
      <c r="C30" s="602"/>
      <c r="D30" s="298" t="s">
        <v>818</v>
      </c>
      <c r="E30" s="601"/>
      <c r="F30" s="601"/>
      <c r="G30" s="601"/>
      <c r="H30" s="275" t="s">
        <v>780</v>
      </c>
      <c r="I30" s="601"/>
      <c r="J30" s="601"/>
    </row>
    <row r="31" spans="1:9" s="491" customFormat="1" ht="12">
      <c r="A31" s="197"/>
      <c r="B31" s="240"/>
      <c r="C31" s="197"/>
      <c r="D31" s="286" t="str">
        <f>'справка №1-БАЛАНС'!C99</f>
        <v>            / И. Христов /</v>
      </c>
      <c r="E31" s="380"/>
      <c r="F31" s="487"/>
      <c r="G31" s="487"/>
      <c r="H31" s="567" t="s">
        <v>859</v>
      </c>
      <c r="I31" s="567"/>
    </row>
    <row r="32" spans="1:9" s="491" customFormat="1" ht="12">
      <c r="A32" s="197"/>
      <c r="B32" s="240"/>
      <c r="C32" s="197"/>
      <c r="D32" s="487"/>
      <c r="E32" s="487"/>
      <c r="F32" s="487"/>
      <c r="G32" s="487"/>
      <c r="H32" s="487"/>
      <c r="I32" s="487"/>
    </row>
    <row r="33" spans="1:9" s="491" customFormat="1" ht="12">
      <c r="A33" s="75"/>
      <c r="B33" s="493"/>
      <c r="C33" s="75"/>
      <c r="D33" s="494"/>
      <c r="E33" s="494"/>
      <c r="F33" s="494"/>
      <c r="G33" s="494"/>
      <c r="H33" s="494"/>
      <c r="I33" s="494"/>
    </row>
    <row r="34" spans="1:9" s="491" customFormat="1" ht="12">
      <c r="A34" s="75"/>
      <c r="B34" s="493"/>
      <c r="C34" s="75"/>
      <c r="D34" s="494"/>
      <c r="E34" s="494"/>
      <c r="F34" s="494"/>
      <c r="G34" s="494"/>
      <c r="H34" s="494"/>
      <c r="I34" s="494"/>
    </row>
    <row r="35" spans="1:9" s="491" customFormat="1" ht="12">
      <c r="A35" s="75"/>
      <c r="B35" s="493"/>
      <c r="C35" s="75"/>
      <c r="D35" s="494"/>
      <c r="E35" s="494"/>
      <c r="F35" s="494"/>
      <c r="G35" s="494"/>
      <c r="H35" s="494"/>
      <c r="I35" s="494"/>
    </row>
    <row r="36" spans="1:9" s="491" customFormat="1" ht="12">
      <c r="A36" s="75"/>
      <c r="B36" s="493"/>
      <c r="C36" s="75"/>
      <c r="D36" s="494"/>
      <c r="E36" s="494"/>
      <c r="F36" s="494"/>
      <c r="G36" s="494"/>
      <c r="H36" s="494"/>
      <c r="I36" s="494"/>
    </row>
    <row r="37" spans="1:9" s="491" customFormat="1" ht="12">
      <c r="A37" s="75"/>
      <c r="B37" s="493"/>
      <c r="C37" s="75"/>
      <c r="D37" s="494"/>
      <c r="E37" s="494"/>
      <c r="F37" s="494"/>
      <c r="G37" s="494"/>
      <c r="H37" s="494"/>
      <c r="I37" s="494"/>
    </row>
    <row r="38" spans="1:9" s="491" customFormat="1" ht="12">
      <c r="A38" s="75"/>
      <c r="B38" s="493"/>
      <c r="C38" s="75"/>
      <c r="D38" s="494"/>
      <c r="E38" s="494"/>
      <c r="F38" s="494"/>
      <c r="G38" s="494"/>
      <c r="H38" s="494"/>
      <c r="I38" s="494"/>
    </row>
    <row r="39" spans="1:9" s="491" customFormat="1" ht="12">
      <c r="A39" s="75"/>
      <c r="B39" s="493"/>
      <c r="C39" s="75"/>
      <c r="D39" s="494"/>
      <c r="E39" s="494"/>
      <c r="F39" s="494"/>
      <c r="G39" s="494"/>
      <c r="H39" s="494"/>
      <c r="I39" s="494"/>
    </row>
    <row r="40" spans="1:9" s="491" customFormat="1" ht="12">
      <c r="A40" s="75"/>
      <c r="B40" s="493"/>
      <c r="C40" s="75"/>
      <c r="D40" s="494"/>
      <c r="E40" s="494"/>
      <c r="F40" s="494"/>
      <c r="G40" s="494"/>
      <c r="H40" s="494"/>
      <c r="I40" s="494"/>
    </row>
    <row r="41" spans="1:9" s="491" customFormat="1" ht="12">
      <c r="A41" s="75"/>
      <c r="B41" s="493"/>
      <c r="C41" s="75"/>
      <c r="D41" s="494"/>
      <c r="E41" s="494"/>
      <c r="F41" s="494"/>
      <c r="G41" s="494"/>
      <c r="H41" s="494"/>
      <c r="I41" s="494"/>
    </row>
    <row r="42" spans="1:9" s="491" customFormat="1" ht="12">
      <c r="A42" s="75"/>
      <c r="B42" s="493"/>
      <c r="C42" s="75"/>
      <c r="D42" s="494"/>
      <c r="E42" s="494"/>
      <c r="F42" s="494"/>
      <c r="G42" s="494"/>
      <c r="H42" s="494"/>
      <c r="I42" s="494"/>
    </row>
    <row r="43" spans="1:9" s="491" customFormat="1" ht="12">
      <c r="A43" s="75"/>
      <c r="B43" s="493"/>
      <c r="C43" s="75"/>
      <c r="D43" s="494"/>
      <c r="E43" s="494"/>
      <c r="F43" s="494"/>
      <c r="G43" s="494"/>
      <c r="H43" s="494"/>
      <c r="I43" s="494"/>
    </row>
    <row r="44" spans="1:9" s="491" customFormat="1" ht="12">
      <c r="A44" s="75"/>
      <c r="B44" s="493"/>
      <c r="C44" s="75"/>
      <c r="D44" s="494"/>
      <c r="E44" s="494"/>
      <c r="F44" s="494"/>
      <c r="G44" s="494"/>
      <c r="H44" s="494"/>
      <c r="I44" s="494"/>
    </row>
    <row r="45" spans="1:9" s="491" customFormat="1" ht="12">
      <c r="A45" s="75"/>
      <c r="B45" s="493"/>
      <c r="C45" s="75"/>
      <c r="D45" s="494"/>
      <c r="E45" s="494"/>
      <c r="F45" s="494"/>
      <c r="G45" s="494"/>
      <c r="H45" s="494"/>
      <c r="I45" s="494"/>
    </row>
    <row r="46" spans="1:9" s="491" customFormat="1" ht="12">
      <c r="A46" s="75"/>
      <c r="B46" s="493"/>
      <c r="C46" s="75"/>
      <c r="D46" s="494"/>
      <c r="E46" s="494"/>
      <c r="F46" s="494"/>
      <c r="G46" s="494"/>
      <c r="H46" s="494"/>
      <c r="I46" s="494"/>
    </row>
    <row r="47" spans="1:9" s="491" customFormat="1" ht="12">
      <c r="A47" s="75"/>
      <c r="B47" s="493"/>
      <c r="C47" s="75"/>
      <c r="D47" s="494"/>
      <c r="E47" s="494"/>
      <c r="F47" s="494"/>
      <c r="G47" s="494"/>
      <c r="H47" s="494"/>
      <c r="I47" s="494"/>
    </row>
    <row r="48" spans="1:9" s="491" customFormat="1" ht="12">
      <c r="A48" s="75"/>
      <c r="B48" s="493"/>
      <c r="C48" s="75"/>
      <c r="D48" s="494"/>
      <c r="E48" s="494"/>
      <c r="F48" s="494"/>
      <c r="G48" s="494"/>
      <c r="H48" s="494"/>
      <c r="I48" s="494"/>
    </row>
    <row r="49" spans="1:9" s="491" customFormat="1" ht="12">
      <c r="A49" s="75"/>
      <c r="B49" s="493"/>
      <c r="C49" s="75"/>
      <c r="D49" s="494"/>
      <c r="E49" s="494"/>
      <c r="F49" s="494"/>
      <c r="G49" s="494"/>
      <c r="H49" s="494"/>
      <c r="I49" s="494"/>
    </row>
    <row r="50" spans="1:9" s="491" customFormat="1" ht="12">
      <c r="A50" s="75"/>
      <c r="B50" s="493"/>
      <c r="C50" s="75"/>
      <c r="D50" s="494"/>
      <c r="E50" s="494"/>
      <c r="F50" s="494"/>
      <c r="G50" s="494"/>
      <c r="H50" s="494"/>
      <c r="I50" s="494"/>
    </row>
    <row r="51" spans="1:9" s="491" customFormat="1" ht="12">
      <c r="A51" s="75"/>
      <c r="B51" s="493"/>
      <c r="C51" s="75"/>
      <c r="D51" s="494"/>
      <c r="E51" s="494"/>
      <c r="F51" s="494"/>
      <c r="G51" s="494"/>
      <c r="H51" s="494"/>
      <c r="I51" s="494"/>
    </row>
    <row r="52" spans="1:9" s="491" customFormat="1" ht="12">
      <c r="A52" s="75"/>
      <c r="B52" s="493"/>
      <c r="C52" s="75"/>
      <c r="D52" s="494"/>
      <c r="E52" s="494"/>
      <c r="F52" s="494"/>
      <c r="G52" s="494"/>
      <c r="H52" s="494"/>
      <c r="I52" s="494"/>
    </row>
    <row r="53" spans="1:9" s="491" customFormat="1" ht="12">
      <c r="A53" s="75"/>
      <c r="B53" s="493"/>
      <c r="C53" s="75"/>
      <c r="D53" s="494"/>
      <c r="E53" s="494"/>
      <c r="F53" s="494"/>
      <c r="G53" s="494"/>
      <c r="H53" s="494"/>
      <c r="I53" s="494"/>
    </row>
    <row r="54" spans="1:9" s="491" customFormat="1" ht="12">
      <c r="A54" s="75"/>
      <c r="B54" s="493"/>
      <c r="C54" s="75"/>
      <c r="D54" s="494"/>
      <c r="E54" s="494"/>
      <c r="F54" s="494"/>
      <c r="G54" s="494"/>
      <c r="H54" s="494"/>
      <c r="I54" s="494"/>
    </row>
    <row r="55" spans="1:9" s="491" customFormat="1" ht="12">
      <c r="A55" s="75"/>
      <c r="B55" s="493"/>
      <c r="C55" s="75"/>
      <c r="D55" s="494"/>
      <c r="E55" s="494"/>
      <c r="F55" s="494"/>
      <c r="G55" s="494"/>
      <c r="H55" s="494"/>
      <c r="I55" s="494"/>
    </row>
    <row r="56" spans="1:9" s="491" customFormat="1" ht="12">
      <c r="A56" s="75"/>
      <c r="B56" s="493"/>
      <c r="C56" s="75"/>
      <c r="D56" s="494"/>
      <c r="E56" s="494"/>
      <c r="F56" s="494"/>
      <c r="G56" s="494"/>
      <c r="H56" s="494"/>
      <c r="I56" s="494"/>
    </row>
    <row r="57" spans="1:9" s="491" customFormat="1" ht="12">
      <c r="A57" s="75"/>
      <c r="B57" s="493"/>
      <c r="C57" s="75"/>
      <c r="D57" s="494"/>
      <c r="E57" s="494"/>
      <c r="F57" s="494"/>
      <c r="G57" s="494"/>
      <c r="H57" s="494"/>
      <c r="I57" s="494"/>
    </row>
    <row r="58" spans="1:9" s="491" customFormat="1" ht="12">
      <c r="A58" s="75"/>
      <c r="B58" s="493"/>
      <c r="C58" s="75"/>
      <c r="D58" s="494"/>
      <c r="E58" s="494"/>
      <c r="F58" s="494"/>
      <c r="G58" s="494"/>
      <c r="H58" s="494"/>
      <c r="I58" s="494"/>
    </row>
    <row r="59" spans="1:9" s="491" customFormat="1" ht="12">
      <c r="A59" s="75"/>
      <c r="B59" s="493"/>
      <c r="C59" s="75"/>
      <c r="D59" s="494"/>
      <c r="E59" s="494"/>
      <c r="F59" s="494"/>
      <c r="G59" s="494"/>
      <c r="H59" s="494"/>
      <c r="I59" s="494"/>
    </row>
    <row r="60" spans="1:9" s="491" customFormat="1" ht="12">
      <c r="A60" s="75"/>
      <c r="B60" s="493"/>
      <c r="C60" s="75"/>
      <c r="D60" s="494"/>
      <c r="E60" s="494"/>
      <c r="F60" s="494"/>
      <c r="G60" s="494"/>
      <c r="H60" s="494"/>
      <c r="I60" s="494"/>
    </row>
    <row r="61" spans="1:9" s="491" customFormat="1" ht="12">
      <c r="A61" s="75"/>
      <c r="B61" s="493"/>
      <c r="C61" s="75"/>
      <c r="D61" s="494"/>
      <c r="E61" s="494"/>
      <c r="F61" s="494"/>
      <c r="G61" s="494"/>
      <c r="H61" s="494"/>
      <c r="I61" s="494"/>
    </row>
    <row r="62" spans="1:9" s="491" customFormat="1" ht="12">
      <c r="A62" s="75"/>
      <c r="B62" s="493"/>
      <c r="C62" s="75"/>
      <c r="D62" s="494"/>
      <c r="E62" s="494"/>
      <c r="F62" s="494"/>
      <c r="G62" s="494"/>
      <c r="H62" s="494"/>
      <c r="I62" s="494"/>
    </row>
    <row r="63" spans="1:9" s="491" customFormat="1" ht="12">
      <c r="A63" s="75"/>
      <c r="B63" s="493"/>
      <c r="C63" s="75"/>
      <c r="D63" s="494"/>
      <c r="E63" s="494"/>
      <c r="F63" s="494"/>
      <c r="G63" s="494"/>
      <c r="H63" s="494"/>
      <c r="I63" s="494"/>
    </row>
    <row r="64" spans="1:9" s="491" customFormat="1" ht="12">
      <c r="A64" s="75"/>
      <c r="B64" s="493"/>
      <c r="C64" s="75"/>
      <c r="D64" s="494"/>
      <c r="E64" s="494"/>
      <c r="F64" s="494"/>
      <c r="G64" s="494"/>
      <c r="H64" s="494"/>
      <c r="I64" s="494"/>
    </row>
    <row r="65" spans="1:9" s="491" customFormat="1" ht="12">
      <c r="A65" s="75"/>
      <c r="B65" s="493"/>
      <c r="C65" s="75"/>
      <c r="D65" s="494"/>
      <c r="E65" s="494"/>
      <c r="F65" s="494"/>
      <c r="G65" s="494"/>
      <c r="H65" s="494"/>
      <c r="I65" s="494"/>
    </row>
    <row r="66" spans="1:9" s="491" customFormat="1" ht="12">
      <c r="A66" s="75"/>
      <c r="B66" s="493"/>
      <c r="C66" s="75"/>
      <c r="D66" s="494"/>
      <c r="E66" s="494"/>
      <c r="F66" s="494"/>
      <c r="G66" s="494"/>
      <c r="H66" s="494"/>
      <c r="I66" s="494"/>
    </row>
    <row r="67" spans="1:9" s="491" customFormat="1" ht="12">
      <c r="A67" s="75"/>
      <c r="B67" s="493"/>
      <c r="C67" s="75"/>
      <c r="D67" s="494"/>
      <c r="E67" s="494"/>
      <c r="F67" s="494"/>
      <c r="G67" s="494"/>
      <c r="H67" s="494"/>
      <c r="I67" s="494"/>
    </row>
    <row r="68" spans="1:9" s="491" customFormat="1" ht="12">
      <c r="A68" s="75"/>
      <c r="B68" s="493"/>
      <c r="C68" s="75"/>
      <c r="D68" s="494"/>
      <c r="E68" s="494"/>
      <c r="F68" s="494"/>
      <c r="G68" s="494"/>
      <c r="H68" s="494"/>
      <c r="I68" s="494"/>
    </row>
    <row r="69" spans="1:9" s="491" customFormat="1" ht="12">
      <c r="A69" s="75"/>
      <c r="B69" s="493"/>
      <c r="C69" s="75"/>
      <c r="D69" s="494"/>
      <c r="E69" s="494"/>
      <c r="F69" s="494"/>
      <c r="G69" s="494"/>
      <c r="H69" s="494"/>
      <c r="I69" s="494"/>
    </row>
    <row r="70" spans="1:9" s="491" customFormat="1" ht="12">
      <c r="A70" s="75"/>
      <c r="B70" s="493"/>
      <c r="C70" s="75"/>
      <c r="D70" s="494"/>
      <c r="E70" s="494"/>
      <c r="F70" s="494"/>
      <c r="G70" s="494"/>
      <c r="H70" s="494"/>
      <c r="I70" s="494"/>
    </row>
    <row r="71" spans="1:9" s="491" customFormat="1" ht="12">
      <c r="A71" s="75"/>
      <c r="B71" s="493"/>
      <c r="C71" s="75"/>
      <c r="D71" s="494"/>
      <c r="E71" s="494"/>
      <c r="F71" s="494"/>
      <c r="G71" s="494"/>
      <c r="H71" s="494"/>
      <c r="I71" s="494"/>
    </row>
    <row r="72" spans="1:9" s="491" customFormat="1" ht="12">
      <c r="A72" s="75"/>
      <c r="B72" s="493"/>
      <c r="C72" s="75"/>
      <c r="D72" s="494"/>
      <c r="E72" s="494"/>
      <c r="F72" s="494"/>
      <c r="G72" s="494"/>
      <c r="H72" s="494"/>
      <c r="I72" s="494"/>
    </row>
    <row r="73" spans="1:9" s="491" customFormat="1" ht="12">
      <c r="A73" s="75"/>
      <c r="B73" s="493"/>
      <c r="C73" s="75"/>
      <c r="D73" s="494"/>
      <c r="E73" s="494"/>
      <c r="F73" s="494"/>
      <c r="G73" s="494"/>
      <c r="H73" s="494"/>
      <c r="I73" s="494"/>
    </row>
    <row r="74" spans="1:9" s="491" customFormat="1" ht="12">
      <c r="A74" s="75"/>
      <c r="B74" s="493"/>
      <c r="C74" s="75"/>
      <c r="D74" s="494"/>
      <c r="E74" s="494"/>
      <c r="F74" s="494"/>
      <c r="G74" s="494"/>
      <c r="H74" s="494"/>
      <c r="I74" s="494"/>
    </row>
    <row r="75" spans="1:9" s="491" customFormat="1" ht="12">
      <c r="A75" s="75"/>
      <c r="B75" s="493"/>
      <c r="C75" s="75"/>
      <c r="D75" s="494"/>
      <c r="E75" s="494"/>
      <c r="F75" s="494"/>
      <c r="G75" s="494"/>
      <c r="H75" s="494"/>
      <c r="I75" s="494"/>
    </row>
    <row r="76" spans="1:9" s="491" customFormat="1" ht="12">
      <c r="A76" s="75"/>
      <c r="B76" s="493"/>
      <c r="C76" s="75"/>
      <c r="D76" s="494"/>
      <c r="E76" s="494"/>
      <c r="F76" s="494"/>
      <c r="G76" s="494"/>
      <c r="H76" s="494"/>
      <c r="I76" s="494"/>
    </row>
    <row r="77" spans="1:9" s="491" customFormat="1" ht="12">
      <c r="A77" s="75"/>
      <c r="B77" s="493"/>
      <c r="C77" s="75"/>
      <c r="D77" s="494"/>
      <c r="E77" s="494"/>
      <c r="F77" s="494"/>
      <c r="G77" s="494"/>
      <c r="H77" s="494"/>
      <c r="I77" s="494"/>
    </row>
    <row r="78" spans="1:9" s="491" customFormat="1" ht="12">
      <c r="A78" s="75"/>
      <c r="B78" s="493"/>
      <c r="C78" s="75"/>
      <c r="D78" s="494"/>
      <c r="E78" s="494"/>
      <c r="F78" s="494"/>
      <c r="G78" s="494"/>
      <c r="H78" s="494"/>
      <c r="I78" s="494"/>
    </row>
    <row r="79" spans="1:9" s="491" customFormat="1" ht="12">
      <c r="A79" s="75"/>
      <c r="B79" s="493"/>
      <c r="C79" s="75"/>
      <c r="D79" s="494"/>
      <c r="E79" s="494"/>
      <c r="F79" s="494"/>
      <c r="G79" s="494"/>
      <c r="H79" s="494"/>
      <c r="I79" s="494"/>
    </row>
    <row r="80" spans="1:9" s="491" customFormat="1" ht="12">
      <c r="A80" s="75"/>
      <c r="B80" s="493"/>
      <c r="C80" s="75"/>
      <c r="D80" s="494"/>
      <c r="E80" s="494"/>
      <c r="F80" s="494"/>
      <c r="G80" s="494"/>
      <c r="H80" s="494"/>
      <c r="I80" s="494"/>
    </row>
    <row r="81" spans="1:9" s="491" customFormat="1" ht="12">
      <c r="A81" s="75"/>
      <c r="B81" s="493"/>
      <c r="C81" s="75"/>
      <c r="D81" s="494"/>
      <c r="E81" s="494"/>
      <c r="F81" s="494"/>
      <c r="G81" s="494"/>
      <c r="H81" s="494"/>
      <c r="I81" s="494"/>
    </row>
    <row r="82" spans="1:9" s="491" customFormat="1" ht="12">
      <c r="A82" s="75"/>
      <c r="B82" s="493"/>
      <c r="C82" s="75"/>
      <c r="D82" s="494"/>
      <c r="E82" s="494"/>
      <c r="F82" s="494"/>
      <c r="G82" s="494"/>
      <c r="H82" s="494"/>
      <c r="I82" s="494"/>
    </row>
    <row r="83" spans="1:9" s="491" customFormat="1" ht="12">
      <c r="A83" s="75"/>
      <c r="B83" s="493"/>
      <c r="C83" s="75"/>
      <c r="D83" s="494"/>
      <c r="E83" s="494"/>
      <c r="F83" s="494"/>
      <c r="G83" s="494"/>
      <c r="H83" s="494"/>
      <c r="I83" s="494"/>
    </row>
    <row r="84" spans="1:9" s="491" customFormat="1" ht="12">
      <c r="A84" s="75"/>
      <c r="B84" s="493"/>
      <c r="C84" s="75"/>
      <c r="D84" s="494"/>
      <c r="E84" s="494"/>
      <c r="F84" s="494"/>
      <c r="G84" s="494"/>
      <c r="H84" s="494"/>
      <c r="I84" s="494"/>
    </row>
    <row r="85" spans="1:9" s="491" customFormat="1" ht="12">
      <c r="A85" s="75"/>
      <c r="B85" s="493"/>
      <c r="C85" s="75"/>
      <c r="D85" s="494"/>
      <c r="E85" s="494"/>
      <c r="F85" s="494"/>
      <c r="G85" s="494"/>
      <c r="H85" s="494"/>
      <c r="I85" s="494"/>
    </row>
    <row r="86" spans="1:9" s="491" customFormat="1" ht="12">
      <c r="A86" s="75"/>
      <c r="B86" s="493"/>
      <c r="C86" s="75"/>
      <c r="D86" s="494"/>
      <c r="E86" s="494"/>
      <c r="F86" s="494"/>
      <c r="G86" s="494"/>
      <c r="H86" s="494"/>
      <c r="I86" s="494"/>
    </row>
    <row r="87" spans="1:9" s="491" customFormat="1" ht="12">
      <c r="A87" s="75"/>
      <c r="B87" s="493"/>
      <c r="C87" s="75"/>
      <c r="D87" s="494"/>
      <c r="E87" s="494"/>
      <c r="F87" s="494"/>
      <c r="G87" s="494"/>
      <c r="H87" s="494"/>
      <c r="I87" s="494"/>
    </row>
    <row r="88" spans="1:9" s="491" customFormat="1" ht="12">
      <c r="A88" s="75"/>
      <c r="B88" s="493"/>
      <c r="C88" s="75"/>
      <c r="D88" s="494"/>
      <c r="E88" s="494"/>
      <c r="F88" s="494"/>
      <c r="G88" s="494"/>
      <c r="H88" s="494"/>
      <c r="I88" s="494"/>
    </row>
    <row r="89" spans="1:9" s="491" customFormat="1" ht="12">
      <c r="A89" s="75"/>
      <c r="B89" s="493"/>
      <c r="C89" s="75"/>
      <c r="D89" s="494"/>
      <c r="E89" s="494"/>
      <c r="F89" s="494"/>
      <c r="G89" s="494"/>
      <c r="H89" s="494"/>
      <c r="I89" s="494"/>
    </row>
    <row r="90" spans="1:9" s="491" customFormat="1" ht="12">
      <c r="A90" s="75"/>
      <c r="B90" s="493"/>
      <c r="C90" s="75"/>
      <c r="D90" s="494"/>
      <c r="E90" s="494"/>
      <c r="F90" s="494"/>
      <c r="G90" s="494"/>
      <c r="H90" s="494"/>
      <c r="I90" s="494"/>
    </row>
    <row r="91" spans="1:9" s="491" customFormat="1" ht="12">
      <c r="A91" s="75"/>
      <c r="B91" s="493"/>
      <c r="C91" s="75"/>
      <c r="D91" s="494"/>
      <c r="E91" s="494"/>
      <c r="F91" s="494"/>
      <c r="G91" s="494"/>
      <c r="H91" s="494"/>
      <c r="I91" s="494"/>
    </row>
    <row r="92" spans="1:9" s="491" customFormat="1" ht="12">
      <c r="A92" s="75"/>
      <c r="B92" s="493"/>
      <c r="C92" s="75"/>
      <c r="D92" s="494"/>
      <c r="E92" s="494"/>
      <c r="F92" s="494"/>
      <c r="G92" s="494"/>
      <c r="H92" s="494"/>
      <c r="I92" s="494"/>
    </row>
    <row r="93" spans="1:9" s="491" customFormat="1" ht="12">
      <c r="A93" s="75"/>
      <c r="B93" s="493"/>
      <c r="C93" s="75"/>
      <c r="D93" s="494"/>
      <c r="E93" s="494"/>
      <c r="F93" s="494"/>
      <c r="G93" s="494"/>
      <c r="H93" s="494"/>
      <c r="I93" s="494"/>
    </row>
    <row r="94" spans="1:9" s="491" customFormat="1" ht="12">
      <c r="A94" s="75"/>
      <c r="B94" s="493"/>
      <c r="C94" s="75"/>
      <c r="D94" s="494"/>
      <c r="E94" s="494"/>
      <c r="F94" s="494"/>
      <c r="G94" s="494"/>
      <c r="H94" s="494"/>
      <c r="I94" s="494"/>
    </row>
    <row r="95" spans="1:9" s="491" customFormat="1" ht="12">
      <c r="A95" s="75"/>
      <c r="B95" s="493"/>
      <c r="C95" s="75"/>
      <c r="D95" s="494"/>
      <c r="E95" s="494"/>
      <c r="F95" s="494"/>
      <c r="G95" s="494"/>
      <c r="H95" s="494"/>
      <c r="I95" s="494"/>
    </row>
    <row r="96" spans="1:9" s="491" customFormat="1" ht="12">
      <c r="A96" s="75"/>
      <c r="B96" s="493"/>
      <c r="C96" s="75"/>
      <c r="D96" s="494"/>
      <c r="E96" s="494"/>
      <c r="F96" s="494"/>
      <c r="G96" s="494"/>
      <c r="H96" s="494"/>
      <c r="I96" s="494"/>
    </row>
    <row r="97" spans="1:9" s="491" customFormat="1" ht="12">
      <c r="A97" s="75"/>
      <c r="B97" s="493"/>
      <c r="C97" s="75"/>
      <c r="D97" s="494"/>
      <c r="E97" s="494"/>
      <c r="F97" s="494"/>
      <c r="G97" s="494"/>
      <c r="H97" s="494"/>
      <c r="I97" s="494"/>
    </row>
    <row r="98" spans="1:9" s="491" customFormat="1" ht="12">
      <c r="A98" s="75"/>
      <c r="B98" s="493"/>
      <c r="C98" s="75"/>
      <c r="D98" s="494"/>
      <c r="E98" s="494"/>
      <c r="F98" s="494"/>
      <c r="G98" s="494"/>
      <c r="H98" s="494"/>
      <c r="I98" s="494"/>
    </row>
    <row r="99" spans="1:9" s="491" customFormat="1" ht="12">
      <c r="A99" s="75"/>
      <c r="B99" s="493"/>
      <c r="C99" s="75"/>
      <c r="D99" s="494"/>
      <c r="E99" s="494"/>
      <c r="F99" s="494"/>
      <c r="G99" s="494"/>
      <c r="H99" s="494"/>
      <c r="I99" s="494"/>
    </row>
    <row r="100" spans="1:9" s="491" customFormat="1" ht="12">
      <c r="A100" s="75"/>
      <c r="B100" s="493"/>
      <c r="C100" s="75"/>
      <c r="D100" s="494"/>
      <c r="E100" s="494"/>
      <c r="F100" s="494"/>
      <c r="G100" s="494"/>
      <c r="H100" s="494"/>
      <c r="I100" s="494"/>
    </row>
    <row r="101" spans="1:9" s="491" customFormat="1" ht="12">
      <c r="A101" s="75"/>
      <c r="B101" s="493"/>
      <c r="C101" s="75"/>
      <c r="D101" s="494"/>
      <c r="E101" s="494"/>
      <c r="F101" s="494"/>
      <c r="G101" s="494"/>
      <c r="H101" s="494"/>
      <c r="I101" s="494"/>
    </row>
    <row r="102" spans="1:9" s="491" customFormat="1" ht="12">
      <c r="A102" s="75"/>
      <c r="B102" s="493"/>
      <c r="C102" s="75"/>
      <c r="D102" s="494"/>
      <c r="E102" s="494"/>
      <c r="F102" s="494"/>
      <c r="G102" s="494"/>
      <c r="H102" s="494"/>
      <c r="I102" s="494"/>
    </row>
    <row r="103" spans="1:9" s="491" customFormat="1" ht="12">
      <c r="A103" s="75"/>
      <c r="B103" s="493"/>
      <c r="C103" s="75"/>
      <c r="D103" s="494"/>
      <c r="E103" s="494"/>
      <c r="F103" s="494"/>
      <c r="G103" s="494"/>
      <c r="H103" s="494"/>
      <c r="I103" s="494"/>
    </row>
    <row r="104" spans="1:9" s="491" customFormat="1" ht="12">
      <c r="A104" s="75"/>
      <c r="B104" s="493"/>
      <c r="C104" s="75"/>
      <c r="D104" s="494"/>
      <c r="E104" s="494"/>
      <c r="F104" s="494"/>
      <c r="G104" s="494"/>
      <c r="H104" s="494"/>
      <c r="I104" s="494"/>
    </row>
    <row r="105" spans="1:9" s="491" customFormat="1" ht="12">
      <c r="A105" s="75"/>
      <c r="B105" s="493"/>
      <c r="C105" s="75"/>
      <c r="D105" s="494"/>
      <c r="E105" s="494"/>
      <c r="F105" s="494"/>
      <c r="G105" s="494"/>
      <c r="H105" s="494"/>
      <c r="I105" s="494"/>
    </row>
    <row r="106" spans="1:9" s="491" customFormat="1" ht="12">
      <c r="A106" s="75"/>
      <c r="B106" s="493"/>
      <c r="C106" s="75"/>
      <c r="D106" s="494"/>
      <c r="E106" s="494"/>
      <c r="F106" s="494"/>
      <c r="G106" s="494"/>
      <c r="H106" s="494"/>
      <c r="I106" s="494"/>
    </row>
    <row r="107" spans="1:9" s="491" customFormat="1" ht="12">
      <c r="A107" s="75"/>
      <c r="B107" s="493"/>
      <c r="C107" s="75"/>
      <c r="D107" s="494"/>
      <c r="E107" s="494"/>
      <c r="F107" s="494"/>
      <c r="G107" s="494"/>
      <c r="H107" s="494"/>
      <c r="I107" s="494"/>
    </row>
    <row r="108" spans="1:9" s="491" customFormat="1" ht="12">
      <c r="A108" s="75"/>
      <c r="B108" s="493"/>
      <c r="C108" s="75"/>
      <c r="D108" s="494"/>
      <c r="E108" s="494"/>
      <c r="F108" s="494"/>
      <c r="G108" s="494"/>
      <c r="H108" s="494"/>
      <c r="I108" s="494"/>
    </row>
    <row r="109" spans="1:9" s="491" customFormat="1" ht="12">
      <c r="A109" s="75"/>
      <c r="B109" s="493"/>
      <c r="C109" s="75"/>
      <c r="D109" s="494"/>
      <c r="E109" s="494"/>
      <c r="F109" s="494"/>
      <c r="G109" s="494"/>
      <c r="H109" s="494"/>
      <c r="I109" s="494"/>
    </row>
    <row r="110" spans="1:9" s="491" customFormat="1" ht="12">
      <c r="A110" s="75"/>
      <c r="B110" s="493"/>
      <c r="C110" s="75"/>
      <c r="D110" s="494"/>
      <c r="E110" s="494"/>
      <c r="F110" s="494"/>
      <c r="G110" s="494"/>
      <c r="H110" s="494"/>
      <c r="I110" s="494"/>
    </row>
    <row r="111" spans="1:9" s="491" customFormat="1" ht="12">
      <c r="A111" s="75"/>
      <c r="B111" s="493"/>
      <c r="C111" s="75"/>
      <c r="D111" s="494"/>
      <c r="E111" s="494"/>
      <c r="F111" s="494"/>
      <c r="G111" s="494"/>
      <c r="H111" s="494"/>
      <c r="I111" s="494"/>
    </row>
    <row r="112" spans="1:9" s="491" customFormat="1" ht="12">
      <c r="A112" s="75"/>
      <c r="B112" s="493"/>
      <c r="C112" s="75"/>
      <c r="D112" s="494"/>
      <c r="E112" s="494"/>
      <c r="F112" s="494"/>
      <c r="G112" s="494"/>
      <c r="H112" s="494"/>
      <c r="I112" s="494"/>
    </row>
    <row r="113" spans="1:9" s="491" customFormat="1" ht="12">
      <c r="A113" s="75"/>
      <c r="B113" s="493"/>
      <c r="C113" s="75"/>
      <c r="D113" s="494"/>
      <c r="E113" s="494"/>
      <c r="F113" s="494"/>
      <c r="G113" s="494"/>
      <c r="H113" s="494"/>
      <c r="I113" s="494"/>
    </row>
    <row r="114" spans="1:9" s="491" customFormat="1" ht="12">
      <c r="A114" s="75"/>
      <c r="B114" s="493"/>
      <c r="C114" s="75"/>
      <c r="D114" s="494"/>
      <c r="E114" s="494"/>
      <c r="F114" s="494"/>
      <c r="G114" s="494"/>
      <c r="H114" s="494"/>
      <c r="I114" s="494"/>
    </row>
    <row r="115" spans="1:9" s="491" customFormat="1" ht="12">
      <c r="A115" s="75"/>
      <c r="B115" s="493"/>
      <c r="C115" s="75"/>
      <c r="D115" s="494"/>
      <c r="E115" s="494"/>
      <c r="F115" s="494"/>
      <c r="G115" s="494"/>
      <c r="H115" s="494"/>
      <c r="I115" s="494"/>
    </row>
    <row r="116" spans="1:9" s="491" customFormat="1" ht="12">
      <c r="A116" s="75"/>
      <c r="B116" s="493"/>
      <c r="C116" s="75"/>
      <c r="D116" s="494"/>
      <c r="E116" s="494"/>
      <c r="F116" s="494"/>
      <c r="G116" s="494"/>
      <c r="H116" s="494"/>
      <c r="I116" s="494"/>
    </row>
    <row r="117" spans="1:9" s="491" customFormat="1" ht="12">
      <c r="A117" s="75"/>
      <c r="B117" s="493"/>
      <c r="C117" s="75"/>
      <c r="D117" s="494"/>
      <c r="E117" s="494"/>
      <c r="F117" s="494"/>
      <c r="G117" s="494"/>
      <c r="H117" s="494"/>
      <c r="I117" s="494"/>
    </row>
    <row r="118" spans="1:9" s="491" customFormat="1" ht="12">
      <c r="A118" s="75"/>
      <c r="B118" s="493"/>
      <c r="C118" s="75"/>
      <c r="D118" s="494"/>
      <c r="E118" s="494"/>
      <c r="F118" s="494"/>
      <c r="G118" s="494"/>
      <c r="H118" s="494"/>
      <c r="I118" s="494"/>
    </row>
    <row r="119" spans="1:9" s="491" customFormat="1" ht="12">
      <c r="A119" s="75"/>
      <c r="B119" s="493"/>
      <c r="C119" s="75"/>
      <c r="D119" s="494"/>
      <c r="E119" s="494"/>
      <c r="F119" s="494"/>
      <c r="G119" s="494"/>
      <c r="H119" s="494"/>
      <c r="I119" s="494"/>
    </row>
    <row r="120" spans="4:9" ht="12">
      <c r="D120" s="494"/>
      <c r="E120" s="494"/>
      <c r="F120" s="494"/>
      <c r="G120" s="494"/>
      <c r="H120" s="494"/>
      <c r="I120" s="494"/>
    </row>
    <row r="121" spans="4:9" ht="12">
      <c r="D121" s="494"/>
      <c r="E121" s="494"/>
      <c r="F121" s="494"/>
      <c r="G121" s="494"/>
      <c r="H121" s="494"/>
      <c r="I121" s="494"/>
    </row>
    <row r="122" spans="4:9" ht="12">
      <c r="D122" s="494"/>
      <c r="E122" s="494"/>
      <c r="F122" s="494"/>
      <c r="G122" s="494"/>
      <c r="H122" s="494"/>
      <c r="I122" s="494"/>
    </row>
    <row r="123" spans="4:9" ht="12">
      <c r="D123" s="494"/>
      <c r="E123" s="494"/>
      <c r="F123" s="494"/>
      <c r="G123" s="494"/>
      <c r="H123" s="494"/>
      <c r="I123" s="494"/>
    </row>
    <row r="124" spans="4:9" ht="12">
      <c r="D124" s="494"/>
      <c r="E124" s="494"/>
      <c r="F124" s="494"/>
      <c r="G124" s="494"/>
      <c r="H124" s="494"/>
      <c r="I124" s="494"/>
    </row>
    <row r="125" spans="4:9" ht="12">
      <c r="D125" s="494"/>
      <c r="E125" s="494"/>
      <c r="F125" s="494"/>
      <c r="G125" s="494"/>
      <c r="H125" s="494"/>
      <c r="I125" s="494"/>
    </row>
    <row r="126" spans="4:9" ht="12">
      <c r="D126" s="494"/>
      <c r="E126" s="494"/>
      <c r="F126" s="494"/>
      <c r="G126" s="494"/>
      <c r="H126" s="494"/>
      <c r="I126" s="494"/>
    </row>
    <row r="127" spans="4:9" ht="12">
      <c r="D127" s="494"/>
      <c r="E127" s="494"/>
      <c r="F127" s="494"/>
      <c r="G127" s="494"/>
      <c r="H127" s="494"/>
      <c r="I127" s="494"/>
    </row>
    <row r="128" spans="4:9" ht="12">
      <c r="D128" s="494"/>
      <c r="E128" s="494"/>
      <c r="F128" s="494"/>
      <c r="G128" s="494"/>
      <c r="H128" s="494"/>
      <c r="I128" s="494"/>
    </row>
    <row r="129" spans="4:9" ht="12">
      <c r="D129" s="494"/>
      <c r="E129" s="494"/>
      <c r="F129" s="494"/>
      <c r="G129" s="494"/>
      <c r="H129" s="494"/>
      <c r="I129" s="494"/>
    </row>
    <row r="130" spans="4:9" ht="12">
      <c r="D130" s="494"/>
      <c r="E130" s="494"/>
      <c r="F130" s="494"/>
      <c r="G130" s="494"/>
      <c r="H130" s="494"/>
      <c r="I130" s="494"/>
    </row>
    <row r="131" spans="4:9" ht="12">
      <c r="D131" s="494"/>
      <c r="E131" s="494"/>
      <c r="F131" s="494"/>
      <c r="G131" s="494"/>
      <c r="H131" s="494"/>
      <c r="I131" s="494"/>
    </row>
    <row r="132" spans="4:9" ht="12">
      <c r="D132" s="494"/>
      <c r="E132" s="494"/>
      <c r="F132" s="494"/>
      <c r="G132" s="494"/>
      <c r="H132" s="494"/>
      <c r="I132" s="494"/>
    </row>
    <row r="133" spans="4:9" ht="12">
      <c r="D133" s="494"/>
      <c r="E133" s="494"/>
      <c r="F133" s="494"/>
      <c r="G133" s="494"/>
      <c r="H133" s="494"/>
      <c r="I133" s="494"/>
    </row>
    <row r="134" spans="4:9" ht="12">
      <c r="D134" s="494"/>
      <c r="E134" s="494"/>
      <c r="F134" s="494"/>
      <c r="G134" s="494"/>
      <c r="H134" s="494"/>
      <c r="I134" s="494"/>
    </row>
    <row r="135" spans="4:9" ht="12">
      <c r="D135" s="494"/>
      <c r="E135" s="494"/>
      <c r="F135" s="494"/>
      <c r="G135" s="494"/>
      <c r="H135" s="494"/>
      <c r="I135" s="494"/>
    </row>
    <row r="136" spans="4:9" ht="12">
      <c r="D136" s="494"/>
      <c r="E136" s="494"/>
      <c r="F136" s="494"/>
      <c r="G136" s="494"/>
      <c r="H136" s="494"/>
      <c r="I136" s="494"/>
    </row>
    <row r="137" spans="4:9" ht="12">
      <c r="D137" s="494"/>
      <c r="E137" s="494"/>
      <c r="F137" s="494"/>
      <c r="G137" s="494"/>
      <c r="H137" s="494"/>
      <c r="I137" s="494"/>
    </row>
    <row r="138" spans="4:9" ht="12">
      <c r="D138" s="494"/>
      <c r="E138" s="494"/>
      <c r="F138" s="494"/>
      <c r="G138" s="494"/>
      <c r="H138" s="494"/>
      <c r="I138" s="494"/>
    </row>
    <row r="139" spans="4:9" ht="12">
      <c r="D139" s="494"/>
      <c r="E139" s="494"/>
      <c r="F139" s="494"/>
      <c r="G139" s="494"/>
      <c r="H139" s="494"/>
      <c r="I139" s="494"/>
    </row>
    <row r="140" spans="4:9" ht="12">
      <c r="D140" s="494"/>
      <c r="E140" s="494"/>
      <c r="F140" s="494"/>
      <c r="G140" s="494"/>
      <c r="H140" s="494"/>
      <c r="I140" s="494"/>
    </row>
    <row r="141" spans="4:9" ht="12">
      <c r="D141" s="494"/>
      <c r="E141" s="494"/>
      <c r="F141" s="494"/>
      <c r="G141" s="494"/>
      <c r="H141" s="494"/>
      <c r="I141" s="494"/>
    </row>
    <row r="142" spans="4:9" ht="12">
      <c r="D142" s="494"/>
      <c r="E142" s="494"/>
      <c r="F142" s="494"/>
      <c r="G142" s="494"/>
      <c r="H142" s="494"/>
      <c r="I142" s="494"/>
    </row>
    <row r="143" spans="4:9" ht="12">
      <c r="D143" s="494"/>
      <c r="E143" s="494"/>
      <c r="F143" s="494"/>
      <c r="G143" s="494"/>
      <c r="H143" s="494"/>
      <c r="I143" s="494"/>
    </row>
    <row r="144" spans="4:9" ht="12">
      <c r="D144" s="494"/>
      <c r="E144" s="494"/>
      <c r="F144" s="494"/>
      <c r="G144" s="494"/>
      <c r="H144" s="494"/>
      <c r="I144" s="494"/>
    </row>
    <row r="145" spans="4:9" ht="12">
      <c r="D145" s="494"/>
      <c r="E145" s="494"/>
      <c r="F145" s="494"/>
      <c r="G145" s="494"/>
      <c r="H145" s="494"/>
      <c r="I145" s="494"/>
    </row>
    <row r="146" spans="4:9" ht="12">
      <c r="D146" s="494"/>
      <c r="E146" s="494"/>
      <c r="F146" s="494"/>
      <c r="G146" s="494"/>
      <c r="H146" s="494"/>
      <c r="I146" s="494"/>
    </row>
    <row r="147" spans="4:9" ht="12">
      <c r="D147" s="494"/>
      <c r="E147" s="494"/>
      <c r="F147" s="494"/>
      <c r="G147" s="494"/>
      <c r="H147" s="494"/>
      <c r="I147" s="494"/>
    </row>
    <row r="148" spans="4:9" ht="12">
      <c r="D148" s="494"/>
      <c r="E148" s="494"/>
      <c r="F148" s="494"/>
      <c r="G148" s="494"/>
      <c r="H148" s="494"/>
      <c r="I148" s="494"/>
    </row>
    <row r="149" spans="4:9" ht="12">
      <c r="D149" s="494"/>
      <c r="E149" s="494"/>
      <c r="F149" s="494"/>
      <c r="G149" s="494"/>
      <c r="H149" s="494"/>
      <c r="I149" s="494"/>
    </row>
    <row r="150" spans="4:9" ht="12">
      <c r="D150" s="494"/>
      <c r="E150" s="494"/>
      <c r="F150" s="494"/>
      <c r="G150" s="494"/>
      <c r="H150" s="494"/>
      <c r="I150" s="494"/>
    </row>
    <row r="151" spans="4:9" ht="12">
      <c r="D151" s="494"/>
      <c r="E151" s="494"/>
      <c r="F151" s="494"/>
      <c r="G151" s="494"/>
      <c r="H151" s="494"/>
      <c r="I151" s="494"/>
    </row>
    <row r="152" spans="4:9" ht="12">
      <c r="D152" s="494"/>
      <c r="E152" s="494"/>
      <c r="F152" s="494"/>
      <c r="G152" s="494"/>
      <c r="H152" s="494"/>
      <c r="I152" s="494"/>
    </row>
    <row r="153" spans="4:9" ht="12">
      <c r="D153" s="494"/>
      <c r="E153" s="494"/>
      <c r="F153" s="494"/>
      <c r="G153" s="494"/>
      <c r="H153" s="494"/>
      <c r="I153" s="494"/>
    </row>
    <row r="154" spans="4:9" ht="12">
      <c r="D154" s="494"/>
      <c r="E154" s="494"/>
      <c r="F154" s="494"/>
      <c r="G154" s="494"/>
      <c r="H154" s="494"/>
      <c r="I154" s="494"/>
    </row>
    <row r="155" spans="4:9" ht="12">
      <c r="D155" s="494"/>
      <c r="E155" s="494"/>
      <c r="F155" s="494"/>
      <c r="G155" s="494"/>
      <c r="H155" s="494"/>
      <c r="I155" s="494"/>
    </row>
    <row r="156" spans="4:9" ht="12">
      <c r="D156" s="494"/>
      <c r="E156" s="494"/>
      <c r="F156" s="494"/>
      <c r="G156" s="494"/>
      <c r="H156" s="494"/>
      <c r="I156" s="494"/>
    </row>
    <row r="157" spans="4:9" ht="12">
      <c r="D157" s="494"/>
      <c r="E157" s="494"/>
      <c r="F157" s="494"/>
      <c r="G157" s="494"/>
      <c r="H157" s="494"/>
      <c r="I157" s="494"/>
    </row>
    <row r="158" spans="4:9" ht="12">
      <c r="D158" s="494"/>
      <c r="E158" s="494"/>
      <c r="F158" s="494"/>
      <c r="G158" s="494"/>
      <c r="H158" s="494"/>
      <c r="I158" s="494"/>
    </row>
    <row r="159" spans="4:9" ht="12">
      <c r="D159" s="494"/>
      <c r="E159" s="494"/>
      <c r="F159" s="494"/>
      <c r="G159" s="494"/>
      <c r="H159" s="494"/>
      <c r="I159" s="494"/>
    </row>
    <row r="160" spans="4:9" ht="12">
      <c r="D160" s="494"/>
      <c r="E160" s="494"/>
      <c r="F160" s="494"/>
      <c r="G160" s="494"/>
      <c r="H160" s="494"/>
      <c r="I160" s="494"/>
    </row>
    <row r="161" spans="4:9" ht="12">
      <c r="D161" s="494"/>
      <c r="E161" s="494"/>
      <c r="F161" s="494"/>
      <c r="G161" s="494"/>
      <c r="H161" s="494"/>
      <c r="I161" s="494"/>
    </row>
    <row r="162" spans="4:9" ht="12">
      <c r="D162" s="494"/>
      <c r="E162" s="494"/>
      <c r="F162" s="494"/>
      <c r="G162" s="494"/>
      <c r="H162" s="494"/>
      <c r="I162" s="494"/>
    </row>
    <row r="163" spans="4:9" ht="12">
      <c r="D163" s="494"/>
      <c r="E163" s="494"/>
      <c r="F163" s="494"/>
      <c r="G163" s="494"/>
      <c r="H163" s="494"/>
      <c r="I163" s="494"/>
    </row>
    <row r="164" spans="4:9" ht="12">
      <c r="D164" s="494"/>
      <c r="E164" s="494"/>
      <c r="F164" s="494"/>
      <c r="G164" s="494"/>
      <c r="H164" s="494"/>
      <c r="I164" s="494"/>
    </row>
    <row r="165" spans="4:9" ht="12">
      <c r="D165" s="494"/>
      <c r="E165" s="494"/>
      <c r="F165" s="494"/>
      <c r="G165" s="494"/>
      <c r="H165" s="494"/>
      <c r="I165" s="494"/>
    </row>
    <row r="166" spans="4:9" ht="12">
      <c r="D166" s="494"/>
      <c r="E166" s="494"/>
      <c r="F166" s="494"/>
      <c r="G166" s="494"/>
      <c r="H166" s="494"/>
      <c r="I166" s="494"/>
    </row>
    <row r="167" spans="4:9" ht="12">
      <c r="D167" s="494"/>
      <c r="E167" s="494"/>
      <c r="F167" s="494"/>
      <c r="G167" s="494"/>
      <c r="H167" s="494"/>
      <c r="I167" s="494"/>
    </row>
    <row r="168" spans="4:9" ht="12">
      <c r="D168" s="494"/>
      <c r="E168" s="494"/>
      <c r="F168" s="494"/>
      <c r="G168" s="494"/>
      <c r="H168" s="494"/>
      <c r="I168" s="494"/>
    </row>
    <row r="169" spans="4:9" ht="12">
      <c r="D169" s="494"/>
      <c r="E169" s="494"/>
      <c r="F169" s="494"/>
      <c r="G169" s="494"/>
      <c r="H169" s="494"/>
      <c r="I169" s="494"/>
    </row>
    <row r="170" spans="4:9" ht="12">
      <c r="D170" s="494"/>
      <c r="E170" s="494"/>
      <c r="F170" s="494"/>
      <c r="G170" s="494"/>
      <c r="H170" s="494"/>
      <c r="I170" s="494"/>
    </row>
    <row r="171" spans="4:9" ht="12">
      <c r="D171" s="494"/>
      <c r="E171" s="494"/>
      <c r="F171" s="494"/>
      <c r="G171" s="494"/>
      <c r="H171" s="494"/>
      <c r="I171" s="494"/>
    </row>
    <row r="172" spans="4:9" ht="12">
      <c r="D172" s="494"/>
      <c r="E172" s="494"/>
      <c r="F172" s="494"/>
      <c r="G172" s="494"/>
      <c r="H172" s="494"/>
      <c r="I172" s="494"/>
    </row>
    <row r="173" spans="4:9" ht="12">
      <c r="D173" s="494"/>
      <c r="E173" s="494"/>
      <c r="F173" s="494"/>
      <c r="G173" s="494"/>
      <c r="H173" s="494"/>
      <c r="I173" s="494"/>
    </row>
    <row r="174" spans="4:9" ht="12">
      <c r="D174" s="494"/>
      <c r="E174" s="494"/>
      <c r="F174" s="494"/>
      <c r="G174" s="494"/>
      <c r="H174" s="494"/>
      <c r="I174" s="494"/>
    </row>
    <row r="175" spans="4:9" ht="12">
      <c r="D175" s="494"/>
      <c r="E175" s="494"/>
      <c r="F175" s="494"/>
      <c r="G175" s="494"/>
      <c r="H175" s="494"/>
      <c r="I175" s="494"/>
    </row>
    <row r="176" spans="4:9" ht="12">
      <c r="D176" s="494"/>
      <c r="E176" s="494"/>
      <c r="F176" s="494"/>
      <c r="G176" s="494"/>
      <c r="H176" s="494"/>
      <c r="I176" s="494"/>
    </row>
    <row r="177" spans="4:9" ht="12">
      <c r="D177" s="494"/>
      <c r="E177" s="494"/>
      <c r="F177" s="494"/>
      <c r="G177" s="494"/>
      <c r="H177" s="494"/>
      <c r="I177" s="494"/>
    </row>
    <row r="178" spans="4:9" ht="12">
      <c r="D178" s="494"/>
      <c r="E178" s="494"/>
      <c r="F178" s="494"/>
      <c r="G178" s="494"/>
      <c r="H178" s="494"/>
      <c r="I178" s="494"/>
    </row>
    <row r="179" spans="4:9" ht="12">
      <c r="D179" s="494"/>
      <c r="E179" s="494"/>
      <c r="F179" s="494"/>
      <c r="G179" s="494"/>
      <c r="H179" s="494"/>
      <c r="I179" s="494"/>
    </row>
    <row r="180" spans="4:9" ht="12">
      <c r="D180" s="494"/>
      <c r="E180" s="494"/>
      <c r="F180" s="494"/>
      <c r="G180" s="494"/>
      <c r="H180" s="494"/>
      <c r="I180" s="494"/>
    </row>
    <row r="181" spans="4:9" ht="12">
      <c r="D181" s="494"/>
      <c r="E181" s="494"/>
      <c r="F181" s="494"/>
      <c r="G181" s="494"/>
      <c r="H181" s="494"/>
      <c r="I181" s="494"/>
    </row>
    <row r="182" spans="4:9" ht="12">
      <c r="D182" s="494"/>
      <c r="E182" s="494"/>
      <c r="F182" s="494"/>
      <c r="G182" s="494"/>
      <c r="H182" s="494"/>
      <c r="I182" s="494"/>
    </row>
    <row r="183" spans="4:9" ht="12">
      <c r="D183" s="494"/>
      <c r="E183" s="494"/>
      <c r="F183" s="494"/>
      <c r="G183" s="494"/>
      <c r="H183" s="494"/>
      <c r="I183" s="494"/>
    </row>
    <row r="184" spans="4:9" ht="12">
      <c r="D184" s="494"/>
      <c r="E184" s="494"/>
      <c r="F184" s="494"/>
      <c r="G184" s="494"/>
      <c r="H184" s="494"/>
      <c r="I184" s="494"/>
    </row>
    <row r="185" spans="4:9" ht="12">
      <c r="D185" s="494"/>
      <c r="E185" s="494"/>
      <c r="F185" s="494"/>
      <c r="G185" s="494"/>
      <c r="H185" s="494"/>
      <c r="I185" s="494"/>
    </row>
    <row r="186" spans="4:9" ht="12">
      <c r="D186" s="494"/>
      <c r="E186" s="494"/>
      <c r="F186" s="494"/>
      <c r="G186" s="494"/>
      <c r="H186" s="494"/>
      <c r="I186" s="494"/>
    </row>
    <row r="187" spans="4:9" ht="12">
      <c r="D187" s="494"/>
      <c r="E187" s="494"/>
      <c r="F187" s="494"/>
      <c r="G187" s="494"/>
      <c r="H187" s="494"/>
      <c r="I187" s="494"/>
    </row>
    <row r="188" spans="4:9" ht="12">
      <c r="D188" s="494"/>
      <c r="E188" s="494"/>
      <c r="F188" s="494"/>
      <c r="G188" s="494"/>
      <c r="H188" s="494"/>
      <c r="I188" s="494"/>
    </row>
    <row r="189" spans="4:9" ht="12">
      <c r="D189" s="494"/>
      <c r="E189" s="494"/>
      <c r="F189" s="494"/>
      <c r="G189" s="494"/>
      <c r="H189" s="494"/>
      <c r="I189" s="494"/>
    </row>
    <row r="190" spans="4:9" ht="12">
      <c r="D190" s="494"/>
      <c r="E190" s="494"/>
      <c r="F190" s="494"/>
      <c r="G190" s="494"/>
      <c r="H190" s="494"/>
      <c r="I190" s="494"/>
    </row>
    <row r="191" spans="4:9" ht="12">
      <c r="D191" s="494"/>
      <c r="E191" s="494"/>
      <c r="F191" s="494"/>
      <c r="G191" s="494"/>
      <c r="H191" s="494"/>
      <c r="I191" s="494"/>
    </row>
    <row r="192" spans="4:9" ht="12">
      <c r="D192" s="494"/>
      <c r="E192" s="494"/>
      <c r="F192" s="494"/>
      <c r="G192" s="494"/>
      <c r="H192" s="494"/>
      <c r="I192" s="494"/>
    </row>
    <row r="193" spans="4:9" ht="12">
      <c r="D193" s="494"/>
      <c r="E193" s="494"/>
      <c r="F193" s="494"/>
      <c r="G193" s="494"/>
      <c r="H193" s="494"/>
      <c r="I193" s="494"/>
    </row>
    <row r="194" spans="4:9" ht="12">
      <c r="D194" s="494"/>
      <c r="E194" s="494"/>
      <c r="F194" s="494"/>
      <c r="G194" s="494"/>
      <c r="H194" s="494"/>
      <c r="I194" s="494"/>
    </row>
    <row r="195" spans="4:9" ht="12">
      <c r="D195" s="494"/>
      <c r="E195" s="494"/>
      <c r="F195" s="494"/>
      <c r="G195" s="494"/>
      <c r="H195" s="494"/>
      <c r="I195" s="494"/>
    </row>
    <row r="196" spans="4:9" ht="12">
      <c r="D196" s="494"/>
      <c r="E196" s="494"/>
      <c r="F196" s="494"/>
      <c r="G196" s="494"/>
      <c r="H196" s="494"/>
      <c r="I196" s="494"/>
    </row>
    <row r="197" spans="4:9" ht="12">
      <c r="D197" s="494"/>
      <c r="E197" s="494"/>
      <c r="F197" s="494"/>
      <c r="G197" s="494"/>
      <c r="H197" s="494"/>
      <c r="I197" s="494"/>
    </row>
    <row r="198" spans="4:9" ht="12">
      <c r="D198" s="494"/>
      <c r="E198" s="494"/>
      <c r="F198" s="494"/>
      <c r="G198" s="494"/>
      <c r="H198" s="494"/>
      <c r="I198" s="494"/>
    </row>
    <row r="199" spans="4:9" ht="12">
      <c r="D199" s="494"/>
      <c r="E199" s="494"/>
      <c r="F199" s="494"/>
      <c r="G199" s="494"/>
      <c r="H199" s="494"/>
      <c r="I199" s="494"/>
    </row>
    <row r="200" spans="4:9" ht="12">
      <c r="D200" s="494"/>
      <c r="E200" s="494"/>
      <c r="F200" s="494"/>
      <c r="G200" s="494"/>
      <c r="H200" s="494"/>
      <c r="I200" s="494"/>
    </row>
    <row r="201" spans="4:9" ht="12">
      <c r="D201" s="494"/>
      <c r="E201" s="494"/>
      <c r="F201" s="494"/>
      <c r="G201" s="494"/>
      <c r="H201" s="494"/>
      <c r="I201" s="494"/>
    </row>
    <row r="202" spans="4:9" ht="12">
      <c r="D202" s="494"/>
      <c r="E202" s="494"/>
      <c r="F202" s="494"/>
      <c r="G202" s="494"/>
      <c r="H202" s="494"/>
      <c r="I202" s="494"/>
    </row>
    <row r="203" spans="4:9" ht="12">
      <c r="D203" s="494"/>
      <c r="E203" s="494"/>
      <c r="F203" s="494"/>
      <c r="G203" s="494"/>
      <c r="H203" s="494"/>
      <c r="I203" s="494"/>
    </row>
    <row r="204" spans="4:9" ht="12">
      <c r="D204" s="494"/>
      <c r="E204" s="494"/>
      <c r="F204" s="494"/>
      <c r="G204" s="494"/>
      <c r="H204" s="494"/>
      <c r="I204" s="494"/>
    </row>
    <row r="205" spans="4:9" ht="12">
      <c r="D205" s="494"/>
      <c r="E205" s="494"/>
      <c r="F205" s="494"/>
      <c r="G205" s="494"/>
      <c r="H205" s="494"/>
      <c r="I205" s="494"/>
    </row>
    <row r="206" spans="4:9" ht="12">
      <c r="D206" s="494"/>
      <c r="E206" s="494"/>
      <c r="F206" s="494"/>
      <c r="G206" s="494"/>
      <c r="H206" s="494"/>
      <c r="I206" s="494"/>
    </row>
    <row r="207" spans="4:9" ht="12">
      <c r="D207" s="494"/>
      <c r="E207" s="494"/>
      <c r="F207" s="494"/>
      <c r="G207" s="494"/>
      <c r="H207" s="494"/>
      <c r="I207" s="494"/>
    </row>
    <row r="208" spans="4:9" ht="12">
      <c r="D208" s="494"/>
      <c r="E208" s="494"/>
      <c r="F208" s="494"/>
      <c r="G208" s="494"/>
      <c r="H208" s="494"/>
      <c r="I208" s="494"/>
    </row>
    <row r="209" spans="4:9" ht="12">
      <c r="D209" s="494"/>
      <c r="E209" s="494"/>
      <c r="F209" s="494"/>
      <c r="G209" s="494"/>
      <c r="H209" s="494"/>
      <c r="I209" s="494"/>
    </row>
    <row r="210" spans="4:9" ht="12">
      <c r="D210" s="494"/>
      <c r="E210" s="494"/>
      <c r="F210" s="494"/>
      <c r="G210" s="494"/>
      <c r="H210" s="494"/>
      <c r="I210" s="494"/>
    </row>
    <row r="211" spans="4:9" ht="12">
      <c r="D211" s="494"/>
      <c r="E211" s="494"/>
      <c r="F211" s="494"/>
      <c r="G211" s="494"/>
      <c r="H211" s="494"/>
      <c r="I211" s="494"/>
    </row>
    <row r="212" spans="4:9" ht="12">
      <c r="D212" s="494"/>
      <c r="E212" s="494"/>
      <c r="F212" s="494"/>
      <c r="G212" s="494"/>
      <c r="H212" s="494"/>
      <c r="I212" s="494"/>
    </row>
    <row r="213" spans="4:9" ht="12">
      <c r="D213" s="494"/>
      <c r="E213" s="494"/>
      <c r="F213" s="494"/>
      <c r="G213" s="494"/>
      <c r="H213" s="494"/>
      <c r="I213" s="494"/>
    </row>
    <row r="214" spans="4:9" ht="12">
      <c r="D214" s="494"/>
      <c r="E214" s="494"/>
      <c r="F214" s="494"/>
      <c r="G214" s="494"/>
      <c r="H214" s="494"/>
      <c r="I214" s="494"/>
    </row>
    <row r="215" spans="4:9" ht="12">
      <c r="D215" s="494"/>
      <c r="E215" s="494"/>
      <c r="F215" s="494"/>
      <c r="G215" s="494"/>
      <c r="H215" s="494"/>
      <c r="I215" s="494"/>
    </row>
    <row r="216" spans="4:9" ht="12">
      <c r="D216" s="494"/>
      <c r="E216" s="494"/>
      <c r="F216" s="494"/>
      <c r="G216" s="494"/>
      <c r="H216" s="494"/>
      <c r="I216" s="494"/>
    </row>
    <row r="217" spans="4:9" ht="12">
      <c r="D217" s="494"/>
      <c r="E217" s="494"/>
      <c r="F217" s="494"/>
      <c r="G217" s="494"/>
      <c r="H217" s="494"/>
      <c r="I217" s="494"/>
    </row>
    <row r="218" spans="4:9" ht="12">
      <c r="D218" s="494"/>
      <c r="E218" s="494"/>
      <c r="F218" s="494"/>
      <c r="G218" s="494"/>
      <c r="H218" s="494"/>
      <c r="I218" s="494"/>
    </row>
    <row r="219" spans="4:9" ht="12">
      <c r="D219" s="494"/>
      <c r="E219" s="494"/>
      <c r="F219" s="494"/>
      <c r="G219" s="494"/>
      <c r="H219" s="494"/>
      <c r="I219" s="494"/>
    </row>
    <row r="220" spans="4:9" ht="12">
      <c r="D220" s="494"/>
      <c r="E220" s="494"/>
      <c r="F220" s="494"/>
      <c r="G220" s="494"/>
      <c r="H220" s="494"/>
      <c r="I220" s="494"/>
    </row>
    <row r="221" spans="4:9" ht="12">
      <c r="D221" s="494"/>
      <c r="E221" s="494"/>
      <c r="F221" s="494"/>
      <c r="G221" s="494"/>
      <c r="H221" s="494"/>
      <c r="I221" s="494"/>
    </row>
    <row r="222" spans="4:9" ht="12">
      <c r="D222" s="494"/>
      <c r="E222" s="494"/>
      <c r="F222" s="494"/>
      <c r="G222" s="494"/>
      <c r="H222" s="494"/>
      <c r="I222" s="494"/>
    </row>
    <row r="223" spans="4:9" ht="12">
      <c r="D223" s="494"/>
      <c r="E223" s="494"/>
      <c r="F223" s="494"/>
      <c r="G223" s="494"/>
      <c r="H223" s="494"/>
      <c r="I223" s="494"/>
    </row>
    <row r="224" spans="4:9" ht="12">
      <c r="D224" s="494"/>
      <c r="E224" s="494"/>
      <c r="F224" s="494"/>
      <c r="G224" s="494"/>
      <c r="H224" s="494"/>
      <c r="I224" s="494"/>
    </row>
    <row r="225" spans="4:9" ht="12">
      <c r="D225" s="494"/>
      <c r="E225" s="494"/>
      <c r="F225" s="494"/>
      <c r="G225" s="494"/>
      <c r="H225" s="494"/>
      <c r="I225" s="494"/>
    </row>
    <row r="226" spans="4:9" ht="12">
      <c r="D226" s="494"/>
      <c r="E226" s="494"/>
      <c r="F226" s="494"/>
      <c r="G226" s="494"/>
      <c r="H226" s="494"/>
      <c r="I226" s="494"/>
    </row>
    <row r="227" spans="4:9" ht="12">
      <c r="D227" s="494"/>
      <c r="E227" s="494"/>
      <c r="F227" s="494"/>
      <c r="G227" s="494"/>
      <c r="H227" s="494"/>
      <c r="I227" s="494"/>
    </row>
    <row r="228" spans="4:9" ht="12">
      <c r="D228" s="494"/>
      <c r="E228" s="494"/>
      <c r="F228" s="494"/>
      <c r="G228" s="494"/>
      <c r="H228" s="494"/>
      <c r="I228" s="494"/>
    </row>
    <row r="229" spans="4:9" ht="12">
      <c r="D229" s="494"/>
      <c r="E229" s="494"/>
      <c r="F229" s="494"/>
      <c r="G229" s="494"/>
      <c r="H229" s="494"/>
      <c r="I229" s="494"/>
    </row>
    <row r="230" spans="4:9" ht="12">
      <c r="D230" s="494"/>
      <c r="E230" s="494"/>
      <c r="F230" s="494"/>
      <c r="G230" s="494"/>
      <c r="H230" s="494"/>
      <c r="I230" s="494"/>
    </row>
    <row r="231" spans="4:9" ht="12">
      <c r="D231" s="494"/>
      <c r="E231" s="494"/>
      <c r="F231" s="494"/>
      <c r="G231" s="494"/>
      <c r="H231" s="494"/>
      <c r="I231" s="494"/>
    </row>
    <row r="232" spans="4:9" ht="12">
      <c r="D232" s="494"/>
      <c r="E232" s="494"/>
      <c r="F232" s="494"/>
      <c r="G232" s="494"/>
      <c r="H232" s="494"/>
      <c r="I232" s="494"/>
    </row>
    <row r="233" spans="4:9" ht="12">
      <c r="D233" s="494"/>
      <c r="E233" s="494"/>
      <c r="F233" s="494"/>
      <c r="G233" s="494"/>
      <c r="H233" s="494"/>
      <c r="I233" s="494"/>
    </row>
    <row r="234" spans="4:9" ht="12">
      <c r="D234" s="494"/>
      <c r="E234" s="494"/>
      <c r="F234" s="494"/>
      <c r="G234" s="494"/>
      <c r="H234" s="494"/>
      <c r="I234" s="494"/>
    </row>
    <row r="235" spans="4:9" ht="12">
      <c r="D235" s="494"/>
      <c r="E235" s="494"/>
      <c r="F235" s="494"/>
      <c r="G235" s="494"/>
      <c r="H235" s="494"/>
      <c r="I235" s="494"/>
    </row>
    <row r="236" spans="4:9" ht="12">
      <c r="D236" s="494"/>
      <c r="E236" s="494"/>
      <c r="F236" s="494"/>
      <c r="G236" s="494"/>
      <c r="H236" s="494"/>
      <c r="I236" s="494"/>
    </row>
    <row r="237" spans="4:9" ht="12">
      <c r="D237" s="494"/>
      <c r="E237" s="494"/>
      <c r="F237" s="494"/>
      <c r="G237" s="494"/>
      <c r="H237" s="494"/>
      <c r="I237" s="494"/>
    </row>
    <row r="238" spans="4:9" ht="12">
      <c r="D238" s="494"/>
      <c r="E238" s="494"/>
      <c r="F238" s="494"/>
      <c r="G238" s="494"/>
      <c r="H238" s="494"/>
      <c r="I238" s="494"/>
    </row>
    <row r="239" spans="4:9" ht="12">
      <c r="D239" s="494"/>
      <c r="E239" s="494"/>
      <c r="F239" s="494"/>
      <c r="G239" s="494"/>
      <c r="H239" s="494"/>
      <c r="I239" s="494"/>
    </row>
    <row r="240" spans="4:9" ht="12">
      <c r="D240" s="494"/>
      <c r="E240" s="494"/>
      <c r="F240" s="494"/>
      <c r="G240" s="494"/>
      <c r="H240" s="494"/>
      <c r="I240" s="494"/>
    </row>
    <row r="241" spans="4:9" ht="12">
      <c r="D241" s="494"/>
      <c r="E241" s="494"/>
      <c r="F241" s="494"/>
      <c r="G241" s="494"/>
      <c r="H241" s="494"/>
      <c r="I241" s="494"/>
    </row>
    <row r="242" spans="4:9" ht="12">
      <c r="D242" s="494"/>
      <c r="E242" s="494"/>
      <c r="F242" s="494"/>
      <c r="G242" s="494"/>
      <c r="H242" s="494"/>
      <c r="I242" s="494"/>
    </row>
    <row r="243" spans="4:9" ht="12">
      <c r="D243" s="494"/>
      <c r="E243" s="494"/>
      <c r="F243" s="494"/>
      <c r="G243" s="494"/>
      <c r="H243" s="494"/>
      <c r="I243" s="494"/>
    </row>
    <row r="244" spans="4:9" ht="12">
      <c r="D244" s="494"/>
      <c r="E244" s="494"/>
      <c r="F244" s="494"/>
      <c r="G244" s="494"/>
      <c r="H244" s="494"/>
      <c r="I244" s="494"/>
    </row>
    <row r="245" spans="4:9" ht="12">
      <c r="D245" s="494"/>
      <c r="E245" s="494"/>
      <c r="F245" s="494"/>
      <c r="G245" s="494"/>
      <c r="H245" s="494"/>
      <c r="I245" s="494"/>
    </row>
    <row r="246" spans="4:9" ht="12">
      <c r="D246" s="494"/>
      <c r="E246" s="494"/>
      <c r="F246" s="494"/>
      <c r="G246" s="494"/>
      <c r="H246" s="494"/>
      <c r="I246" s="494"/>
    </row>
    <row r="247" spans="4:9" ht="12">
      <c r="D247" s="494"/>
      <c r="E247" s="494"/>
      <c r="F247" s="494"/>
      <c r="G247" s="494"/>
      <c r="H247" s="494"/>
      <c r="I247" s="494"/>
    </row>
    <row r="248" spans="4:9" ht="12">
      <c r="D248" s="494"/>
      <c r="E248" s="494"/>
      <c r="F248" s="494"/>
      <c r="G248" s="494"/>
      <c r="H248" s="494"/>
      <c r="I248" s="494"/>
    </row>
    <row r="249" spans="4:9" ht="12">
      <c r="D249" s="494"/>
      <c r="E249" s="494"/>
      <c r="F249" s="494"/>
      <c r="G249" s="494"/>
      <c r="H249" s="494"/>
      <c r="I249" s="494"/>
    </row>
    <row r="250" spans="4:9" ht="12">
      <c r="D250" s="494"/>
      <c r="E250" s="494"/>
      <c r="F250" s="494"/>
      <c r="G250" s="494"/>
      <c r="H250" s="494"/>
      <c r="I250" s="494"/>
    </row>
    <row r="251" spans="4:9" ht="12">
      <c r="D251" s="494"/>
      <c r="E251" s="494"/>
      <c r="F251" s="494"/>
      <c r="G251" s="494"/>
      <c r="H251" s="494"/>
      <c r="I251" s="494"/>
    </row>
    <row r="252" spans="4:9" ht="12">
      <c r="D252" s="494"/>
      <c r="E252" s="494"/>
      <c r="F252" s="494"/>
      <c r="G252" s="494"/>
      <c r="H252" s="494"/>
      <c r="I252" s="494"/>
    </row>
    <row r="253" spans="4:9" ht="12">
      <c r="D253" s="494"/>
      <c r="E253" s="494"/>
      <c r="F253" s="494"/>
      <c r="G253" s="494"/>
      <c r="H253" s="494"/>
      <c r="I253" s="494"/>
    </row>
    <row r="254" spans="4:9" ht="12">
      <c r="D254" s="494"/>
      <c r="E254" s="494"/>
      <c r="F254" s="494"/>
      <c r="G254" s="494"/>
      <c r="H254" s="494"/>
      <c r="I254" s="494"/>
    </row>
    <row r="255" spans="4:9" ht="12">
      <c r="D255" s="494"/>
      <c r="E255" s="494"/>
      <c r="F255" s="494"/>
      <c r="G255" s="494"/>
      <c r="H255" s="494"/>
      <c r="I255" s="494"/>
    </row>
    <row r="256" spans="4:9" ht="12">
      <c r="D256" s="494"/>
      <c r="E256" s="494"/>
      <c r="F256" s="494"/>
      <c r="G256" s="494"/>
      <c r="H256" s="494"/>
      <c r="I256" s="494"/>
    </row>
    <row r="257" spans="4:9" ht="12">
      <c r="D257" s="494"/>
      <c r="E257" s="494"/>
      <c r="F257" s="494"/>
      <c r="G257" s="494"/>
      <c r="H257" s="494"/>
      <c r="I257" s="494"/>
    </row>
    <row r="258" spans="4:9" ht="12">
      <c r="D258" s="494"/>
      <c r="E258" s="494"/>
      <c r="F258" s="494"/>
      <c r="G258" s="494"/>
      <c r="H258" s="494"/>
      <c r="I258" s="494"/>
    </row>
    <row r="259" spans="4:9" ht="12">
      <c r="D259" s="494"/>
      <c r="E259" s="494"/>
      <c r="F259" s="494"/>
      <c r="G259" s="494"/>
      <c r="H259" s="494"/>
      <c r="I259" s="494"/>
    </row>
    <row r="260" spans="4:9" ht="12">
      <c r="D260" s="494"/>
      <c r="E260" s="494"/>
      <c r="F260" s="494"/>
      <c r="G260" s="494"/>
      <c r="H260" s="494"/>
      <c r="I260" s="494"/>
    </row>
    <row r="261" spans="4:9" ht="12">
      <c r="D261" s="494"/>
      <c r="E261" s="494"/>
      <c r="F261" s="494"/>
      <c r="G261" s="494"/>
      <c r="H261" s="494"/>
      <c r="I261" s="494"/>
    </row>
    <row r="262" spans="4:9" ht="12">
      <c r="D262" s="494"/>
      <c r="E262" s="494"/>
      <c r="F262" s="494"/>
      <c r="G262" s="494"/>
      <c r="H262" s="494"/>
      <c r="I262" s="494"/>
    </row>
    <row r="263" spans="4:9" ht="12">
      <c r="D263" s="494"/>
      <c r="E263" s="494"/>
      <c r="F263" s="494"/>
      <c r="G263" s="494"/>
      <c r="H263" s="494"/>
      <c r="I263" s="494"/>
    </row>
    <row r="264" spans="4:9" ht="12">
      <c r="D264" s="494"/>
      <c r="E264" s="494"/>
      <c r="F264" s="494"/>
      <c r="G264" s="494"/>
      <c r="H264" s="494"/>
      <c r="I264" s="494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47"/>
  <sheetViews>
    <sheetView tabSelected="1" zoomScalePageLayoutView="0" workbookViewId="0" topLeftCell="A34">
      <selection activeCell="J42" sqref="J42"/>
    </sheetView>
  </sheetViews>
  <sheetFormatPr defaultColWidth="10.75390625" defaultRowHeight="12.75"/>
  <cols>
    <col min="1" max="1" width="42.00390625" style="34" customWidth="1"/>
    <col min="2" max="2" width="8.125" style="70" customWidth="1"/>
    <col min="3" max="3" width="12.00390625" style="34" bestFit="1" customWidth="1"/>
    <col min="4" max="4" width="17.25390625" style="34" bestFit="1" customWidth="1"/>
    <col min="5" max="5" width="17.875" style="34" bestFit="1" customWidth="1"/>
    <col min="6" max="6" width="19.75390625" style="34" customWidth="1"/>
    <col min="7" max="16384" width="10.75390625" style="34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503" t="s">
        <v>819</v>
      </c>
      <c r="B2" s="503"/>
      <c r="C2" s="503"/>
      <c r="D2" s="503"/>
      <c r="E2" s="503"/>
      <c r="F2" s="503"/>
    </row>
    <row r="3" spans="1:6" ht="12.75" customHeight="1">
      <c r="A3" s="503" t="s">
        <v>820</v>
      </c>
      <c r="B3" s="503"/>
      <c r="C3" s="503"/>
      <c r="D3" s="503"/>
      <c r="E3" s="503"/>
      <c r="F3" s="503"/>
    </row>
    <row r="4" spans="1:6" ht="12.75" customHeight="1">
      <c r="A4" s="504"/>
      <c r="B4" s="505"/>
      <c r="C4" s="504"/>
      <c r="D4" s="504"/>
      <c r="E4" s="504"/>
      <c r="F4" s="504"/>
    </row>
    <row r="5" spans="1:6" ht="12.75" customHeight="1">
      <c r="A5" s="506" t="s">
        <v>382</v>
      </c>
      <c r="B5" s="565" t="str">
        <f>'справка №1-БАЛАНС'!E3</f>
        <v>Еврохолд България АД</v>
      </c>
      <c r="C5" s="590"/>
      <c r="D5" s="507"/>
      <c r="E5" s="384" t="s">
        <v>2</v>
      </c>
      <c r="F5" s="508">
        <f>'справка №1-БАЛАНС'!H3</f>
        <v>175187337</v>
      </c>
    </row>
    <row r="6" spans="1:13" ht="15" customHeight="1">
      <c r="A6" s="509" t="s">
        <v>863</v>
      </c>
      <c r="B6" s="565" t="str">
        <f>'справка №1-БАЛАНС'!E5</f>
        <v>1.1.2014-31.12.2014</v>
      </c>
      <c r="C6" s="603"/>
      <c r="D6" s="35"/>
      <c r="E6" s="383" t="s">
        <v>4</v>
      </c>
      <c r="F6" s="346" t="str">
        <f>'справка №1-БАЛАНС'!H4</f>
        <v> </v>
      </c>
      <c r="G6" s="35"/>
      <c r="H6" s="35"/>
      <c r="I6" s="35"/>
      <c r="J6" s="35"/>
      <c r="K6" s="35"/>
      <c r="L6" s="35"/>
      <c r="M6" s="35"/>
    </row>
    <row r="7" spans="2:13" s="483" customFormat="1" ht="15" customHeight="1">
      <c r="B7" s="593"/>
      <c r="C7" s="605"/>
      <c r="D7" s="510"/>
      <c r="E7" s="510"/>
      <c r="F7" s="511" t="s">
        <v>274</v>
      </c>
      <c r="G7" s="510"/>
      <c r="H7" s="510"/>
      <c r="I7" s="510"/>
      <c r="J7" s="510"/>
      <c r="K7" s="510"/>
      <c r="L7" s="510"/>
      <c r="M7" s="510"/>
    </row>
    <row r="8" spans="1:15" s="68" customFormat="1" ht="71.25" customHeight="1">
      <c r="A8" s="512" t="s">
        <v>821</v>
      </c>
      <c r="B8" s="513" t="s">
        <v>8</v>
      </c>
      <c r="C8" s="514" t="s">
        <v>822</v>
      </c>
      <c r="D8" s="514" t="s">
        <v>823</v>
      </c>
      <c r="E8" s="514" t="s">
        <v>824</v>
      </c>
      <c r="F8" s="514" t="s">
        <v>825</v>
      </c>
      <c r="G8" s="515"/>
      <c r="H8" s="515"/>
      <c r="I8" s="515"/>
      <c r="J8" s="515"/>
      <c r="K8" s="515"/>
      <c r="L8" s="515"/>
      <c r="M8" s="515"/>
      <c r="N8" s="515"/>
      <c r="O8" s="515"/>
    </row>
    <row r="9" spans="1:6" s="68" customFormat="1" ht="12">
      <c r="A9" s="514" t="s">
        <v>14</v>
      </c>
      <c r="B9" s="513" t="s">
        <v>15</v>
      </c>
      <c r="C9" s="514">
        <v>1</v>
      </c>
      <c r="D9" s="514">
        <v>2</v>
      </c>
      <c r="E9" s="514">
        <v>3</v>
      </c>
      <c r="F9" s="514">
        <v>4</v>
      </c>
    </row>
    <row r="10" spans="1:6" ht="14.25" customHeight="1">
      <c r="A10" s="516" t="s">
        <v>826</v>
      </c>
      <c r="B10" s="517"/>
      <c r="C10" s="518"/>
      <c r="D10" s="518"/>
      <c r="E10" s="518"/>
      <c r="F10" s="518"/>
    </row>
    <row r="11" spans="1:6" ht="18" customHeight="1">
      <c r="A11" s="500" t="s">
        <v>827</v>
      </c>
      <c r="B11" s="36"/>
      <c r="C11" s="518"/>
      <c r="D11" s="518"/>
      <c r="E11" s="518"/>
      <c r="F11" s="518"/>
    </row>
    <row r="12" spans="1:6" ht="14.25" customHeight="1">
      <c r="A12" s="535" t="s">
        <v>864</v>
      </c>
      <c r="B12" s="36"/>
      <c r="C12" s="334">
        <v>207512</v>
      </c>
      <c r="D12" s="497">
        <v>0.8082</v>
      </c>
      <c r="E12" s="498"/>
      <c r="F12" s="519">
        <f>C12-E12</f>
        <v>207512</v>
      </c>
    </row>
    <row r="13" spans="1:6" ht="12">
      <c r="A13" s="535" t="s">
        <v>865</v>
      </c>
      <c r="B13" s="36"/>
      <c r="C13" s="334">
        <v>66775</v>
      </c>
      <c r="D13" s="497">
        <v>0.9999</v>
      </c>
      <c r="E13" s="498"/>
      <c r="F13" s="519">
        <f>C13-E13</f>
        <v>66775</v>
      </c>
    </row>
    <row r="14" spans="1:6" ht="12">
      <c r="A14" s="535" t="s">
        <v>866</v>
      </c>
      <c r="B14" s="36"/>
      <c r="C14" s="334">
        <v>18145</v>
      </c>
      <c r="D14" s="497">
        <v>0.9999</v>
      </c>
      <c r="E14" s="498"/>
      <c r="F14" s="519">
        <f>C14-E14</f>
        <v>18145</v>
      </c>
    </row>
    <row r="15" spans="1:6" ht="12.75">
      <c r="A15" s="536" t="s">
        <v>868</v>
      </c>
      <c r="B15" s="36"/>
      <c r="C15" s="334">
        <v>26868</v>
      </c>
      <c r="D15" s="497">
        <v>1</v>
      </c>
      <c r="E15" s="499"/>
      <c r="F15" s="519">
        <f>C15-E15</f>
        <v>26868</v>
      </c>
    </row>
    <row r="16" spans="1:16" ht="11.25" customHeight="1">
      <c r="A16" s="521" t="s">
        <v>563</v>
      </c>
      <c r="B16" s="37" t="s">
        <v>828</v>
      </c>
      <c r="C16" s="522">
        <f>SUM(C12:C15)</f>
        <v>319300</v>
      </c>
      <c r="D16" s="518"/>
      <c r="E16" s="519">
        <f>SUM(E12:E15)</f>
        <v>0</v>
      </c>
      <c r="F16" s="519">
        <f>SUM(F12:F15)</f>
        <v>319300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6" ht="16.5" customHeight="1">
      <c r="A17" s="500" t="s">
        <v>829</v>
      </c>
      <c r="B17" s="38"/>
      <c r="C17" s="518"/>
      <c r="D17" s="518"/>
      <c r="E17" s="518"/>
      <c r="F17" s="523"/>
    </row>
    <row r="18" spans="1:6" ht="12">
      <c r="A18" s="496">
        <v>1</v>
      </c>
      <c r="B18" s="38"/>
      <c r="C18" s="499"/>
      <c r="D18" s="497"/>
      <c r="E18" s="520"/>
      <c r="F18" s="519">
        <f>C18-E18</f>
        <v>0</v>
      </c>
    </row>
    <row r="19" spans="1:16" ht="15" customHeight="1">
      <c r="A19" s="521" t="s">
        <v>580</v>
      </c>
      <c r="B19" s="37" t="s">
        <v>830</v>
      </c>
      <c r="C19" s="519">
        <f>SUM(C18:C18)</f>
        <v>0</v>
      </c>
      <c r="D19" s="519"/>
      <c r="E19" s="519">
        <f>SUM(E18:E18)</f>
        <v>0</v>
      </c>
      <c r="F19" s="519">
        <f>SUM(F18:F18)</f>
        <v>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6" ht="12.75" customHeight="1">
      <c r="A20" s="500" t="s">
        <v>831</v>
      </c>
      <c r="B20" s="38"/>
      <c r="C20" s="518"/>
      <c r="D20" s="518"/>
      <c r="E20" s="518"/>
      <c r="F20" s="523"/>
    </row>
    <row r="21" spans="1:6" ht="12">
      <c r="A21" s="496" t="s">
        <v>858</v>
      </c>
      <c r="B21" s="38"/>
      <c r="C21" s="499">
        <v>1</v>
      </c>
      <c r="D21" s="497">
        <v>0.2002</v>
      </c>
      <c r="E21" s="520"/>
      <c r="F21" s="519">
        <f>C21-E21</f>
        <v>1</v>
      </c>
    </row>
    <row r="22" spans="1:16" ht="12" customHeight="1">
      <c r="A22" s="521" t="s">
        <v>599</v>
      </c>
      <c r="B22" s="37" t="s">
        <v>832</v>
      </c>
      <c r="C22" s="519">
        <f>SUM(C21:C21)</f>
        <v>1</v>
      </c>
      <c r="D22" s="519"/>
      <c r="E22" s="519">
        <f>SUM(E21:E21)</f>
        <v>0</v>
      </c>
      <c r="F22" s="519">
        <f>SUM(F21:F21)</f>
        <v>1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6" ht="18.75" customHeight="1">
      <c r="A23" s="500" t="s">
        <v>833</v>
      </c>
      <c r="B23" s="38"/>
      <c r="C23" s="518"/>
      <c r="D23" s="518"/>
      <c r="E23" s="518"/>
      <c r="F23" s="524"/>
    </row>
    <row r="24" spans="1:6" ht="12.75">
      <c r="A24" s="537" t="s">
        <v>861</v>
      </c>
      <c r="B24" s="538"/>
      <c r="C24" s="539">
        <v>9</v>
      </c>
      <c r="D24" s="540">
        <v>0.0066</v>
      </c>
      <c r="E24" s="520"/>
      <c r="F24" s="519">
        <f>C24-E24</f>
        <v>9</v>
      </c>
    </row>
    <row r="25" spans="1:6" ht="12.75">
      <c r="A25" s="537" t="s">
        <v>862</v>
      </c>
      <c r="B25" s="538"/>
      <c r="C25" s="541">
        <v>1</v>
      </c>
      <c r="D25" s="542">
        <v>0.0064</v>
      </c>
      <c r="E25" s="520"/>
      <c r="F25" s="519">
        <f>C25-E25</f>
        <v>1</v>
      </c>
    </row>
    <row r="26" spans="1:6" ht="12">
      <c r="A26" s="500" t="s">
        <v>869</v>
      </c>
      <c r="B26" s="36"/>
      <c r="C26" s="499">
        <v>162</v>
      </c>
      <c r="D26" s="497">
        <v>0.19</v>
      </c>
      <c r="E26" s="520"/>
      <c r="F26" s="519">
        <f>C26-E26</f>
        <v>162</v>
      </c>
    </row>
    <row r="27" spans="1:16" ht="14.25" customHeight="1">
      <c r="A27" s="521" t="s">
        <v>834</v>
      </c>
      <c r="B27" s="37" t="s">
        <v>835</v>
      </c>
      <c r="C27" s="519">
        <f>SUM(C24:C26)</f>
        <v>172</v>
      </c>
      <c r="D27" s="519"/>
      <c r="E27" s="519">
        <f>SUM(E24:E26)</f>
        <v>0</v>
      </c>
      <c r="F27" s="519">
        <f>SUM(F24:F26)</f>
        <v>172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20.25" customHeight="1">
      <c r="A28" s="525" t="s">
        <v>836</v>
      </c>
      <c r="B28" s="37" t="s">
        <v>837</v>
      </c>
      <c r="C28" s="519">
        <f>C27+C22+C19+C16</f>
        <v>319473</v>
      </c>
      <c r="D28" s="519"/>
      <c r="E28" s="519">
        <f>E27+E22+E19+E16</f>
        <v>0</v>
      </c>
      <c r="F28" s="519">
        <f>F27+F22+F19+F16</f>
        <v>319473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6" ht="15" customHeight="1">
      <c r="A29" s="516" t="s">
        <v>838</v>
      </c>
      <c r="B29" s="37"/>
      <c r="C29" s="518"/>
      <c r="D29" s="518"/>
      <c r="E29" s="518"/>
      <c r="F29" s="519"/>
    </row>
    <row r="30" spans="1:6" ht="14.25" customHeight="1">
      <c r="A30" s="500" t="s">
        <v>827</v>
      </c>
      <c r="B30" s="38"/>
      <c r="C30" s="518"/>
      <c r="D30" s="518"/>
      <c r="E30" s="518"/>
      <c r="F30" s="519"/>
    </row>
    <row r="31" spans="1:6" ht="12">
      <c r="A31" s="496" t="s">
        <v>542</v>
      </c>
      <c r="B31" s="38"/>
      <c r="C31" s="334"/>
      <c r="D31" s="497"/>
      <c r="E31" s="520"/>
      <c r="F31" s="519">
        <f>C31-E31</f>
        <v>0</v>
      </c>
    </row>
    <row r="32" spans="1:16" ht="15" customHeight="1">
      <c r="A32" s="521" t="s">
        <v>563</v>
      </c>
      <c r="B32" s="37" t="s">
        <v>839</v>
      </c>
      <c r="C32" s="519">
        <f>SUM(C31:C31)</f>
        <v>0</v>
      </c>
      <c r="D32" s="519"/>
      <c r="E32" s="519">
        <f>SUM(E31:E31)</f>
        <v>0</v>
      </c>
      <c r="F32" s="519">
        <f>SUM(F31:F31)</f>
        <v>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6" ht="15.75" customHeight="1">
      <c r="A33" s="500" t="s">
        <v>829</v>
      </c>
      <c r="B33" s="38"/>
      <c r="C33" s="519"/>
      <c r="D33" s="519"/>
      <c r="E33" s="519"/>
      <c r="F33" s="519"/>
    </row>
    <row r="34" spans="1:6" ht="12">
      <c r="A34" s="500" t="s">
        <v>542</v>
      </c>
      <c r="B34" s="38"/>
      <c r="C34" s="520"/>
      <c r="D34" s="520"/>
      <c r="E34" s="520"/>
      <c r="F34" s="519">
        <f>C34-E34</f>
        <v>0</v>
      </c>
    </row>
    <row r="35" spans="1:16" ht="11.25" customHeight="1">
      <c r="A35" s="521" t="s">
        <v>580</v>
      </c>
      <c r="B35" s="37" t="s">
        <v>840</v>
      </c>
      <c r="C35" s="519">
        <f>SUM(C34:C34)</f>
        <v>0</v>
      </c>
      <c r="D35" s="519"/>
      <c r="E35" s="519">
        <f>SUM(E34:E34)</f>
        <v>0</v>
      </c>
      <c r="F35" s="519">
        <f>SUM(F34:F34)</f>
        <v>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6" ht="15" customHeight="1">
      <c r="A36" s="500" t="s">
        <v>831</v>
      </c>
      <c r="B36" s="38"/>
      <c r="C36" s="519"/>
      <c r="D36" s="519"/>
      <c r="E36" s="519"/>
      <c r="F36" s="519"/>
    </row>
    <row r="37" spans="1:6" ht="12">
      <c r="A37" s="500" t="s">
        <v>542</v>
      </c>
      <c r="B37" s="38"/>
      <c r="C37" s="520"/>
      <c r="D37" s="520"/>
      <c r="E37" s="520"/>
      <c r="F37" s="519">
        <f>C37-E37</f>
        <v>0</v>
      </c>
    </row>
    <row r="38" spans="1:16" ht="15.75" customHeight="1">
      <c r="A38" s="521" t="s">
        <v>599</v>
      </c>
      <c r="B38" s="37" t="s">
        <v>841</v>
      </c>
      <c r="C38" s="519">
        <f>SUM(C37:C37)</f>
        <v>0</v>
      </c>
      <c r="D38" s="519"/>
      <c r="E38" s="519">
        <f>SUM(E37:E37)</f>
        <v>0</v>
      </c>
      <c r="F38" s="519">
        <f>SUM(F37:F37)</f>
        <v>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6" ht="12.75" customHeight="1">
      <c r="A39" s="500" t="s">
        <v>833</v>
      </c>
      <c r="B39" s="38"/>
      <c r="C39" s="519"/>
      <c r="D39" s="519"/>
      <c r="E39" s="519"/>
      <c r="F39" s="519"/>
    </row>
    <row r="40" spans="1:6" ht="12">
      <c r="A40" s="500" t="s">
        <v>542</v>
      </c>
      <c r="B40" s="38"/>
      <c r="C40" s="520"/>
      <c r="D40" s="520"/>
      <c r="E40" s="520"/>
      <c r="F40" s="519">
        <f>C40-E40</f>
        <v>0</v>
      </c>
    </row>
    <row r="41" spans="1:16" ht="17.25" customHeight="1">
      <c r="A41" s="521" t="s">
        <v>834</v>
      </c>
      <c r="B41" s="37" t="s">
        <v>842</v>
      </c>
      <c r="C41" s="519">
        <f>SUM(C40:C40)</f>
        <v>0</v>
      </c>
      <c r="D41" s="519"/>
      <c r="E41" s="519">
        <f>SUM(E40:E40)</f>
        <v>0</v>
      </c>
      <c r="F41" s="519">
        <f>SUM(F40:F40)</f>
        <v>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9.5" customHeight="1">
      <c r="A42" s="525" t="s">
        <v>843</v>
      </c>
      <c r="B42" s="37" t="s">
        <v>844</v>
      </c>
      <c r="C42" s="519">
        <f>C41+C38+C35+C32</f>
        <v>0</v>
      </c>
      <c r="D42" s="519"/>
      <c r="E42" s="519">
        <f>E41+E38+E35+E32</f>
        <v>0</v>
      </c>
      <c r="F42" s="519">
        <f>F41+F38+F35+F32</f>
        <v>0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6" ht="19.5" customHeight="1">
      <c r="A43" s="526"/>
      <c r="B43" s="527"/>
      <c r="C43" s="528"/>
      <c r="D43" s="528"/>
      <c r="E43" s="528"/>
      <c r="F43" s="528"/>
    </row>
    <row r="44" spans="1:6" ht="12">
      <c r="A44" s="529" t="str">
        <f>'справка №1-БАЛАНС'!A98</f>
        <v>Дата на съставяне: 30.3.2015 г.</v>
      </c>
      <c r="B44" s="530"/>
      <c r="C44" s="604" t="s">
        <v>845</v>
      </c>
      <c r="D44" s="604"/>
      <c r="E44" s="604"/>
      <c r="F44" s="604"/>
    </row>
    <row r="45" spans="1:6" ht="15" customHeight="1">
      <c r="A45" s="531"/>
      <c r="B45" s="532"/>
      <c r="C45" s="606" t="str">
        <f>'справка №1-БАЛАНС'!C99</f>
        <v>            / И. Христов /</v>
      </c>
      <c r="D45" s="606"/>
      <c r="E45" s="531"/>
      <c r="F45" s="531"/>
    </row>
    <row r="46" spans="1:6" ht="12">
      <c r="A46" s="531"/>
      <c r="B46" s="532"/>
      <c r="C46" s="604" t="s">
        <v>851</v>
      </c>
      <c r="D46" s="604"/>
      <c r="E46" s="604"/>
      <c r="F46" s="604"/>
    </row>
    <row r="47" spans="3:5" ht="12">
      <c r="C47" s="567" t="s">
        <v>859</v>
      </c>
      <c r="D47" s="567"/>
      <c r="E47" s="531"/>
    </row>
  </sheetData>
  <sheetProtection/>
  <mergeCells count="7">
    <mergeCell ref="C47:D47"/>
    <mergeCell ref="C46:F46"/>
    <mergeCell ref="C44:F44"/>
    <mergeCell ref="B5:C5"/>
    <mergeCell ref="B6:C6"/>
    <mergeCell ref="B7:C7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40 C31:F31 C21:F21 C18:F18 C24:F26 C37:F37 C12:F15 C34:F3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Hristov</cp:lastModifiedBy>
  <cp:lastPrinted>2015-03-30T15:57:45Z</cp:lastPrinted>
  <dcterms:created xsi:type="dcterms:W3CDTF">2000-06-29T12:02:40Z</dcterms:created>
  <dcterms:modified xsi:type="dcterms:W3CDTF">2015-03-31T05:47:14Z</dcterms:modified>
  <cp:category/>
  <cp:version/>
  <cp:contentType/>
  <cp:contentStatus/>
</cp:coreProperties>
</file>